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Vietnam_RBC_model\DGE_CRED_Model\ExcelFiles\"/>
    </mc:Choice>
  </mc:AlternateContent>
  <bookViews>
    <workbookView xWindow="-36132" yWindow="708" windowWidth="28800" windowHeight="15372" activeTab="7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Adaptation" sheetId="10" r:id="rId7"/>
    <sheet name="Extremes" sheetId="12" r:id="rId8"/>
    <sheet name="Dynamics" sheetId="3" r:id="rId9"/>
    <sheet name="Structural Parameters" sheetId="5" r:id="rId10"/>
    <sheet name="Damage Functions Labour" sheetId="17" r:id="rId11"/>
    <sheet name="Damage Functions Capital" sheetId="16" r:id="rId12"/>
    <sheet name="Damage Functions TFP" sheetId="4" r:id="rId13"/>
    <sheet name="Data" sheetId="11" r:id="rId14"/>
  </sheets>
  <externalReferences>
    <externalReference r:id="rId15"/>
    <externalReference r:id="rId16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3" i="12" l="1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G83" i="6"/>
  <c r="F83" i="6"/>
  <c r="E83" i="6"/>
  <c r="D83" i="6"/>
  <c r="C83" i="6"/>
  <c r="G82" i="6"/>
  <c r="F82" i="6"/>
  <c r="E82" i="6"/>
  <c r="D82" i="6"/>
  <c r="C82" i="6"/>
  <c r="G81" i="6"/>
  <c r="F81" i="6"/>
  <c r="E81" i="6"/>
  <c r="D81" i="6"/>
  <c r="C81" i="6"/>
  <c r="G80" i="6"/>
  <c r="F80" i="6"/>
  <c r="E80" i="6"/>
  <c r="D80" i="6"/>
  <c r="C80" i="6"/>
  <c r="G79" i="6"/>
  <c r="F79" i="6"/>
  <c r="E79" i="6"/>
  <c r="D79" i="6"/>
  <c r="C79" i="6"/>
  <c r="G78" i="6"/>
  <c r="F78" i="6"/>
  <c r="E78" i="6"/>
  <c r="D78" i="6"/>
  <c r="C78" i="6"/>
  <c r="G77" i="6"/>
  <c r="F77" i="6"/>
  <c r="E77" i="6"/>
  <c r="D77" i="6"/>
  <c r="C77" i="6"/>
  <c r="G76" i="6"/>
  <c r="F76" i="6"/>
  <c r="E76" i="6"/>
  <c r="D76" i="6"/>
  <c r="C76" i="6"/>
  <c r="G75" i="6"/>
  <c r="F75" i="6"/>
  <c r="E75" i="6"/>
  <c r="D75" i="6"/>
  <c r="C75" i="6"/>
  <c r="G74" i="6"/>
  <c r="F74" i="6"/>
  <c r="E74" i="6"/>
  <c r="D74" i="6"/>
  <c r="C74" i="6"/>
  <c r="G73" i="6"/>
  <c r="F73" i="6"/>
  <c r="E73" i="6"/>
  <c r="D73" i="6"/>
  <c r="C73" i="6"/>
  <c r="G72" i="6"/>
  <c r="F72" i="6"/>
  <c r="E72" i="6"/>
  <c r="D72" i="6"/>
  <c r="C72" i="6"/>
  <c r="G71" i="6"/>
  <c r="F71" i="6"/>
  <c r="E71" i="6"/>
  <c r="D71" i="6"/>
  <c r="C71" i="6"/>
  <c r="G70" i="6"/>
  <c r="F70" i="6"/>
  <c r="E70" i="6"/>
  <c r="D70" i="6"/>
  <c r="C70" i="6"/>
  <c r="G69" i="6"/>
  <c r="F69" i="6"/>
  <c r="E69" i="6"/>
  <c r="D69" i="6"/>
  <c r="C69" i="6"/>
  <c r="G68" i="6"/>
  <c r="F68" i="6"/>
  <c r="E68" i="6"/>
  <c r="D68" i="6"/>
  <c r="C68" i="6"/>
  <c r="G67" i="6"/>
  <c r="F67" i="6"/>
  <c r="E67" i="6"/>
  <c r="D67" i="6"/>
  <c r="C67" i="6"/>
  <c r="G66" i="6"/>
  <c r="F66" i="6"/>
  <c r="E66" i="6"/>
  <c r="D66" i="6"/>
  <c r="C66" i="6"/>
  <c r="G65" i="6"/>
  <c r="F65" i="6"/>
  <c r="E65" i="6"/>
  <c r="D65" i="6"/>
  <c r="C65" i="6"/>
  <c r="G64" i="6"/>
  <c r="F64" i="6"/>
  <c r="E64" i="6"/>
  <c r="D64" i="6"/>
  <c r="C64" i="6"/>
  <c r="G63" i="6"/>
  <c r="F63" i="6"/>
  <c r="E63" i="6"/>
  <c r="D63" i="6"/>
  <c r="C63" i="6"/>
  <c r="G62" i="6"/>
  <c r="F62" i="6"/>
  <c r="E62" i="6"/>
  <c r="D62" i="6"/>
  <c r="C62" i="6"/>
  <c r="G61" i="6"/>
  <c r="F61" i="6"/>
  <c r="E61" i="6"/>
  <c r="D61" i="6"/>
  <c r="C61" i="6"/>
  <c r="G60" i="6"/>
  <c r="F60" i="6"/>
  <c r="E60" i="6"/>
  <c r="D60" i="6"/>
  <c r="C60" i="6"/>
  <c r="G59" i="6"/>
  <c r="F59" i="6"/>
  <c r="E59" i="6"/>
  <c r="D59" i="6"/>
  <c r="C59" i="6"/>
  <c r="G58" i="6"/>
  <c r="F58" i="6"/>
  <c r="E58" i="6"/>
  <c r="D58" i="6"/>
  <c r="C58" i="6"/>
  <c r="G57" i="6"/>
  <c r="F57" i="6"/>
  <c r="E57" i="6"/>
  <c r="D57" i="6"/>
  <c r="C57" i="6"/>
  <c r="G56" i="6"/>
  <c r="F56" i="6"/>
  <c r="E56" i="6"/>
  <c r="D56" i="6"/>
  <c r="C56" i="6"/>
  <c r="G55" i="6"/>
  <c r="F55" i="6"/>
  <c r="E55" i="6"/>
  <c r="D55" i="6"/>
  <c r="C55" i="6"/>
  <c r="G54" i="6"/>
  <c r="F54" i="6"/>
  <c r="E54" i="6"/>
  <c r="D54" i="6"/>
  <c r="C54" i="6"/>
  <c r="G53" i="6"/>
  <c r="F53" i="6"/>
  <c r="E53" i="6"/>
  <c r="D53" i="6"/>
  <c r="C53" i="6"/>
  <c r="G52" i="6"/>
  <c r="F52" i="6"/>
  <c r="E52" i="6"/>
  <c r="D52" i="6"/>
  <c r="C52" i="6"/>
  <c r="G51" i="6"/>
  <c r="F51" i="6"/>
  <c r="E51" i="6"/>
  <c r="D51" i="6"/>
  <c r="C51" i="6"/>
  <c r="G50" i="6"/>
  <c r="F50" i="6"/>
  <c r="E50" i="6"/>
  <c r="D50" i="6"/>
  <c r="C50" i="6"/>
  <c r="G49" i="6"/>
  <c r="F49" i="6"/>
  <c r="E49" i="6"/>
  <c r="D49" i="6"/>
  <c r="C49" i="6"/>
  <c r="G48" i="6"/>
  <c r="F48" i="6"/>
  <c r="E48" i="6"/>
  <c r="D48" i="6"/>
  <c r="C48" i="6"/>
  <c r="G47" i="6"/>
  <c r="F47" i="6"/>
  <c r="E47" i="6"/>
  <c r="D47" i="6"/>
  <c r="C47" i="6"/>
  <c r="G46" i="6"/>
  <c r="F46" i="6"/>
  <c r="E46" i="6"/>
  <c r="D46" i="6"/>
  <c r="C46" i="6"/>
  <c r="G45" i="6"/>
  <c r="F45" i="6"/>
  <c r="E45" i="6"/>
  <c r="D45" i="6"/>
  <c r="C45" i="6"/>
  <c r="G44" i="6"/>
  <c r="F44" i="6"/>
  <c r="E44" i="6"/>
  <c r="D44" i="6"/>
  <c r="C44" i="6"/>
  <c r="G43" i="6"/>
  <c r="F43" i="6"/>
  <c r="E43" i="6"/>
  <c r="D43" i="6"/>
  <c r="C43" i="6"/>
  <c r="G42" i="6"/>
  <c r="F42" i="6"/>
  <c r="E42" i="6"/>
  <c r="D42" i="6"/>
  <c r="C42" i="6"/>
  <c r="G41" i="6"/>
  <c r="F41" i="6"/>
  <c r="E41" i="6"/>
  <c r="D41" i="6"/>
  <c r="C41" i="6"/>
  <c r="G40" i="6"/>
  <c r="F40" i="6"/>
  <c r="E40" i="6"/>
  <c r="D40" i="6"/>
  <c r="C40" i="6"/>
  <c r="G39" i="6"/>
  <c r="F39" i="6"/>
  <c r="E39" i="6"/>
  <c r="D39" i="6"/>
  <c r="C39" i="6"/>
  <c r="G38" i="6"/>
  <c r="F38" i="6"/>
  <c r="E38" i="6"/>
  <c r="D38" i="6"/>
  <c r="C38" i="6"/>
  <c r="G37" i="6"/>
  <c r="F37" i="6"/>
  <c r="E37" i="6"/>
  <c r="D37" i="6"/>
  <c r="C37" i="6"/>
  <c r="G36" i="6"/>
  <c r="F36" i="6"/>
  <c r="E36" i="6"/>
  <c r="D36" i="6"/>
  <c r="C36" i="6"/>
  <c r="G35" i="6"/>
  <c r="F35" i="6"/>
  <c r="E35" i="6"/>
  <c r="D35" i="6"/>
  <c r="C35" i="6"/>
  <c r="G34" i="6"/>
  <c r="F34" i="6"/>
  <c r="E34" i="6"/>
  <c r="D34" i="6"/>
  <c r="C34" i="6"/>
  <c r="G33" i="6"/>
  <c r="F33" i="6"/>
  <c r="E33" i="6"/>
  <c r="D33" i="6"/>
  <c r="C33" i="6"/>
  <c r="G32" i="6"/>
  <c r="F32" i="6"/>
  <c r="E32" i="6"/>
  <c r="D32" i="6"/>
  <c r="C32" i="6"/>
  <c r="G31" i="6"/>
  <c r="F31" i="6"/>
  <c r="E31" i="6"/>
  <c r="D31" i="6"/>
  <c r="C31" i="6"/>
  <c r="G30" i="6"/>
  <c r="F30" i="6"/>
  <c r="E30" i="6"/>
  <c r="D30" i="6"/>
  <c r="C30" i="6"/>
  <c r="G29" i="6"/>
  <c r="F29" i="6"/>
  <c r="E29" i="6"/>
  <c r="D29" i="6"/>
  <c r="C29" i="6"/>
  <c r="G28" i="6"/>
  <c r="F28" i="6"/>
  <c r="E28" i="6"/>
  <c r="D28" i="6"/>
  <c r="C28" i="6"/>
  <c r="G27" i="6"/>
  <c r="F27" i="6"/>
  <c r="E27" i="6"/>
  <c r="D27" i="6"/>
  <c r="C27" i="6"/>
  <c r="G26" i="6"/>
  <c r="F26" i="6"/>
  <c r="E26" i="6"/>
  <c r="D26" i="6"/>
  <c r="C26" i="6"/>
  <c r="G25" i="6"/>
  <c r="F25" i="6"/>
  <c r="E25" i="6"/>
  <c r="D25" i="6"/>
  <c r="C25" i="6"/>
  <c r="G24" i="6"/>
  <c r="F24" i="6"/>
  <c r="E24" i="6"/>
  <c r="D24" i="6"/>
  <c r="C24" i="6"/>
  <c r="G23" i="6"/>
  <c r="F23" i="6"/>
  <c r="E23" i="6"/>
  <c r="D23" i="6"/>
  <c r="C23" i="6"/>
  <c r="G22" i="6"/>
  <c r="F22" i="6"/>
  <c r="E22" i="6"/>
  <c r="D22" i="6"/>
  <c r="C22" i="6"/>
  <c r="G21" i="6"/>
  <c r="F21" i="6"/>
  <c r="E21" i="6"/>
  <c r="D21" i="6"/>
  <c r="C21" i="6"/>
  <c r="G20" i="6"/>
  <c r="F20" i="6"/>
  <c r="E20" i="6"/>
  <c r="D20" i="6"/>
  <c r="C20" i="6"/>
  <c r="G19" i="6"/>
  <c r="F19" i="6"/>
  <c r="E19" i="6"/>
  <c r="D19" i="6"/>
  <c r="C19" i="6"/>
  <c r="G18" i="6"/>
  <c r="F18" i="6"/>
  <c r="E18" i="6"/>
  <c r="D18" i="6"/>
  <c r="C18" i="6"/>
  <c r="G17" i="6"/>
  <c r="F17" i="6"/>
  <c r="E17" i="6"/>
  <c r="D17" i="6"/>
  <c r="C17" i="6"/>
  <c r="G16" i="6"/>
  <c r="F16" i="6"/>
  <c r="E16" i="6"/>
  <c r="D16" i="6"/>
  <c r="C16" i="6"/>
  <c r="G15" i="6"/>
  <c r="F15" i="6"/>
  <c r="E15" i="6"/>
  <c r="D15" i="6"/>
  <c r="C15" i="6"/>
  <c r="G14" i="6"/>
  <c r="F14" i="6"/>
  <c r="E14" i="6"/>
  <c r="D14" i="6"/>
  <c r="C14" i="6"/>
  <c r="G13" i="6"/>
  <c r="F13" i="6"/>
  <c r="E13" i="6"/>
  <c r="D13" i="6"/>
  <c r="C13" i="6"/>
  <c r="G12" i="6"/>
  <c r="F12" i="6"/>
  <c r="E12" i="6"/>
  <c r="D12" i="6"/>
  <c r="C12" i="6"/>
  <c r="G11" i="6"/>
  <c r="F11" i="6"/>
  <c r="E11" i="6"/>
  <c r="D11" i="6"/>
  <c r="C11" i="6"/>
  <c r="G10" i="6"/>
  <c r="F10" i="6"/>
  <c r="E10" i="6"/>
  <c r="D10" i="6"/>
  <c r="C10" i="6"/>
  <c r="G9" i="6"/>
  <c r="F9" i="6"/>
  <c r="E9" i="6"/>
  <c r="D9" i="6"/>
  <c r="C9" i="6"/>
  <c r="G8" i="6"/>
  <c r="F8" i="6"/>
  <c r="E8" i="6"/>
  <c r="D8" i="6"/>
  <c r="C8" i="6"/>
  <c r="G7" i="6"/>
  <c r="F7" i="6"/>
  <c r="E7" i="6"/>
  <c r="D7" i="6"/>
  <c r="C7" i="6"/>
  <c r="G6" i="6"/>
  <c r="F6" i="6"/>
  <c r="E6" i="6"/>
  <c r="D6" i="6"/>
  <c r="C6" i="6"/>
  <c r="G5" i="6"/>
  <c r="F5" i="6"/>
  <c r="E5" i="6"/>
  <c r="D5" i="6"/>
  <c r="C5" i="6"/>
  <c r="G4" i="6"/>
  <c r="F4" i="6"/>
  <c r="E4" i="6"/>
  <c r="D4" i="6"/>
  <c r="C4" i="6"/>
  <c r="G3" i="6"/>
  <c r="F3" i="6"/>
  <c r="E3" i="6"/>
  <c r="D3" i="6"/>
  <c r="C3" i="6"/>
  <c r="G2" i="6"/>
  <c r="F2" i="6"/>
  <c r="E2" i="6"/>
  <c r="D2" i="6"/>
  <c r="C2" i="6"/>
  <c r="G83" i="7"/>
  <c r="F83" i="7"/>
  <c r="E83" i="7"/>
  <c r="D83" i="7"/>
  <c r="C83" i="7"/>
  <c r="G82" i="7"/>
  <c r="F82" i="7"/>
  <c r="E82" i="7"/>
  <c r="D82" i="7"/>
  <c r="C82" i="7"/>
  <c r="G81" i="7"/>
  <c r="F81" i="7"/>
  <c r="E81" i="7"/>
  <c r="D81" i="7"/>
  <c r="C81" i="7"/>
  <c r="G80" i="7"/>
  <c r="F80" i="7"/>
  <c r="E80" i="7"/>
  <c r="D80" i="7"/>
  <c r="C80" i="7"/>
  <c r="G79" i="7"/>
  <c r="F79" i="7"/>
  <c r="E79" i="7"/>
  <c r="D79" i="7"/>
  <c r="C79" i="7"/>
  <c r="G78" i="7"/>
  <c r="F78" i="7"/>
  <c r="E78" i="7"/>
  <c r="D78" i="7"/>
  <c r="C78" i="7"/>
  <c r="G77" i="7"/>
  <c r="F77" i="7"/>
  <c r="E77" i="7"/>
  <c r="D77" i="7"/>
  <c r="C77" i="7"/>
  <c r="G76" i="7"/>
  <c r="F76" i="7"/>
  <c r="E76" i="7"/>
  <c r="D76" i="7"/>
  <c r="C76" i="7"/>
  <c r="G75" i="7"/>
  <c r="F75" i="7"/>
  <c r="E75" i="7"/>
  <c r="D75" i="7"/>
  <c r="C75" i="7"/>
  <c r="G74" i="7"/>
  <c r="F74" i="7"/>
  <c r="E74" i="7"/>
  <c r="D74" i="7"/>
  <c r="C74" i="7"/>
  <c r="G73" i="7"/>
  <c r="F73" i="7"/>
  <c r="E73" i="7"/>
  <c r="D73" i="7"/>
  <c r="C73" i="7"/>
  <c r="G72" i="7"/>
  <c r="F72" i="7"/>
  <c r="E72" i="7"/>
  <c r="D72" i="7"/>
  <c r="C72" i="7"/>
  <c r="G71" i="7"/>
  <c r="F71" i="7"/>
  <c r="E71" i="7"/>
  <c r="D71" i="7"/>
  <c r="C71" i="7"/>
  <c r="G70" i="7"/>
  <c r="F70" i="7"/>
  <c r="E70" i="7"/>
  <c r="D70" i="7"/>
  <c r="C70" i="7"/>
  <c r="G69" i="7"/>
  <c r="F69" i="7"/>
  <c r="E69" i="7"/>
  <c r="D69" i="7"/>
  <c r="C69" i="7"/>
  <c r="G68" i="7"/>
  <c r="F68" i="7"/>
  <c r="E68" i="7"/>
  <c r="D68" i="7"/>
  <c r="C68" i="7"/>
  <c r="G67" i="7"/>
  <c r="F67" i="7"/>
  <c r="E67" i="7"/>
  <c r="D67" i="7"/>
  <c r="C67" i="7"/>
  <c r="G66" i="7"/>
  <c r="F66" i="7"/>
  <c r="E66" i="7"/>
  <c r="D66" i="7"/>
  <c r="C66" i="7"/>
  <c r="G65" i="7"/>
  <c r="F65" i="7"/>
  <c r="E65" i="7"/>
  <c r="D65" i="7"/>
  <c r="C65" i="7"/>
  <c r="G64" i="7"/>
  <c r="F64" i="7"/>
  <c r="E64" i="7"/>
  <c r="D64" i="7"/>
  <c r="C64" i="7"/>
  <c r="G63" i="7"/>
  <c r="F63" i="7"/>
  <c r="E63" i="7"/>
  <c r="D63" i="7"/>
  <c r="C63" i="7"/>
  <c r="G62" i="7"/>
  <c r="F62" i="7"/>
  <c r="E62" i="7"/>
  <c r="D62" i="7"/>
  <c r="C62" i="7"/>
  <c r="G61" i="7"/>
  <c r="F61" i="7"/>
  <c r="E61" i="7"/>
  <c r="D61" i="7"/>
  <c r="C61" i="7"/>
  <c r="G60" i="7"/>
  <c r="F60" i="7"/>
  <c r="E60" i="7"/>
  <c r="D60" i="7"/>
  <c r="C60" i="7"/>
  <c r="G59" i="7"/>
  <c r="F59" i="7"/>
  <c r="E59" i="7"/>
  <c r="D59" i="7"/>
  <c r="C59" i="7"/>
  <c r="G58" i="7"/>
  <c r="F58" i="7"/>
  <c r="E58" i="7"/>
  <c r="D58" i="7"/>
  <c r="C58" i="7"/>
  <c r="G57" i="7"/>
  <c r="F57" i="7"/>
  <c r="E57" i="7"/>
  <c r="D57" i="7"/>
  <c r="C57" i="7"/>
  <c r="G56" i="7"/>
  <c r="F56" i="7"/>
  <c r="E56" i="7"/>
  <c r="D56" i="7"/>
  <c r="C56" i="7"/>
  <c r="G55" i="7"/>
  <c r="F55" i="7"/>
  <c r="E55" i="7"/>
  <c r="D55" i="7"/>
  <c r="C55" i="7"/>
  <c r="G54" i="7"/>
  <c r="F54" i="7"/>
  <c r="E54" i="7"/>
  <c r="D54" i="7"/>
  <c r="C54" i="7"/>
  <c r="G53" i="7"/>
  <c r="F53" i="7"/>
  <c r="E53" i="7"/>
  <c r="D53" i="7"/>
  <c r="C53" i="7"/>
  <c r="G52" i="7"/>
  <c r="F52" i="7"/>
  <c r="E52" i="7"/>
  <c r="D52" i="7"/>
  <c r="C52" i="7"/>
  <c r="G51" i="7"/>
  <c r="F51" i="7"/>
  <c r="E51" i="7"/>
  <c r="D51" i="7"/>
  <c r="C51" i="7"/>
  <c r="G50" i="7"/>
  <c r="F50" i="7"/>
  <c r="E50" i="7"/>
  <c r="D50" i="7"/>
  <c r="C50" i="7"/>
  <c r="G49" i="7"/>
  <c r="F49" i="7"/>
  <c r="E49" i="7"/>
  <c r="D49" i="7"/>
  <c r="C49" i="7"/>
  <c r="G48" i="7"/>
  <c r="F48" i="7"/>
  <c r="E48" i="7"/>
  <c r="D48" i="7"/>
  <c r="C48" i="7"/>
  <c r="G47" i="7"/>
  <c r="F47" i="7"/>
  <c r="E47" i="7"/>
  <c r="D47" i="7"/>
  <c r="C47" i="7"/>
  <c r="G46" i="7"/>
  <c r="F46" i="7"/>
  <c r="E46" i="7"/>
  <c r="D46" i="7"/>
  <c r="C46" i="7"/>
  <c r="G45" i="7"/>
  <c r="F45" i="7"/>
  <c r="E45" i="7"/>
  <c r="D45" i="7"/>
  <c r="C45" i="7"/>
  <c r="G44" i="7"/>
  <c r="F44" i="7"/>
  <c r="E44" i="7"/>
  <c r="D44" i="7"/>
  <c r="C44" i="7"/>
  <c r="G43" i="7"/>
  <c r="F43" i="7"/>
  <c r="E43" i="7"/>
  <c r="D43" i="7"/>
  <c r="C43" i="7"/>
  <c r="G42" i="7"/>
  <c r="F42" i="7"/>
  <c r="E42" i="7"/>
  <c r="D42" i="7"/>
  <c r="C42" i="7"/>
  <c r="G41" i="7"/>
  <c r="F41" i="7"/>
  <c r="E41" i="7"/>
  <c r="D41" i="7"/>
  <c r="C41" i="7"/>
  <c r="G40" i="7"/>
  <c r="F40" i="7"/>
  <c r="E40" i="7"/>
  <c r="D40" i="7"/>
  <c r="C40" i="7"/>
  <c r="G39" i="7"/>
  <c r="F39" i="7"/>
  <c r="E39" i="7"/>
  <c r="D39" i="7"/>
  <c r="C39" i="7"/>
  <c r="G38" i="7"/>
  <c r="F38" i="7"/>
  <c r="E38" i="7"/>
  <c r="D38" i="7"/>
  <c r="C38" i="7"/>
  <c r="G37" i="7"/>
  <c r="F37" i="7"/>
  <c r="E37" i="7"/>
  <c r="D37" i="7"/>
  <c r="C37" i="7"/>
  <c r="G36" i="7"/>
  <c r="F36" i="7"/>
  <c r="E36" i="7"/>
  <c r="D36" i="7"/>
  <c r="C36" i="7"/>
  <c r="G35" i="7"/>
  <c r="F35" i="7"/>
  <c r="E35" i="7"/>
  <c r="D35" i="7"/>
  <c r="C35" i="7"/>
  <c r="G34" i="7"/>
  <c r="F34" i="7"/>
  <c r="E34" i="7"/>
  <c r="D34" i="7"/>
  <c r="C34" i="7"/>
  <c r="G33" i="7"/>
  <c r="F33" i="7"/>
  <c r="E33" i="7"/>
  <c r="D33" i="7"/>
  <c r="C33" i="7"/>
  <c r="G32" i="7"/>
  <c r="F32" i="7"/>
  <c r="E32" i="7"/>
  <c r="D32" i="7"/>
  <c r="C32" i="7"/>
  <c r="G31" i="7"/>
  <c r="F31" i="7"/>
  <c r="E31" i="7"/>
  <c r="D31" i="7"/>
  <c r="C31" i="7"/>
  <c r="G30" i="7"/>
  <c r="F30" i="7"/>
  <c r="E30" i="7"/>
  <c r="D30" i="7"/>
  <c r="C30" i="7"/>
  <c r="G29" i="7"/>
  <c r="F29" i="7"/>
  <c r="E29" i="7"/>
  <c r="D29" i="7"/>
  <c r="C29" i="7"/>
  <c r="G28" i="7"/>
  <c r="F28" i="7"/>
  <c r="E28" i="7"/>
  <c r="D28" i="7"/>
  <c r="C28" i="7"/>
  <c r="G27" i="7"/>
  <c r="F27" i="7"/>
  <c r="E27" i="7"/>
  <c r="D27" i="7"/>
  <c r="C27" i="7"/>
  <c r="G26" i="7"/>
  <c r="F26" i="7"/>
  <c r="E26" i="7"/>
  <c r="D26" i="7"/>
  <c r="C26" i="7"/>
  <c r="G25" i="7"/>
  <c r="F25" i="7"/>
  <c r="E25" i="7"/>
  <c r="D25" i="7"/>
  <c r="C25" i="7"/>
  <c r="G24" i="7"/>
  <c r="F24" i="7"/>
  <c r="E24" i="7"/>
  <c r="D24" i="7"/>
  <c r="C24" i="7"/>
  <c r="G23" i="7"/>
  <c r="F23" i="7"/>
  <c r="E23" i="7"/>
  <c r="D23" i="7"/>
  <c r="C23" i="7"/>
  <c r="G22" i="7"/>
  <c r="F22" i="7"/>
  <c r="E22" i="7"/>
  <c r="D22" i="7"/>
  <c r="C22" i="7"/>
  <c r="G21" i="7"/>
  <c r="F21" i="7"/>
  <c r="E21" i="7"/>
  <c r="D21" i="7"/>
  <c r="C21" i="7"/>
  <c r="G20" i="7"/>
  <c r="F20" i="7"/>
  <c r="E20" i="7"/>
  <c r="D20" i="7"/>
  <c r="C20" i="7"/>
  <c r="G19" i="7"/>
  <c r="F19" i="7"/>
  <c r="E19" i="7"/>
  <c r="D19" i="7"/>
  <c r="C19" i="7"/>
  <c r="G18" i="7"/>
  <c r="F18" i="7"/>
  <c r="E18" i="7"/>
  <c r="D18" i="7"/>
  <c r="C18" i="7"/>
  <c r="G17" i="7"/>
  <c r="F17" i="7"/>
  <c r="E17" i="7"/>
  <c r="D17" i="7"/>
  <c r="C17" i="7"/>
  <c r="G16" i="7"/>
  <c r="F16" i="7"/>
  <c r="E16" i="7"/>
  <c r="D16" i="7"/>
  <c r="C16" i="7"/>
  <c r="G15" i="7"/>
  <c r="F15" i="7"/>
  <c r="E15" i="7"/>
  <c r="D15" i="7"/>
  <c r="C15" i="7"/>
  <c r="G14" i="7"/>
  <c r="F14" i="7"/>
  <c r="E14" i="7"/>
  <c r="D14" i="7"/>
  <c r="C14" i="7"/>
  <c r="G13" i="7"/>
  <c r="F13" i="7"/>
  <c r="E13" i="7"/>
  <c r="D13" i="7"/>
  <c r="C13" i="7"/>
  <c r="G12" i="7"/>
  <c r="F12" i="7"/>
  <c r="E12" i="7"/>
  <c r="D12" i="7"/>
  <c r="C12" i="7"/>
  <c r="G11" i="7"/>
  <c r="F11" i="7"/>
  <c r="E11" i="7"/>
  <c r="D11" i="7"/>
  <c r="C11" i="7"/>
  <c r="G10" i="7"/>
  <c r="F10" i="7"/>
  <c r="E10" i="7"/>
  <c r="D10" i="7"/>
  <c r="C10" i="7"/>
  <c r="G9" i="7"/>
  <c r="F9" i="7"/>
  <c r="E9" i="7"/>
  <c r="D9" i="7"/>
  <c r="C9" i="7"/>
  <c r="G8" i="7"/>
  <c r="F8" i="7"/>
  <c r="E8" i="7"/>
  <c r="D8" i="7"/>
  <c r="C8" i="7"/>
  <c r="G7" i="7"/>
  <c r="F7" i="7"/>
  <c r="E7" i="7"/>
  <c r="D7" i="7"/>
  <c r="C7" i="7"/>
  <c r="G6" i="7"/>
  <c r="F6" i="7"/>
  <c r="E6" i="7"/>
  <c r="D6" i="7"/>
  <c r="C6" i="7"/>
  <c r="G5" i="7"/>
  <c r="F5" i="7"/>
  <c r="E5" i="7"/>
  <c r="D5" i="7"/>
  <c r="C5" i="7"/>
  <c r="G4" i="7"/>
  <c r="F4" i="7"/>
  <c r="E4" i="7"/>
  <c r="D4" i="7"/>
  <c r="C4" i="7"/>
  <c r="G3" i="7"/>
  <c r="F3" i="7"/>
  <c r="E3" i="7"/>
  <c r="D3" i="7"/>
  <c r="C3" i="7"/>
  <c r="G2" i="7"/>
  <c r="F2" i="7"/>
  <c r="E2" i="7"/>
  <c r="D2" i="7"/>
  <c r="C2" i="7"/>
  <c r="G83" i="8"/>
  <c r="F83" i="8"/>
  <c r="E83" i="8"/>
  <c r="D83" i="8"/>
  <c r="C83" i="8"/>
  <c r="G82" i="8"/>
  <c r="F82" i="8"/>
  <c r="E82" i="8"/>
  <c r="D82" i="8"/>
  <c r="C82" i="8"/>
  <c r="G81" i="8"/>
  <c r="F81" i="8"/>
  <c r="E81" i="8"/>
  <c r="D81" i="8"/>
  <c r="C81" i="8"/>
  <c r="G80" i="8"/>
  <c r="F80" i="8"/>
  <c r="E80" i="8"/>
  <c r="D80" i="8"/>
  <c r="C80" i="8"/>
  <c r="G79" i="8"/>
  <c r="F79" i="8"/>
  <c r="E79" i="8"/>
  <c r="D79" i="8"/>
  <c r="C79" i="8"/>
  <c r="G78" i="8"/>
  <c r="F78" i="8"/>
  <c r="E78" i="8"/>
  <c r="D78" i="8"/>
  <c r="C78" i="8"/>
  <c r="G77" i="8"/>
  <c r="F77" i="8"/>
  <c r="E77" i="8"/>
  <c r="D77" i="8"/>
  <c r="C77" i="8"/>
  <c r="G76" i="8"/>
  <c r="F76" i="8"/>
  <c r="E76" i="8"/>
  <c r="D76" i="8"/>
  <c r="C76" i="8"/>
  <c r="G75" i="8"/>
  <c r="F75" i="8"/>
  <c r="E75" i="8"/>
  <c r="D75" i="8"/>
  <c r="C75" i="8"/>
  <c r="G74" i="8"/>
  <c r="F74" i="8"/>
  <c r="E74" i="8"/>
  <c r="D74" i="8"/>
  <c r="C74" i="8"/>
  <c r="G73" i="8"/>
  <c r="F73" i="8"/>
  <c r="E73" i="8"/>
  <c r="D73" i="8"/>
  <c r="C73" i="8"/>
  <c r="G72" i="8"/>
  <c r="F72" i="8"/>
  <c r="E72" i="8"/>
  <c r="D72" i="8"/>
  <c r="C72" i="8"/>
  <c r="G71" i="8"/>
  <c r="F71" i="8"/>
  <c r="E71" i="8"/>
  <c r="D71" i="8"/>
  <c r="C71" i="8"/>
  <c r="G70" i="8"/>
  <c r="F70" i="8"/>
  <c r="E70" i="8"/>
  <c r="D70" i="8"/>
  <c r="C70" i="8"/>
  <c r="G69" i="8"/>
  <c r="F69" i="8"/>
  <c r="E69" i="8"/>
  <c r="D69" i="8"/>
  <c r="C69" i="8"/>
  <c r="G68" i="8"/>
  <c r="F68" i="8"/>
  <c r="E68" i="8"/>
  <c r="D68" i="8"/>
  <c r="C68" i="8"/>
  <c r="G67" i="8"/>
  <c r="F67" i="8"/>
  <c r="E67" i="8"/>
  <c r="D67" i="8"/>
  <c r="C67" i="8"/>
  <c r="G66" i="8"/>
  <c r="F66" i="8"/>
  <c r="E66" i="8"/>
  <c r="D66" i="8"/>
  <c r="C66" i="8"/>
  <c r="G65" i="8"/>
  <c r="F65" i="8"/>
  <c r="E65" i="8"/>
  <c r="D65" i="8"/>
  <c r="C65" i="8"/>
  <c r="G64" i="8"/>
  <c r="F64" i="8"/>
  <c r="E64" i="8"/>
  <c r="D64" i="8"/>
  <c r="C64" i="8"/>
  <c r="G63" i="8"/>
  <c r="F63" i="8"/>
  <c r="E63" i="8"/>
  <c r="D63" i="8"/>
  <c r="C63" i="8"/>
  <c r="G62" i="8"/>
  <c r="F62" i="8"/>
  <c r="E62" i="8"/>
  <c r="D62" i="8"/>
  <c r="C62" i="8"/>
  <c r="G61" i="8"/>
  <c r="F61" i="8"/>
  <c r="E61" i="8"/>
  <c r="D61" i="8"/>
  <c r="C61" i="8"/>
  <c r="G60" i="8"/>
  <c r="F60" i="8"/>
  <c r="E60" i="8"/>
  <c r="D60" i="8"/>
  <c r="C60" i="8"/>
  <c r="G59" i="8"/>
  <c r="F59" i="8"/>
  <c r="E59" i="8"/>
  <c r="D59" i="8"/>
  <c r="C59" i="8"/>
  <c r="G58" i="8"/>
  <c r="F58" i="8"/>
  <c r="E58" i="8"/>
  <c r="D58" i="8"/>
  <c r="C58" i="8"/>
  <c r="G57" i="8"/>
  <c r="F57" i="8"/>
  <c r="E57" i="8"/>
  <c r="D57" i="8"/>
  <c r="C57" i="8"/>
  <c r="G56" i="8"/>
  <c r="F56" i="8"/>
  <c r="E56" i="8"/>
  <c r="D56" i="8"/>
  <c r="C56" i="8"/>
  <c r="G55" i="8"/>
  <c r="F55" i="8"/>
  <c r="E55" i="8"/>
  <c r="D55" i="8"/>
  <c r="C55" i="8"/>
  <c r="G54" i="8"/>
  <c r="F54" i="8"/>
  <c r="E54" i="8"/>
  <c r="D54" i="8"/>
  <c r="C54" i="8"/>
  <c r="G53" i="8"/>
  <c r="F53" i="8"/>
  <c r="E53" i="8"/>
  <c r="D53" i="8"/>
  <c r="C53" i="8"/>
  <c r="G52" i="8"/>
  <c r="F52" i="8"/>
  <c r="E52" i="8"/>
  <c r="D52" i="8"/>
  <c r="C52" i="8"/>
  <c r="G51" i="8"/>
  <c r="F51" i="8"/>
  <c r="E51" i="8"/>
  <c r="D51" i="8"/>
  <c r="C51" i="8"/>
  <c r="G50" i="8"/>
  <c r="F50" i="8"/>
  <c r="E50" i="8"/>
  <c r="D50" i="8"/>
  <c r="C50" i="8"/>
  <c r="G49" i="8"/>
  <c r="F49" i="8"/>
  <c r="E49" i="8"/>
  <c r="D49" i="8"/>
  <c r="C49" i="8"/>
  <c r="G48" i="8"/>
  <c r="F48" i="8"/>
  <c r="E48" i="8"/>
  <c r="D48" i="8"/>
  <c r="C48" i="8"/>
  <c r="G47" i="8"/>
  <c r="F47" i="8"/>
  <c r="E47" i="8"/>
  <c r="D47" i="8"/>
  <c r="C47" i="8"/>
  <c r="G46" i="8"/>
  <c r="F46" i="8"/>
  <c r="E46" i="8"/>
  <c r="D46" i="8"/>
  <c r="C46" i="8"/>
  <c r="G45" i="8"/>
  <c r="F45" i="8"/>
  <c r="E45" i="8"/>
  <c r="D45" i="8"/>
  <c r="C45" i="8"/>
  <c r="G44" i="8"/>
  <c r="F44" i="8"/>
  <c r="E44" i="8"/>
  <c r="D44" i="8"/>
  <c r="C44" i="8"/>
  <c r="G43" i="8"/>
  <c r="F43" i="8"/>
  <c r="E43" i="8"/>
  <c r="D43" i="8"/>
  <c r="C43" i="8"/>
  <c r="G42" i="8"/>
  <c r="F42" i="8"/>
  <c r="E42" i="8"/>
  <c r="D42" i="8"/>
  <c r="C42" i="8"/>
  <c r="G41" i="8"/>
  <c r="F41" i="8"/>
  <c r="E41" i="8"/>
  <c r="D41" i="8"/>
  <c r="C41" i="8"/>
  <c r="G40" i="8"/>
  <c r="F40" i="8"/>
  <c r="E40" i="8"/>
  <c r="D40" i="8"/>
  <c r="C40" i="8"/>
  <c r="G39" i="8"/>
  <c r="F39" i="8"/>
  <c r="E39" i="8"/>
  <c r="D39" i="8"/>
  <c r="C39" i="8"/>
  <c r="G38" i="8"/>
  <c r="F38" i="8"/>
  <c r="E38" i="8"/>
  <c r="D38" i="8"/>
  <c r="C38" i="8"/>
  <c r="G37" i="8"/>
  <c r="F37" i="8"/>
  <c r="E37" i="8"/>
  <c r="D37" i="8"/>
  <c r="C37" i="8"/>
  <c r="G36" i="8"/>
  <c r="F36" i="8"/>
  <c r="E36" i="8"/>
  <c r="D36" i="8"/>
  <c r="C36" i="8"/>
  <c r="G35" i="8"/>
  <c r="F35" i="8"/>
  <c r="E35" i="8"/>
  <c r="D35" i="8"/>
  <c r="C35" i="8"/>
  <c r="G34" i="8"/>
  <c r="F34" i="8"/>
  <c r="E34" i="8"/>
  <c r="D34" i="8"/>
  <c r="C34" i="8"/>
  <c r="G33" i="8"/>
  <c r="F33" i="8"/>
  <c r="E33" i="8"/>
  <c r="D33" i="8"/>
  <c r="C33" i="8"/>
  <c r="G32" i="8"/>
  <c r="F32" i="8"/>
  <c r="E32" i="8"/>
  <c r="D32" i="8"/>
  <c r="C32" i="8"/>
  <c r="G31" i="8"/>
  <c r="F31" i="8"/>
  <c r="E31" i="8"/>
  <c r="D31" i="8"/>
  <c r="C31" i="8"/>
  <c r="G30" i="8"/>
  <c r="F30" i="8"/>
  <c r="E30" i="8"/>
  <c r="D30" i="8"/>
  <c r="C30" i="8"/>
  <c r="G29" i="8"/>
  <c r="F29" i="8"/>
  <c r="E29" i="8"/>
  <c r="D29" i="8"/>
  <c r="C29" i="8"/>
  <c r="G28" i="8"/>
  <c r="F28" i="8"/>
  <c r="E28" i="8"/>
  <c r="D28" i="8"/>
  <c r="C28" i="8"/>
  <c r="G27" i="8"/>
  <c r="F27" i="8"/>
  <c r="E27" i="8"/>
  <c r="D27" i="8"/>
  <c r="C27" i="8"/>
  <c r="G26" i="8"/>
  <c r="F26" i="8"/>
  <c r="E26" i="8"/>
  <c r="D26" i="8"/>
  <c r="C26" i="8"/>
  <c r="G25" i="8"/>
  <c r="F25" i="8"/>
  <c r="E25" i="8"/>
  <c r="D25" i="8"/>
  <c r="C25" i="8"/>
  <c r="G24" i="8"/>
  <c r="F24" i="8"/>
  <c r="E24" i="8"/>
  <c r="D24" i="8"/>
  <c r="C24" i="8"/>
  <c r="G23" i="8"/>
  <c r="F23" i="8"/>
  <c r="E23" i="8"/>
  <c r="D23" i="8"/>
  <c r="C23" i="8"/>
  <c r="G22" i="8"/>
  <c r="F22" i="8"/>
  <c r="E22" i="8"/>
  <c r="D22" i="8"/>
  <c r="C22" i="8"/>
  <c r="G21" i="8"/>
  <c r="F21" i="8"/>
  <c r="E21" i="8"/>
  <c r="D21" i="8"/>
  <c r="C21" i="8"/>
  <c r="G20" i="8"/>
  <c r="F20" i="8"/>
  <c r="E20" i="8"/>
  <c r="D20" i="8"/>
  <c r="C20" i="8"/>
  <c r="G19" i="8"/>
  <c r="F19" i="8"/>
  <c r="E19" i="8"/>
  <c r="D19" i="8"/>
  <c r="C19" i="8"/>
  <c r="G18" i="8"/>
  <c r="F18" i="8"/>
  <c r="E18" i="8"/>
  <c r="D18" i="8"/>
  <c r="C18" i="8"/>
  <c r="G17" i="8"/>
  <c r="F17" i="8"/>
  <c r="E17" i="8"/>
  <c r="D17" i="8"/>
  <c r="C17" i="8"/>
  <c r="G16" i="8"/>
  <c r="F16" i="8"/>
  <c r="E16" i="8"/>
  <c r="D16" i="8"/>
  <c r="C16" i="8"/>
  <c r="G15" i="8"/>
  <c r="F15" i="8"/>
  <c r="E15" i="8"/>
  <c r="D15" i="8"/>
  <c r="C15" i="8"/>
  <c r="G14" i="8"/>
  <c r="F14" i="8"/>
  <c r="E14" i="8"/>
  <c r="D14" i="8"/>
  <c r="C14" i="8"/>
  <c r="G13" i="8"/>
  <c r="F13" i="8"/>
  <c r="E13" i="8"/>
  <c r="D13" i="8"/>
  <c r="C13" i="8"/>
  <c r="G12" i="8"/>
  <c r="F12" i="8"/>
  <c r="E12" i="8"/>
  <c r="D12" i="8"/>
  <c r="C12" i="8"/>
  <c r="G11" i="8"/>
  <c r="F11" i="8"/>
  <c r="E11" i="8"/>
  <c r="D11" i="8"/>
  <c r="C11" i="8"/>
  <c r="G10" i="8"/>
  <c r="F10" i="8"/>
  <c r="E10" i="8"/>
  <c r="D10" i="8"/>
  <c r="C10" i="8"/>
  <c r="G9" i="8"/>
  <c r="F9" i="8"/>
  <c r="E9" i="8"/>
  <c r="D9" i="8"/>
  <c r="C9" i="8"/>
  <c r="G8" i="8"/>
  <c r="F8" i="8"/>
  <c r="E8" i="8"/>
  <c r="D8" i="8"/>
  <c r="C8" i="8"/>
  <c r="G7" i="8"/>
  <c r="F7" i="8"/>
  <c r="E7" i="8"/>
  <c r="D7" i="8"/>
  <c r="C7" i="8"/>
  <c r="G6" i="8"/>
  <c r="F6" i="8"/>
  <c r="E6" i="8"/>
  <c r="D6" i="8"/>
  <c r="C6" i="8"/>
  <c r="G5" i="8"/>
  <c r="F5" i="8"/>
  <c r="E5" i="8"/>
  <c r="D5" i="8"/>
  <c r="C5" i="8"/>
  <c r="G4" i="8"/>
  <c r="F4" i="8"/>
  <c r="E4" i="8"/>
  <c r="D4" i="8"/>
  <c r="C4" i="8"/>
  <c r="G3" i="8"/>
  <c r="F3" i="8"/>
  <c r="E3" i="8"/>
  <c r="D3" i="8"/>
  <c r="C3" i="8"/>
  <c r="G2" i="8"/>
  <c r="F2" i="8"/>
  <c r="E2" i="8"/>
  <c r="D2" i="8"/>
  <c r="C2" i="8"/>
  <c r="G82" i="10"/>
  <c r="F82" i="10"/>
  <c r="E82" i="10"/>
  <c r="G81" i="10"/>
  <c r="F81" i="10"/>
  <c r="E81" i="10"/>
  <c r="G80" i="10"/>
  <c r="F80" i="10"/>
  <c r="E80" i="10"/>
  <c r="G79" i="10"/>
  <c r="F79" i="10"/>
  <c r="E79" i="10"/>
  <c r="G78" i="10"/>
  <c r="F78" i="10"/>
  <c r="E78" i="10"/>
  <c r="G77" i="10"/>
  <c r="F77" i="10"/>
  <c r="E77" i="10"/>
  <c r="G76" i="10"/>
  <c r="F76" i="10"/>
  <c r="E76" i="10"/>
  <c r="G75" i="10"/>
  <c r="F75" i="10"/>
  <c r="E75" i="10"/>
  <c r="G74" i="10"/>
  <c r="F74" i="10"/>
  <c r="E74" i="10"/>
  <c r="G73" i="10"/>
  <c r="F73" i="10"/>
  <c r="E73" i="10"/>
  <c r="G72" i="10"/>
  <c r="F72" i="10"/>
  <c r="E72" i="10"/>
  <c r="G71" i="10"/>
  <c r="F71" i="10"/>
  <c r="E71" i="10"/>
  <c r="G70" i="10"/>
  <c r="F70" i="10"/>
  <c r="E70" i="10"/>
  <c r="G69" i="10"/>
  <c r="F69" i="10"/>
  <c r="E69" i="10"/>
  <c r="G68" i="10"/>
  <c r="F68" i="10"/>
  <c r="E68" i="10"/>
  <c r="G67" i="10"/>
  <c r="F67" i="10"/>
  <c r="E67" i="10"/>
  <c r="G66" i="10"/>
  <c r="F66" i="10"/>
  <c r="E66" i="10"/>
  <c r="G65" i="10"/>
  <c r="F65" i="10"/>
  <c r="E65" i="10"/>
  <c r="G64" i="10"/>
  <c r="F64" i="10"/>
  <c r="E64" i="10"/>
  <c r="G63" i="10"/>
  <c r="F63" i="10"/>
  <c r="E63" i="10"/>
  <c r="G62" i="10"/>
  <c r="F62" i="10"/>
  <c r="E62" i="10"/>
  <c r="G61" i="10"/>
  <c r="F61" i="10"/>
  <c r="E61" i="10"/>
  <c r="G60" i="10"/>
  <c r="F60" i="10"/>
  <c r="E60" i="10"/>
  <c r="G59" i="10"/>
  <c r="F59" i="10"/>
  <c r="E59" i="10"/>
  <c r="G58" i="10"/>
  <c r="F58" i="10"/>
  <c r="E58" i="10"/>
  <c r="G57" i="10"/>
  <c r="F57" i="10"/>
  <c r="E57" i="10"/>
  <c r="G56" i="10"/>
  <c r="F56" i="10"/>
  <c r="E56" i="10"/>
  <c r="G55" i="10"/>
  <c r="F55" i="10"/>
  <c r="E55" i="10"/>
  <c r="G54" i="10"/>
  <c r="F54" i="10"/>
  <c r="E54" i="10"/>
  <c r="G53" i="10"/>
  <c r="F53" i="10"/>
  <c r="E53" i="10"/>
  <c r="G52" i="10"/>
  <c r="F52" i="10"/>
  <c r="E52" i="10"/>
  <c r="G51" i="10"/>
  <c r="F51" i="10"/>
  <c r="E51" i="10"/>
  <c r="G50" i="10"/>
  <c r="F50" i="10"/>
  <c r="E50" i="10"/>
  <c r="G49" i="10"/>
  <c r="F49" i="10"/>
  <c r="E49" i="10"/>
  <c r="G48" i="10"/>
  <c r="F48" i="10"/>
  <c r="E48" i="10"/>
  <c r="G47" i="10"/>
  <c r="F47" i="10"/>
  <c r="E47" i="10"/>
  <c r="G46" i="10"/>
  <c r="F46" i="10"/>
  <c r="E46" i="10"/>
  <c r="G45" i="10"/>
  <c r="F45" i="10"/>
  <c r="E45" i="10"/>
  <c r="G44" i="10"/>
  <c r="F44" i="10"/>
  <c r="E44" i="10"/>
  <c r="G43" i="10"/>
  <c r="F43" i="10"/>
  <c r="E43" i="10"/>
  <c r="G42" i="10"/>
  <c r="F42" i="10"/>
  <c r="E42" i="10"/>
  <c r="G41" i="10"/>
  <c r="F41" i="10"/>
  <c r="E41" i="10"/>
  <c r="G40" i="10"/>
  <c r="F40" i="10"/>
  <c r="E40" i="10"/>
  <c r="G39" i="10"/>
  <c r="F39" i="10"/>
  <c r="E39" i="10"/>
  <c r="G38" i="10"/>
  <c r="F38" i="10"/>
  <c r="E38" i="10"/>
  <c r="G37" i="10"/>
  <c r="F37" i="10"/>
  <c r="E37" i="10"/>
  <c r="G36" i="10"/>
  <c r="F36" i="10"/>
  <c r="E36" i="10"/>
  <c r="G35" i="10"/>
  <c r="F35" i="10"/>
  <c r="E35" i="10"/>
  <c r="G34" i="10"/>
  <c r="F34" i="10"/>
  <c r="E34" i="10"/>
  <c r="G33" i="10"/>
  <c r="F33" i="10"/>
  <c r="E33" i="10"/>
  <c r="G32" i="10"/>
  <c r="F32" i="10"/>
  <c r="E32" i="10"/>
  <c r="G31" i="10"/>
  <c r="F31" i="10"/>
  <c r="E31" i="10"/>
  <c r="G30" i="10"/>
  <c r="F30" i="10"/>
  <c r="E30" i="10"/>
  <c r="G29" i="10"/>
  <c r="F29" i="10"/>
  <c r="E29" i="10"/>
  <c r="G28" i="10"/>
  <c r="F28" i="10"/>
  <c r="E28" i="10"/>
  <c r="G27" i="10"/>
  <c r="F27" i="10"/>
  <c r="E27" i="10"/>
  <c r="G26" i="10"/>
  <c r="F26" i="10"/>
  <c r="E26" i="10"/>
  <c r="G25" i="10"/>
  <c r="F25" i="10"/>
  <c r="E25" i="10"/>
  <c r="G24" i="10"/>
  <c r="F24" i="10"/>
  <c r="E24" i="10"/>
  <c r="G23" i="10"/>
  <c r="F23" i="10"/>
  <c r="E23" i="10"/>
  <c r="G22" i="10"/>
  <c r="F22" i="10"/>
  <c r="E22" i="10"/>
  <c r="G21" i="10"/>
  <c r="F21" i="10"/>
  <c r="E21" i="10"/>
  <c r="G20" i="10"/>
  <c r="F20" i="10"/>
  <c r="E20" i="10"/>
  <c r="G19" i="10"/>
  <c r="F19" i="10"/>
  <c r="E19" i="10"/>
  <c r="G18" i="10"/>
  <c r="F18" i="10"/>
  <c r="E18" i="10"/>
  <c r="G17" i="10"/>
  <c r="F17" i="10"/>
  <c r="E17" i="10"/>
  <c r="G16" i="10"/>
  <c r="F16" i="10"/>
  <c r="E16" i="10"/>
  <c r="G15" i="10"/>
  <c r="F15" i="10"/>
  <c r="E15" i="10"/>
  <c r="G14" i="10"/>
  <c r="F14" i="10"/>
  <c r="E14" i="10"/>
  <c r="G13" i="10"/>
  <c r="F13" i="10"/>
  <c r="E13" i="10"/>
  <c r="G12" i="10"/>
  <c r="F12" i="10"/>
  <c r="E12" i="10"/>
  <c r="G11" i="10"/>
  <c r="F11" i="10"/>
  <c r="E11" i="10"/>
  <c r="G10" i="10"/>
  <c r="F10" i="10"/>
  <c r="E10" i="10"/>
  <c r="G9" i="10"/>
  <c r="F9" i="10"/>
  <c r="E9" i="10"/>
  <c r="G8" i="10"/>
  <c r="F8" i="10"/>
  <c r="E8" i="10"/>
  <c r="G7" i="10"/>
  <c r="F7" i="10"/>
  <c r="E7" i="10"/>
  <c r="G6" i="10"/>
  <c r="F6" i="10"/>
  <c r="E6" i="10"/>
  <c r="G5" i="10"/>
  <c r="F5" i="10"/>
  <c r="E5" i="10"/>
  <c r="G4" i="10"/>
  <c r="F4" i="10"/>
  <c r="E4" i="10"/>
  <c r="G3" i="10"/>
  <c r="F3" i="10"/>
  <c r="E3" i="10"/>
  <c r="G2" i="10"/>
  <c r="F2" i="10"/>
  <c r="E2" i="10"/>
  <c r="G83" i="10"/>
  <c r="F83" i="10"/>
  <c r="E83" i="10"/>
  <c r="D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C83" i="10"/>
  <c r="B3" i="2" l="1"/>
  <c r="B3" i="1"/>
  <c r="D6" i="1" l="1"/>
  <c r="F128" i="17" l="1"/>
  <c r="A128" i="17"/>
  <c r="F103" i="17"/>
  <c r="A103" i="17"/>
  <c r="F78" i="17"/>
  <c r="A78" i="17"/>
  <c r="F53" i="17"/>
  <c r="A53" i="17"/>
  <c r="F27" i="17"/>
  <c r="A27" i="17"/>
  <c r="I7" i="17"/>
  <c r="F2" i="17"/>
  <c r="A2" i="17"/>
  <c r="F128" i="16"/>
  <c r="A128" i="16"/>
  <c r="F103" i="16"/>
  <c r="A103" i="16"/>
  <c r="F78" i="16"/>
  <c r="A78" i="16"/>
  <c r="F53" i="16"/>
  <c r="A53" i="16"/>
  <c r="F27" i="16"/>
  <c r="A27" i="16"/>
  <c r="I7" i="16"/>
  <c r="F2" i="16"/>
  <c r="A2" i="16"/>
  <c r="F128" i="4"/>
  <c r="A128" i="4"/>
  <c r="F103" i="4" l="1"/>
  <c r="A103" i="4"/>
  <c r="F78" i="4"/>
  <c r="A78" i="4"/>
  <c r="F53" i="4"/>
  <c r="A53" i="4"/>
  <c r="F27" i="4"/>
  <c r="A27" i="4"/>
  <c r="I7" i="4" l="1"/>
  <c r="B24" i="11"/>
  <c r="B23" i="11"/>
  <c r="B22" i="11"/>
  <c r="B14" i="11"/>
  <c r="B13" i="11"/>
  <c r="B12" i="11"/>
  <c r="J25" i="1" l="1"/>
  <c r="I26" i="1"/>
  <c r="J26" i="1"/>
  <c r="I27" i="1"/>
  <c r="J27" i="1"/>
  <c r="B4" i="11"/>
  <c r="B3" i="11"/>
  <c r="I19" i="1" s="1"/>
  <c r="B2" i="11"/>
  <c r="J18" i="2" l="1"/>
  <c r="J17" i="2"/>
  <c r="J18" i="1"/>
  <c r="I18" i="1"/>
  <c r="J20" i="1"/>
  <c r="I20" i="1"/>
  <c r="J19" i="1"/>
  <c r="A21" i="2"/>
  <c r="A20" i="2"/>
  <c r="A19" i="2"/>
  <c r="A18" i="2"/>
  <c r="A17" i="2"/>
  <c r="A16" i="2"/>
  <c r="A14" i="2"/>
  <c r="A13" i="2"/>
  <c r="A12" i="2"/>
  <c r="A11" i="2"/>
  <c r="A10" i="2"/>
  <c r="A9" i="2"/>
  <c r="C21" i="2" l="1"/>
  <c r="C20" i="2"/>
  <c r="C19" i="2"/>
  <c r="C18" i="2"/>
  <c r="C17" i="2"/>
  <c r="C16" i="2"/>
  <c r="C14" i="2"/>
  <c r="C13" i="2"/>
  <c r="C12" i="2"/>
  <c r="C11" i="2"/>
  <c r="C10" i="2"/>
  <c r="C9" i="2"/>
  <c r="F21" i="2"/>
  <c r="F20" i="2"/>
  <c r="F19" i="2"/>
  <c r="F18" i="2"/>
  <c r="F17" i="2"/>
  <c r="F16" i="2"/>
  <c r="F14" i="2"/>
  <c r="F13" i="2"/>
  <c r="F12" i="2"/>
  <c r="F11" i="2"/>
  <c r="F10" i="2"/>
  <c r="F9" i="2"/>
  <c r="A37" i="1"/>
  <c r="A36" i="1"/>
  <c r="A35" i="1"/>
  <c r="A34" i="1"/>
  <c r="A33" i="1"/>
  <c r="A32" i="1"/>
  <c r="A30" i="1"/>
  <c r="A29" i="1"/>
  <c r="A28" i="1"/>
  <c r="A27" i="1"/>
  <c r="A26" i="1"/>
  <c r="A25" i="1"/>
  <c r="G20" i="1"/>
  <c r="G27" i="1" l="1"/>
  <c r="G22" i="1"/>
  <c r="G11" i="2"/>
  <c r="G18" i="2" s="1"/>
  <c r="B18" i="2" s="1"/>
  <c r="G13" i="2"/>
  <c r="G20" i="2" s="1"/>
  <c r="B20" i="2" s="1"/>
  <c r="B11" i="2" l="1"/>
  <c r="G23" i="1"/>
  <c r="G29" i="1"/>
  <c r="B13" i="2"/>
  <c r="A23" i="1" l="1"/>
  <c r="A22" i="1"/>
  <c r="A21" i="1"/>
  <c r="A20" i="1"/>
  <c r="A19" i="1"/>
  <c r="A18" i="1"/>
  <c r="G18" i="1"/>
  <c r="G9" i="2" s="1"/>
  <c r="G21" i="1"/>
  <c r="G16" i="2" l="1"/>
  <c r="B16" i="2" s="1"/>
  <c r="B9" i="2"/>
  <c r="G28" i="1"/>
  <c r="G12" i="2"/>
  <c r="G30" i="1"/>
  <c r="G14" i="2"/>
  <c r="G19" i="1"/>
  <c r="G25" i="1"/>
  <c r="D59" i="11"/>
  <c r="D58" i="11"/>
  <c r="D57" i="11"/>
  <c r="D56" i="11"/>
  <c r="D55" i="11"/>
  <c r="D54" i="11"/>
  <c r="D53" i="11"/>
  <c r="F50" i="11"/>
  <c r="F49" i="11"/>
  <c r="F48" i="11"/>
  <c r="F47" i="11"/>
  <c r="F46" i="11"/>
  <c r="F45" i="11"/>
  <c r="F44" i="11"/>
  <c r="E44" i="11"/>
  <c r="E45" i="11"/>
  <c r="E46" i="11"/>
  <c r="E47" i="11"/>
  <c r="E48" i="11"/>
  <c r="E49" i="11"/>
  <c r="E50" i="11"/>
  <c r="C62" i="11"/>
  <c r="C63" i="11"/>
  <c r="C64" i="11"/>
  <c r="C65" i="11"/>
  <c r="C66" i="11"/>
  <c r="C67" i="11"/>
  <c r="C68" i="11"/>
  <c r="D70" i="11"/>
  <c r="D71" i="11"/>
  <c r="D72" i="11"/>
  <c r="D73" i="11"/>
  <c r="D74" i="11"/>
  <c r="D75" i="11"/>
  <c r="D76" i="11"/>
  <c r="I34" i="1"/>
  <c r="I33" i="1"/>
  <c r="I32" i="1"/>
  <c r="I25" i="1"/>
  <c r="J10" i="2"/>
  <c r="C23" i="1"/>
  <c r="C22" i="1"/>
  <c r="C21" i="1"/>
  <c r="C20" i="1"/>
  <c r="C19" i="1"/>
  <c r="C18" i="1"/>
  <c r="C30" i="1"/>
  <c r="C29" i="1"/>
  <c r="C28" i="1"/>
  <c r="C27" i="1"/>
  <c r="C26" i="1"/>
  <c r="C25" i="1"/>
  <c r="C37" i="1"/>
  <c r="C36" i="1"/>
  <c r="C35" i="1"/>
  <c r="C34" i="1"/>
  <c r="C33" i="1"/>
  <c r="C32" i="1"/>
  <c r="J16" i="2" l="1"/>
  <c r="J9" i="2"/>
  <c r="J11" i="2"/>
  <c r="G26" i="1"/>
  <c r="G10" i="2"/>
  <c r="G19" i="2"/>
  <c r="B19" i="2" s="1"/>
  <c r="B12" i="2"/>
  <c r="F34" i="1"/>
  <c r="B34" i="1" s="1"/>
  <c r="G21" i="2"/>
  <c r="B21" i="2" s="1"/>
  <c r="B14" i="2"/>
  <c r="F30" i="1"/>
  <c r="F27" i="1"/>
  <c r="F35" i="1"/>
  <c r="B35" i="1" s="1"/>
  <c r="F28" i="1"/>
  <c r="F32" i="1"/>
  <c r="B32" i="1" s="1"/>
  <c r="F36" i="1"/>
  <c r="B36" i="1" s="1"/>
  <c r="F25" i="1"/>
  <c r="F29" i="1"/>
  <c r="F33" i="1"/>
  <c r="B33" i="1" s="1"/>
  <c r="F37" i="1"/>
  <c r="B37" i="1" s="1"/>
  <c r="F26" i="1"/>
  <c r="A39" i="5"/>
  <c r="A38" i="5"/>
  <c r="A37" i="5"/>
  <c r="A36" i="5"/>
  <c r="A35" i="5"/>
  <c r="A34" i="5"/>
  <c r="C39" i="5"/>
  <c r="C38" i="5"/>
  <c r="C37" i="5"/>
  <c r="C36" i="5"/>
  <c r="C35" i="5"/>
  <c r="C34" i="5"/>
  <c r="A32" i="5"/>
  <c r="A31" i="5"/>
  <c r="A30" i="5"/>
  <c r="A29" i="5"/>
  <c r="A28" i="5"/>
  <c r="A27" i="5"/>
  <c r="C32" i="5"/>
  <c r="C31" i="5"/>
  <c r="C30" i="5"/>
  <c r="C29" i="5"/>
  <c r="C28" i="5"/>
  <c r="C27" i="5"/>
  <c r="G17" i="2" l="1"/>
  <c r="B17" i="2" s="1"/>
  <c r="B10" i="2"/>
  <c r="F23" i="1" l="1"/>
  <c r="F22" i="1"/>
  <c r="F21" i="1"/>
  <c r="F20" i="1"/>
  <c r="F19" i="1"/>
  <c r="F18" i="1"/>
  <c r="B22" i="1" l="1"/>
  <c r="B29" i="1" s="1"/>
  <c r="B21" i="1"/>
  <c r="B28" i="1" s="1"/>
  <c r="B20" i="1"/>
  <c r="B27" i="1" s="1"/>
  <c r="B19" i="1"/>
  <c r="B26" i="1" s="1"/>
  <c r="B18" i="1"/>
  <c r="B25" i="1" s="1"/>
  <c r="A25" i="5"/>
  <c r="A24" i="5"/>
  <c r="A23" i="5"/>
  <c r="A22" i="5"/>
  <c r="A21" i="5"/>
  <c r="A18" i="5"/>
  <c r="A17" i="5"/>
  <c r="A16" i="5"/>
  <c r="A15" i="5"/>
  <c r="A14" i="5"/>
  <c r="A13" i="5"/>
  <c r="A20" i="5"/>
  <c r="C25" i="5"/>
  <c r="C24" i="5"/>
  <c r="C23" i="5"/>
  <c r="C22" i="5"/>
  <c r="C21" i="5"/>
  <c r="C20" i="5"/>
  <c r="C18" i="5"/>
  <c r="C17" i="5"/>
  <c r="C16" i="5"/>
  <c r="C15" i="5"/>
  <c r="C14" i="5"/>
  <c r="C13" i="5"/>
  <c r="C24" i="3"/>
  <c r="C23" i="3"/>
  <c r="C22" i="3"/>
  <c r="C21" i="3"/>
  <c r="C20" i="3"/>
  <c r="C19" i="3"/>
  <c r="B24" i="3"/>
  <c r="B23" i="3"/>
  <c r="B22" i="3"/>
  <c r="B21" i="3"/>
  <c r="B20" i="3"/>
  <c r="B19" i="3"/>
  <c r="B17" i="3"/>
  <c r="B16" i="3"/>
  <c r="B15" i="3"/>
  <c r="B14" i="3"/>
  <c r="B13" i="3"/>
  <c r="A24" i="3"/>
  <c r="A23" i="3"/>
  <c r="A22" i="3"/>
  <c r="A21" i="3"/>
  <c r="A20" i="3"/>
  <c r="A19" i="3"/>
  <c r="C17" i="3"/>
  <c r="C16" i="3"/>
  <c r="C15" i="3"/>
  <c r="C14" i="3"/>
  <c r="C13" i="3"/>
  <c r="C12" i="3"/>
  <c r="A16" i="3"/>
  <c r="A17" i="3"/>
  <c r="A14" i="3"/>
  <c r="A15" i="3"/>
  <c r="A13" i="3"/>
  <c r="A12" i="3"/>
  <c r="B23" i="1" l="1"/>
  <c r="B30" i="1" s="1"/>
  <c r="B12" i="3"/>
  <c r="I5" i="3" l="1"/>
  <c r="B3" i="3" l="1"/>
  <c r="F2" i="4" l="1"/>
  <c r="A2" i="4"/>
  <c r="A142" i="4" a="1"/>
  <c r="A57" i="16" a="1"/>
  <c r="A102" i="17" a="1"/>
  <c r="A51" i="16" a="1"/>
  <c r="A34" i="16" a="1"/>
  <c r="A63" i="16" a="1"/>
  <c r="A111" i="17" a="1"/>
  <c r="A16" i="17" a="1"/>
  <c r="A92" i="16" a="1"/>
  <c r="A96" i="4" a="1"/>
  <c r="A4" i="17" a="1"/>
  <c r="A30" i="16" a="1"/>
  <c r="A84" i="17" a="1"/>
  <c r="A77" i="16" a="1"/>
  <c r="A97" i="4" a="1"/>
  <c r="A77" i="17" a="1"/>
  <c r="A72" i="17" a="1"/>
  <c r="A69" i="4" a="1"/>
  <c r="A52" i="16" a="1"/>
  <c r="A130" i="4" a="1"/>
  <c r="A76" i="16" a="1"/>
  <c r="A22" i="16" a="1"/>
  <c r="A139" i="4" a="1"/>
  <c r="A76" i="17" a="1"/>
  <c r="A84" i="16" a="1"/>
  <c r="A98" i="16" a="1"/>
  <c r="A94" i="4" a="1"/>
  <c r="A127" i="16" a="1"/>
  <c r="A110" i="4" a="1"/>
  <c r="A125" i="4" a="1"/>
  <c r="A49" i="4" a="1"/>
  <c r="A109" i="16" a="1"/>
  <c r="A9" i="17" a="1"/>
  <c r="A38" i="17" a="1"/>
  <c r="A55" i="4" a="1"/>
  <c r="A118" i="16" a="1"/>
  <c r="A93" i="17" a="1"/>
  <c r="A33" i="17" a="1"/>
  <c r="A144" i="16" a="1"/>
  <c r="A152" i="4" a="1"/>
  <c r="A80" i="16" a="1"/>
  <c r="A135" i="4" a="1"/>
  <c r="A46" i="16" a="1"/>
  <c r="A69" i="16" a="1"/>
  <c r="A146" i="16" a="1"/>
  <c r="A57" i="17" a="1"/>
  <c r="A113" i="16" a="1"/>
  <c r="A68" i="16" a="1"/>
  <c r="A113" i="4" a="1"/>
  <c r="A18" i="17" a="1"/>
  <c r="A119" i="16" a="1"/>
  <c r="A118" i="4" a="1"/>
  <c r="A16" i="4" a="1"/>
  <c r="A39" i="16" a="1"/>
  <c r="A122" i="16" a="1"/>
  <c r="A21" i="17" a="1"/>
  <c r="A125" i="17" a="1"/>
  <c r="A102" i="4" a="1"/>
  <c r="A148" i="16" a="1"/>
  <c r="A55" i="16" a="1"/>
  <c r="A107" i="17" a="1"/>
  <c r="A134" i="17" a="1"/>
  <c r="A147" i="4" a="1"/>
  <c r="A122" i="17" a="1"/>
  <c r="A119" i="17" a="1"/>
  <c r="A121" i="17" a="1"/>
  <c r="A89" i="16" a="1"/>
  <c r="A101" i="16" a="1"/>
  <c r="A114" i="4" a="1"/>
  <c r="A18" i="16" a="1"/>
  <c r="A46" i="4" a="1"/>
  <c r="A136" i="16" a="1"/>
  <c r="A97" i="17" a="1"/>
  <c r="A56" i="4" a="1"/>
  <c r="A89" i="17" a="1"/>
  <c r="A100" i="4" a="1"/>
  <c r="A148" i="17" a="1"/>
  <c r="A101" i="4" a="1"/>
  <c r="A151" i="17" a="1"/>
  <c r="A152" i="17" a="1"/>
  <c r="A86" i="16" a="1"/>
  <c r="A132" i="16" a="1"/>
  <c r="A29" i="16" a="1"/>
  <c r="A24" i="17" a="1"/>
  <c r="A75" i="17" a="1"/>
  <c r="A24" i="4" a="1"/>
  <c r="A135" i="16" a="1"/>
  <c r="A8" i="16" a="1"/>
  <c r="A73" i="17" a="1"/>
  <c r="A84" i="4" a="1"/>
  <c r="A67" i="17" a="1"/>
  <c r="A117" i="16" a="1"/>
  <c r="A20" i="16" a="1"/>
  <c r="A50" i="4" a="1"/>
  <c r="A94" i="17" a="1"/>
  <c r="A37" i="17" a="1"/>
  <c r="A4" i="16" a="1"/>
  <c r="A77" i="4" a="1"/>
  <c r="A76" i="4" a="1"/>
  <c r="A130" i="17" a="1"/>
  <c r="A110" i="17" a="1"/>
  <c r="A39" i="17" a="1"/>
  <c r="A142" i="16" a="1"/>
  <c r="A85" i="16" a="1"/>
  <c r="A60" i="16" a="1"/>
  <c r="A102" i="16" a="1"/>
  <c r="A50" i="16" a="1"/>
  <c r="A47" i="4" a="1"/>
  <c r="A138" i="16" a="1"/>
  <c r="A136" i="17" a="1"/>
  <c r="A20" i="17" a="1"/>
  <c r="A127" i="17" a="1"/>
  <c r="A150" i="4" a="1"/>
  <c r="A51" i="4" a="1"/>
  <c r="A140" i="4" a="1"/>
  <c r="A22" i="4" a="1"/>
  <c r="A31" i="4" a="1"/>
  <c r="A60" i="4" a="1"/>
  <c r="A114" i="16" a="1"/>
  <c r="A131" i="16" a="1"/>
  <c r="A152" i="16" a="1"/>
  <c r="A31" i="17" a="1"/>
  <c r="A41" i="4" a="1"/>
  <c r="A98" i="4" a="1"/>
  <c r="A85" i="4" a="1"/>
  <c r="A51" i="17" a="1"/>
  <c r="A100" i="17" a="1"/>
  <c r="A113" i="17" a="1"/>
  <c r="A64" i="4" a="1"/>
  <c r="A61" i="17" a="1"/>
  <c r="A33" i="4" a="1"/>
  <c r="A90" i="17" a="1"/>
  <c r="A105" i="16" a="1"/>
  <c r="A64" i="17" a="1"/>
  <c r="A123" i="16" a="1"/>
  <c r="A150" i="17" a="1"/>
  <c r="A10" i="16" a="1"/>
  <c r="A144" i="4" a="1"/>
  <c r="A56" i="16" a="1"/>
  <c r="A85" i="17" a="1"/>
  <c r="A24" i="16" a="1"/>
  <c r="A25" i="4" a="1"/>
  <c r="A30" i="4" a="1"/>
  <c r="A115" i="4" a="1"/>
  <c r="A71" i="4" a="1"/>
  <c r="A20" i="4" a="1"/>
  <c r="A41" i="16" a="1"/>
  <c r="A146" i="17" a="1"/>
  <c r="A106" i="17" a="1"/>
  <c r="A49" i="16" a="1"/>
  <c r="A59" i="17" a="1"/>
  <c r="A12" i="17" a="1"/>
  <c r="A151" i="16" a="1"/>
  <c r="A151" i="4" a="1"/>
  <c r="A33" i="16" a="1"/>
  <c r="A67" i="16" a="1"/>
  <c r="A117" i="17" a="1"/>
  <c r="A150" i="16" a="1"/>
  <c r="A17" i="4" a="1"/>
  <c r="A146" i="4" a="1"/>
  <c r="A86" i="17" a="1"/>
  <c r="A10" i="17" a="1"/>
  <c r="A61" i="4" a="1"/>
  <c r="A114" i="17" a="1"/>
  <c r="A47" i="17" a="1"/>
  <c r="A6" i="17" a="1"/>
  <c r="A38" i="16" a="1"/>
  <c r="A6" i="4" a="1"/>
  <c r="A119" i="4" a="1"/>
  <c r="A73" i="16" a="1"/>
  <c r="A111" i="16" a="1"/>
  <c r="A105" i="17" a="1"/>
  <c r="A17" i="16" a="1"/>
  <c r="A21" i="16" a="1"/>
  <c r="A86" i="4" a="1"/>
  <c r="A109" i="4" a="1"/>
  <c r="A38" i="4" a="1"/>
  <c r="A90" i="4" a="1"/>
  <c r="A106" i="16" a="1"/>
  <c r="A118" i="17" a="1"/>
  <c r="A148" i="4" a="1"/>
  <c r="A63" i="4" a="1"/>
  <c r="A26" i="16" a="1"/>
  <c r="A107" i="16" a="1"/>
  <c r="A123" i="17" a="1"/>
  <c r="A67" i="4" a="1"/>
  <c r="A9" i="4" a="1"/>
  <c r="A46" i="17" a="1"/>
  <c r="A75" i="4" a="1"/>
  <c r="A43" i="4" a="1"/>
  <c r="A65" i="4" a="1"/>
  <c r="A29" i="4" a="1"/>
  <c r="A81" i="16" a="1"/>
  <c r="A69" i="17" a="1"/>
  <c r="A96" i="16" a="1"/>
  <c r="A126" i="4" a="1"/>
  <c r="A73" i="4" a="1"/>
  <c r="A105" i="4" a="1"/>
  <c r="A30" i="17" a="1"/>
  <c r="A13" i="4" a="1"/>
  <c r="A25" i="16" a="1"/>
  <c r="A56" i="17" a="1"/>
  <c r="A14" i="4" a="1"/>
  <c r="A143" i="4" a="1"/>
  <c r="A59" i="4" a="1"/>
  <c r="A80" i="17" a="1"/>
  <c r="A82" i="17" a="1"/>
  <c r="A63" i="17" a="1"/>
  <c r="A61" i="16" a="1"/>
  <c r="A110" i="16" a="1"/>
  <c r="A142" i="17" a="1"/>
  <c r="A88" i="17" a="1"/>
  <c r="A64" i="16" a="1"/>
  <c r="A88" i="4" a="1"/>
  <c r="A134" i="16" a="1"/>
  <c r="A81" i="17" a="1"/>
  <c r="A10" i="4" a="1"/>
  <c r="A139" i="17" a="1"/>
  <c r="A18" i="4" a="1"/>
  <c r="A14" i="16" a="1"/>
  <c r="A16" i="16" a="1"/>
  <c r="A123" i="4" a="1"/>
  <c r="A5" i="17" a="1"/>
  <c r="A92" i="4" a="1"/>
  <c r="A43" i="17" a="1"/>
  <c r="A92" i="17" a="1"/>
  <c r="A115" i="17" a="1"/>
  <c r="A127" i="4" a="1"/>
  <c r="A25" i="17" a="1"/>
  <c r="A140" i="16" a="1"/>
  <c r="A5" i="16" a="1"/>
  <c r="A34" i="4" a="1"/>
  <c r="A45" i="4" a="1"/>
  <c r="A42" i="4" a="1"/>
  <c r="A26" i="4" a="1"/>
  <c r="A101" i="17" a="1"/>
  <c r="A31" i="16" a="1"/>
  <c r="A72" i="4" a="1"/>
  <c r="A71" i="16" a="1"/>
  <c r="A144" i="17" a="1"/>
  <c r="A41" i="17" a="1"/>
  <c r="A143" i="16" a="1"/>
  <c r="A107" i="4" a="1"/>
  <c r="A21" i="4" a="1"/>
  <c r="A140" i="17" a="1"/>
  <c r="A131" i="17" a="1"/>
  <c r="A29" i="17" a="1"/>
  <c r="A35" i="4" a="1"/>
  <c r="A125" i="16" a="1"/>
  <c r="A89" i="4" a="1"/>
  <c r="A80" i="4" a="1"/>
  <c r="A8" i="17" a="1"/>
  <c r="A106" i="4" a="1"/>
  <c r="A121" i="16" a="1"/>
  <c r="A94" i="16" a="1"/>
  <c r="A134" i="4" a="1"/>
  <c r="A35" i="17" a="1"/>
  <c r="A14" i="17" a="1"/>
  <c r="A100" i="16" a="1"/>
  <c r="A9" i="16" a="1"/>
  <c r="A98" i="17" a="1"/>
  <c r="A26" i="17" a="1"/>
  <c r="A96" i="17" a="1"/>
  <c r="A68" i="17" a="1"/>
  <c r="A65" i="16" a="1"/>
  <c r="A135" i="17" a="1"/>
  <c r="A117" i="4" a="1"/>
  <c r="A37" i="16" a="1"/>
  <c r="A138" i="17" a="1"/>
  <c r="A147" i="17" a="1"/>
  <c r="A93" i="16" a="1"/>
  <c r="A130" i="16" a="1"/>
  <c r="A55" i="17" a="1"/>
  <c r="A132" i="4" a="1"/>
  <c r="A13" i="17" a="1"/>
  <c r="A81" i="4" a="1"/>
  <c r="A111" i="4" a="1"/>
  <c r="A49" i="17" a="1"/>
  <c r="A35" i="16" a="1"/>
  <c r="A115" i="16" a="1"/>
  <c r="A6" i="16" a="1"/>
  <c r="A5" i="4" a="1"/>
  <c r="A143" i="17" a="1"/>
  <c r="A93" i="4" a="1"/>
  <c r="A122" i="4" a="1"/>
  <c r="A139" i="16" a="1"/>
  <c r="A50" i="17" a="1"/>
  <c r="A13" i="16" a="1"/>
  <c r="A75" i="16" a="1"/>
  <c r="A131" i="4" a="1"/>
  <c r="A57" i="4" a="1"/>
  <c r="A121" i="4" a="1"/>
  <c r="A39" i="4" a="1"/>
  <c r="A42" i="17" a="1"/>
  <c r="A90" i="16" a="1"/>
  <c r="A34" i="17" a="1"/>
  <c r="A60" i="17" a="1"/>
  <c r="A52" i="4" a="1"/>
  <c r="A109" i="17" a="1"/>
  <c r="A71" i="17" a="1"/>
  <c r="A97" i="16" a="1"/>
  <c r="A22" i="17" a="1"/>
  <c r="A43" i="16" a="1"/>
  <c r="A138" i="4" a="1"/>
  <c r="A147" i="16" a="1"/>
  <c r="A82" i="4" a="1"/>
  <c r="A37" i="4" a="1"/>
  <c r="A68" i="4" a="1"/>
  <c r="A132" i="17" a="1"/>
  <c r="A47" i="16" a="1"/>
  <c r="A45" i="16" a="1"/>
  <c r="A65" i="17" a="1"/>
  <c r="A136" i="4" a="1"/>
  <c r="A82" i="16" a="1"/>
  <c r="A126" i="17" a="1"/>
  <c r="A59" i="16" a="1"/>
  <c r="A17" i="17" a="1"/>
  <c r="A45" i="17" a="1"/>
  <c r="A72" i="16" a="1"/>
  <c r="A12" i="4" a="1"/>
  <c r="A42" i="16" a="1"/>
  <c r="A8" i="4" a="1"/>
  <c r="A4" i="4" a="1"/>
  <c r="A52" i="17" a="1"/>
  <c r="A12" i="16" a="1"/>
  <c r="A126" i="16" a="1"/>
  <c r="A88" i="16" a="1"/>
  <c r="A96" i="17" l="1"/>
  <c r="A144" i="17"/>
  <c r="A39" i="17"/>
  <c r="A139" i="4"/>
  <c r="A24" i="16"/>
  <c r="A85" i="17"/>
  <c r="A77" i="4"/>
  <c r="A22" i="16"/>
  <c r="A130" i="4"/>
  <c r="A143" i="17"/>
  <c r="A52" i="17"/>
  <c r="A42" i="16"/>
  <c r="A45" i="17"/>
  <c r="A107" i="16"/>
  <c r="A148" i="4"/>
  <c r="A43" i="16"/>
  <c r="A26" i="17"/>
  <c r="A20" i="4"/>
  <c r="A30" i="4"/>
  <c r="A134" i="16"/>
  <c r="A86" i="4"/>
  <c r="A56" i="16"/>
  <c r="A4" i="16"/>
  <c r="A134" i="17"/>
  <c r="A52" i="16"/>
  <c r="A96" i="16"/>
  <c r="A29" i="4"/>
  <c r="A51" i="4"/>
  <c r="A46" i="4"/>
  <c r="A47" i="4"/>
  <c r="A130" i="16"/>
  <c r="A22" i="17"/>
  <c r="A98" i="17"/>
  <c r="A110" i="4"/>
  <c r="A38" i="4"/>
  <c r="A88" i="4"/>
  <c r="A76" i="4"/>
  <c r="A144" i="4"/>
  <c r="A37" i="17"/>
  <c r="A76" i="16"/>
  <c r="A69" i="4"/>
  <c r="A88" i="16"/>
  <c r="A31" i="4"/>
  <c r="A75" i="4"/>
  <c r="A20" i="17"/>
  <c r="A109" i="16"/>
  <c r="A136" i="4"/>
  <c r="A97" i="16"/>
  <c r="A9" i="16"/>
  <c r="A60" i="16"/>
  <c r="A10" i="4"/>
  <c r="A64" i="16"/>
  <c r="A21" i="16"/>
  <c r="A10" i="16"/>
  <c r="A94" i="17"/>
  <c r="A107" i="17"/>
  <c r="A72" i="17"/>
  <c r="A69" i="16"/>
  <c r="A80" i="16"/>
  <c r="A97" i="17"/>
  <c r="A55" i="4"/>
  <c r="A146" i="17"/>
  <c r="A93" i="16"/>
  <c r="A71" i="17"/>
  <c r="A100" i="16"/>
  <c r="A121" i="17"/>
  <c r="A84" i="16"/>
  <c r="A88" i="17"/>
  <c r="A17" i="16"/>
  <c r="A150" i="17"/>
  <c r="A50" i="4"/>
  <c r="A55" i="16"/>
  <c r="A77" i="17"/>
  <c r="A148" i="17"/>
  <c r="A151" i="4"/>
  <c r="A33" i="17"/>
  <c r="A49" i="16"/>
  <c r="A132" i="4"/>
  <c r="A65" i="17"/>
  <c r="A109" i="17"/>
  <c r="A14" i="17"/>
  <c r="A118" i="17"/>
  <c r="A110" i="17"/>
  <c r="A142" i="17"/>
  <c r="A105" i="17"/>
  <c r="A123" i="16"/>
  <c r="A20" i="16"/>
  <c r="A148" i="16"/>
  <c r="A97" i="4"/>
  <c r="A67" i="16"/>
  <c r="A89" i="17"/>
  <c r="A49" i="17"/>
  <c r="A67" i="4"/>
  <c r="A126" i="17"/>
  <c r="A45" i="16"/>
  <c r="A52" i="4"/>
  <c r="A35" i="17"/>
  <c r="A18" i="4"/>
  <c r="A109" i="4"/>
  <c r="A110" i="16"/>
  <c r="A111" i="16"/>
  <c r="A64" i="17"/>
  <c r="A117" i="16"/>
  <c r="A102" i="4"/>
  <c r="A77" i="16"/>
  <c r="A25" i="17"/>
  <c r="A115" i="16"/>
  <c r="A43" i="17"/>
  <c r="A81" i="4"/>
  <c r="A16" i="16"/>
  <c r="A147" i="17"/>
  <c r="A60" i="17"/>
  <c r="A134" i="4"/>
  <c r="A127" i="16"/>
  <c r="A147" i="4"/>
  <c r="A61" i="16"/>
  <c r="A73" i="16"/>
  <c r="A105" i="16"/>
  <c r="A67" i="17"/>
  <c r="A125" i="17"/>
  <c r="A84" i="17"/>
  <c r="A5" i="4"/>
  <c r="A4" i="4"/>
  <c r="A12" i="17"/>
  <c r="A5" i="17"/>
  <c r="A101" i="16"/>
  <c r="A47" i="16"/>
  <c r="A34" i="17"/>
  <c r="A94" i="16"/>
  <c r="A71" i="16"/>
  <c r="A25" i="4"/>
  <c r="A63" i="17"/>
  <c r="A119" i="4"/>
  <c r="A90" i="17"/>
  <c r="A84" i="4"/>
  <c r="A21" i="17"/>
  <c r="A30" i="16"/>
  <c r="A114" i="16"/>
  <c r="A115" i="17"/>
  <c r="A12" i="4"/>
  <c r="A17" i="17"/>
  <c r="A26" i="16"/>
  <c r="A138" i="17"/>
  <c r="A90" i="16"/>
  <c r="A121" i="16"/>
  <c r="A85" i="16"/>
  <c r="A72" i="4"/>
  <c r="A82" i="17"/>
  <c r="A6" i="4"/>
  <c r="A33" i="4"/>
  <c r="A73" i="17"/>
  <c r="A122" i="16"/>
  <c r="A4" i="17"/>
  <c r="A126" i="16"/>
  <c r="A65" i="4"/>
  <c r="A150" i="4"/>
  <c r="A136" i="17"/>
  <c r="A50" i="16"/>
  <c r="A132" i="17"/>
  <c r="A42" i="17"/>
  <c r="A106" i="4"/>
  <c r="A71" i="4"/>
  <c r="A81" i="17"/>
  <c r="A80" i="17"/>
  <c r="A38" i="16"/>
  <c r="A61" i="17"/>
  <c r="A8" i="16"/>
  <c r="A39" i="16"/>
  <c r="A96" i="4"/>
  <c r="A69" i="17"/>
  <c r="A22" i="4"/>
  <c r="A93" i="17"/>
  <c r="A18" i="16"/>
  <c r="A49" i="4"/>
  <c r="A37" i="16"/>
  <c r="A39" i="4"/>
  <c r="A8" i="17"/>
  <c r="A106" i="16"/>
  <c r="A76" i="17"/>
  <c r="A59" i="4"/>
  <c r="A6" i="17"/>
  <c r="A64" i="4"/>
  <c r="A135" i="16"/>
  <c r="A16" i="4"/>
  <c r="A92" i="16"/>
  <c r="A46" i="16"/>
  <c r="A152" i="4"/>
  <c r="A46" i="17"/>
  <c r="A38" i="17"/>
  <c r="A82" i="16"/>
  <c r="A68" i="4"/>
  <c r="A121" i="4"/>
  <c r="A80" i="4"/>
  <c r="A94" i="4"/>
  <c r="A130" i="17"/>
  <c r="A143" i="4"/>
  <c r="A47" i="17"/>
  <c r="A113" i="17"/>
  <c r="A24" i="4"/>
  <c r="A118" i="4"/>
  <c r="A16" i="17"/>
  <c r="A33" i="16"/>
  <c r="A56" i="4"/>
  <c r="A136" i="16"/>
  <c r="A123" i="17"/>
  <c r="A41" i="17"/>
  <c r="A117" i="4"/>
  <c r="A57" i="4"/>
  <c r="A89" i="4"/>
  <c r="A119" i="17"/>
  <c r="A31" i="16"/>
  <c r="A14" i="4"/>
  <c r="A114" i="17"/>
  <c r="A100" i="17"/>
  <c r="A75" i="17"/>
  <c r="A119" i="16"/>
  <c r="A111" i="17"/>
  <c r="A100" i="4"/>
  <c r="A35" i="16"/>
  <c r="A72" i="16"/>
  <c r="A106" i="17"/>
  <c r="A55" i="17"/>
  <c r="A37" i="4"/>
  <c r="A131" i="4"/>
  <c r="A125" i="16"/>
  <c r="A139" i="17"/>
  <c r="A101" i="17"/>
  <c r="A56" i="17"/>
  <c r="A61" i="4"/>
  <c r="A51" i="17"/>
  <c r="A24" i="17"/>
  <c r="A18" i="17"/>
  <c r="A63" i="16"/>
  <c r="A12" i="16"/>
  <c r="A8" i="4"/>
  <c r="A127" i="17"/>
  <c r="A13" i="17"/>
  <c r="A41" i="16"/>
  <c r="A135" i="17"/>
  <c r="A75" i="16"/>
  <c r="A35" i="4"/>
  <c r="A142" i="16"/>
  <c r="A26" i="4"/>
  <c r="A25" i="16"/>
  <c r="A10" i="17"/>
  <c r="A85" i="4"/>
  <c r="A29" i="16"/>
  <c r="A113" i="4"/>
  <c r="A34" i="16"/>
  <c r="A60" i="4"/>
  <c r="A151" i="16"/>
  <c r="A92" i="4"/>
  <c r="A138" i="16"/>
  <c r="A63" i="4"/>
  <c r="A82" i="4"/>
  <c r="A13" i="16"/>
  <c r="A29" i="17"/>
  <c r="A115" i="4"/>
  <c r="A42" i="4"/>
  <c r="A13" i="4"/>
  <c r="A86" i="17"/>
  <c r="A98" i="4"/>
  <c r="A132" i="16"/>
  <c r="A68" i="16"/>
  <c r="A51" i="16"/>
  <c r="A81" i="16"/>
  <c r="A140" i="4"/>
  <c r="A59" i="17"/>
  <c r="A123" i="4"/>
  <c r="A102" i="16"/>
  <c r="A65" i="16"/>
  <c r="A50" i="17"/>
  <c r="A131" i="17"/>
  <c r="A90" i="4"/>
  <c r="A45" i="4"/>
  <c r="A30" i="17"/>
  <c r="A146" i="4"/>
  <c r="A41" i="4"/>
  <c r="A86" i="16"/>
  <c r="A113" i="16"/>
  <c r="A102" i="17"/>
  <c r="A127" i="4"/>
  <c r="A92" i="17"/>
  <c r="A118" i="16"/>
  <c r="A59" i="16"/>
  <c r="A14" i="16"/>
  <c r="A147" i="16"/>
  <c r="A139" i="16"/>
  <c r="A140" i="17"/>
  <c r="A98" i="16"/>
  <c r="A34" i="4"/>
  <c r="A105" i="4"/>
  <c r="A17" i="4"/>
  <c r="A31" i="17"/>
  <c r="A152" i="17"/>
  <c r="A57" i="17"/>
  <c r="A57" i="16"/>
  <c r="A135" i="4"/>
  <c r="A43" i="4"/>
  <c r="A111" i="4"/>
  <c r="A9" i="17"/>
  <c r="A89" i="16"/>
  <c r="A68" i="17"/>
  <c r="A122" i="4"/>
  <c r="A21" i="4"/>
  <c r="A122" i="17"/>
  <c r="A5" i="16"/>
  <c r="A73" i="4"/>
  <c r="A150" i="16"/>
  <c r="A152" i="16"/>
  <c r="A151" i="17"/>
  <c r="A146" i="16"/>
  <c r="A142" i="4"/>
  <c r="A6" i="16"/>
  <c r="A144" i="16"/>
  <c r="A9" i="4"/>
  <c r="A114" i="4"/>
  <c r="A125" i="4"/>
  <c r="A138" i="4"/>
  <c r="A93" i="4"/>
  <c r="A107" i="4"/>
  <c r="A143" i="16"/>
  <c r="A140" i="16"/>
  <c r="A126" i="4"/>
  <c r="A117" i="17"/>
  <c r="A131" i="16"/>
  <c r="A10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<sst xmlns="http://schemas.openxmlformats.org/spreadsheetml/2006/main" count="764" uniqueCount="208">
  <si>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</si>
  <si>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</si>
  <si>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</si>
  <si>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</si>
  <si>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</si>
  <si>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</si>
  <si>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</si>
  <si>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</si>
  <si>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</si>
  <si>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</si>
  <si>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</si>
  <si>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</si>
  <si>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</si>
  <si>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</si>
  <si>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</si>
  <si>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</si>
  <si>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</si>
  <si>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</si>
  <si>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</si>
  <si>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</si>
  <si>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</si>
  <si>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</si>
  <si>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</si>
  <si>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</si>
  <si>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</si>
  <si>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</si>
  <si>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</si>
  <si>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</si>
  <si>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</si>
  <si>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</si>
  <si>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</si>
  <si>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</si>
  <si>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</si>
  <si>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</si>
  <si>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</si>
  <si>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</si>
  <si>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</si>
  <si>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</si>
  <si>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</si>
  <si>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</si>
  <si>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</si>
  <si>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</si>
  <si>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</si>
  <si>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</si>
  <si>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</si>
  <si>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</si>
  <si>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</si>
  <si>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</si>
  <si>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</si>
  <si>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</si>
  <si>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</si>
  <si>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</si>
  <si>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</si>
  <si>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</si>
  <si>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</si>
  <si>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</si>
  <si>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</si>
  <si>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</si>
  <si>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</si>
  <si>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</si>
  <si>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</si>
  <si>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</si>
  <si>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</si>
  <si>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</si>
  <si>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</si>
  <si>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</si>
  <si>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</si>
  <si>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</si>
  <si>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</si>
  <si>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</si>
  <si>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</si>
  <si>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elasticity of subsitution between regions for sector 1</t>
  </si>
  <si>
    <t>elasticity of subsitution between regions for sector 2</t>
  </si>
  <si>
    <t>elasticity of subsitution between regions for sector 3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</si>
  <si>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</si>
  <si>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</si>
  <si>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</si>
  <si>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</si>
  <si>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</si>
  <si>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</si>
  <si>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</si>
  <si>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</si>
  <si>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</si>
  <si>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</si>
  <si>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</si>
  <si>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</si>
  <si>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</si>
  <si>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</si>
  <si>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</si>
  <si>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</si>
  <si>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</si>
  <si>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</si>
  <si>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</si>
  <si>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</si>
  <si>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</si>
  <si>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</si>
  <si>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</si>
  <si>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</si>
  <si>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</si>
  <si>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</si>
  <si>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</si>
  <si>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</si>
  <si>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</si>
  <si>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</si>
  <si>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</si>
  <si>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</si>
  <si>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</si>
  <si>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</si>
  <si>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</si>
  <si>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</si>
  <si>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</si>
  <si>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</si>
  <si>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</si>
  <si>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</si>
  <si>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</si>
  <si>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</si>
  <si>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</si>
  <si>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</si>
  <si>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</si>
  <si>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</si>
  <si>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</si>
  <si>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</si>
  <si>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</si>
  <si>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</si>
  <si>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</si>
  <si>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</si>
  <si>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</si>
  <si>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</si>
  <si>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</si>
  <si>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</si>
  <si>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</si>
  <si>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</si>
  <si>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</si>
  <si>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</si>
  <si>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</si>
  <si>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intitial temperature in region 3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</si>
  <si>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</si>
  <si>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</si>
  <si>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</si>
  <si>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</si>
  <si>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</si>
  <si>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</si>
  <si>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Sector in Model</t>
  </si>
  <si>
    <t>Classifications</t>
  </si>
  <si>
    <t>Region in Model</t>
  </si>
  <si>
    <t>Initial Employmnet Growth Rates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</si>
  <si>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</si>
  <si>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</si>
  <si>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</si>
  <si>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</si>
  <si>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</si>
  <si>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</si>
  <si>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</si>
  <si>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</si>
  <si>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</si>
  <si>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</si>
  <si>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</si>
  <si>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</si>
  <si>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</si>
  <si>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</si>
  <si>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</si>
  <si>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</si>
  <si>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</si>
  <si>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</si>
  <si>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</si>
  <si>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</si>
  <si>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</si>
  <si>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</si>
  <si>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</si>
  <si>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</si>
  <si>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</si>
  <si>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</si>
  <si>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</si>
  <si>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</si>
  <si>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</si>
  <si>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</si>
  <si>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</si>
  <si>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</si>
  <si>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</si>
  <si>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</si>
  <si>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</si>
  <si>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</si>
  <si>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exo_GA_1_1</t>
  </si>
  <si>
    <t>exo_GA_1_2</t>
  </si>
  <si>
    <t>Gross Value Added Shares National Level</t>
  </si>
  <si>
    <t>Employment Shares</t>
  </si>
  <si>
    <t>Labour cost shares</t>
  </si>
  <si>
    <t>Coastal</t>
  </si>
  <si>
    <t>Non-Coastal</t>
  </si>
  <si>
    <t>B,C,D,E,F,H</t>
  </si>
  <si>
    <t>I-T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</si>
  <si>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</si>
  <si>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</si>
  <si>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</si>
  <si>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</si>
  <si>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</si>
  <si>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</si>
  <si>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</si>
  <si>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</si>
  <si>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</si>
  <si>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</si>
  <si>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</si>
  <si>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tolabour productivity</t>
  </si>
  <si>
    <t>defines coefficients for the sectoral and regional damage functions to capital stock</t>
  </si>
  <si>
    <t>sheet with link to data sources used for calibration</t>
  </si>
  <si>
    <t>test for stabuility</t>
  </si>
  <si>
    <t>exo_PoP</t>
  </si>
  <si>
    <t>10^11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</si>
</sst>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</row>
      </sheetData>
      <sheetData sheetId="6">
        <row r="19">
          <cell r="B19">
            <v>0.66891309617432293</v>
          </cell>
          <cell r="C19">
            <v>0.59554519923585847</v>
          </cell>
          <cell r="D19">
            <v>0.65432559626326969</v>
          </cell>
        </row>
        <row r="20">
          <cell r="B20">
            <v>0.12087555432860785</v>
          </cell>
          <cell r="C20">
            <v>0.41923126779898201</v>
          </cell>
          <cell r="D20">
            <v>0.45989317787241069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</row>
      </sheetData>
      <sheetData sheetId="2">
        <row r="12">
          <cell r="B12">
            <v>0.41864967694004818</v>
          </cell>
          <cell r="C12">
            <v>0.3244782638060289</v>
          </cell>
          <cell r="D12">
            <v>0.25687205925392287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workbookViewId="0">
      <selection activeCell="A9" sqref="A9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16384" x14ac:dyDescent="0.3">
      <c r="A1" s="14" t="s">
        <v>118</v>
      </c>
      <c r="B1" s="14"/>
    </row>
    <row r="2" spans="1:16384" x14ac:dyDescent="0.3">
      <c r="A2" s="5" t="s">
        <v>119</v>
      </c>
      <c r="B2" t="s">
        <v>122</v>
      </c>
    </row>
    <row r="3" spans="1:16384" x14ac:dyDescent="0.3">
      <c r="A3" s="5" t="s">
        <v>120</v>
      </c>
      <c r="B3" t="s">
        <v>121</v>
      </c>
    </row>
    <row r="4" spans="1:16384" x14ac:dyDescent="0.3">
      <c r="A4" s="5" t="s">
        <v>123</v>
      </c>
      <c r="B4" t="s">
        <v>124</v>
      </c>
    </row>
    <row r="5" spans="1:16384" x14ac:dyDescent="0.3">
      <c r="A5" t="s">
        <v>60</v>
      </c>
      <c r="B5" t="s">
        <v>131</v>
      </c>
    </row>
    <row r="6" spans="1:16384" x14ac:dyDescent="0.3">
      <c r="A6" t="s">
        <v>66</v>
      </c>
      <c r="B6" t="s">
        <v>130</v>
      </c>
    </row>
    <row r="7" spans="1:16384" x14ac:dyDescent="0.3">
      <c r="A7" s="5" t="s">
        <v>125</v>
      </c>
      <c r="B7" t="s">
        <v>126</v>
      </c>
    </row>
    <row r="8" spans="1:16384" x14ac:dyDescent="0.3">
      <c r="A8" s="5" t="s">
        <v>127</v>
      </c>
      <c r="B8" t="s">
        <v>128</v>
      </c>
    </row>
    <row r="9" spans="1:16384" x14ac:dyDescent="0.3">
      <c r="A9" s="5" t="s">
        <v>197</v>
      </c>
      <c r="B9" t="s">
        <v>201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spans="1:16384" x14ac:dyDescent="0.3">
      <c r="A10" s="5" t="s">
        <v>198</v>
      </c>
      <c r="B10" t="s">
        <v>202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 x14ac:dyDescent="0.3">
      <c r="A11" s="5" t="s">
        <v>199</v>
      </c>
      <c r="B11" t="s">
        <v>203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x14ac:dyDescent="0.3">
      <c r="A12" s="5" t="s">
        <v>200</v>
      </c>
      <c r="B12" t="s">
        <v>204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spans="1:16384" x14ac:dyDescent="0.3">
      <c r="A13" s="14" t="s">
        <v>77</v>
      </c>
      <c r="B13" s="14"/>
    </row>
    <row r="14" spans="1:16384" x14ac:dyDescent="0.3">
      <c r="A14" t="s">
        <v>78</v>
      </c>
      <c r="B14" s="4" t="s">
        <v>98</v>
      </c>
    </row>
    <row r="15" spans="1:16384" x14ac:dyDescent="0.3">
      <c r="A15" t="s">
        <v>79</v>
      </c>
      <c r="B15" s="4" t="s">
        <v>99</v>
      </c>
    </row>
    <row r="16" spans="1:16384" x14ac:dyDescent="0.3">
      <c r="A16" t="s">
        <v>80</v>
      </c>
      <c r="B16" s="4" t="s">
        <v>100</v>
      </c>
    </row>
    <row r="17" spans="1:2" x14ac:dyDescent="0.3">
      <c r="A17" t="s">
        <v>81</v>
      </c>
      <c r="B17" s="4" t="s">
        <v>101</v>
      </c>
    </row>
    <row r="18" spans="1:2" x14ac:dyDescent="0.3">
      <c r="A18" t="s">
        <v>97</v>
      </c>
      <c r="B18" s="4" t="s">
        <v>102</v>
      </c>
    </row>
    <row r="19" spans="1:2" x14ac:dyDescent="0.3">
      <c r="A19" t="s">
        <v>82</v>
      </c>
      <c r="B19" s="4" t="s">
        <v>103</v>
      </c>
    </row>
    <row r="20" spans="1:2" x14ac:dyDescent="0.3">
      <c r="A20" t="s">
        <v>83</v>
      </c>
      <c r="B20" s="4" t="s">
        <v>104</v>
      </c>
    </row>
    <row r="21" spans="1:2" x14ac:dyDescent="0.3">
      <c r="A21" t="s">
        <v>84</v>
      </c>
      <c r="B21" s="4" t="s">
        <v>105</v>
      </c>
    </row>
    <row r="22" spans="1:2" x14ac:dyDescent="0.3">
      <c r="A22" t="s">
        <v>85</v>
      </c>
      <c r="B22" s="4" t="s">
        <v>106</v>
      </c>
    </row>
    <row r="23" spans="1:2" x14ac:dyDescent="0.3">
      <c r="A23" t="s">
        <v>86</v>
      </c>
      <c r="B23" s="4" t="s">
        <v>107</v>
      </c>
    </row>
    <row r="24" spans="1:2" x14ac:dyDescent="0.3">
      <c r="A24" t="s">
        <v>87</v>
      </c>
      <c r="B24" s="4" t="s">
        <v>108</v>
      </c>
    </row>
    <row r="25" spans="1:2" x14ac:dyDescent="0.3">
      <c r="A25" t="s">
        <v>88</v>
      </c>
      <c r="B25" s="4" t="s">
        <v>109</v>
      </c>
    </row>
    <row r="26" spans="1:2" x14ac:dyDescent="0.3">
      <c r="A26" t="s">
        <v>89</v>
      </c>
      <c r="B26" s="4" t="s">
        <v>110</v>
      </c>
    </row>
    <row r="27" spans="1:2" x14ac:dyDescent="0.3">
      <c r="A27" t="s">
        <v>90</v>
      </c>
      <c r="B27" s="4" t="s">
        <v>111</v>
      </c>
    </row>
    <row r="28" spans="1:2" x14ac:dyDescent="0.3">
      <c r="A28" t="s">
        <v>91</v>
      </c>
      <c r="B28" s="4" t="s">
        <v>112</v>
      </c>
    </row>
    <row r="29" spans="1:2" x14ac:dyDescent="0.3">
      <c r="A29" t="s">
        <v>92</v>
      </c>
      <c r="B29" s="4" t="s">
        <v>113</v>
      </c>
    </row>
    <row r="30" spans="1:2" x14ac:dyDescent="0.3">
      <c r="A30" t="s">
        <v>93</v>
      </c>
      <c r="B30" s="4" t="s">
        <v>114</v>
      </c>
    </row>
    <row r="31" spans="1:2" x14ac:dyDescent="0.3">
      <c r="A31" t="s">
        <v>94</v>
      </c>
      <c r="B31" s="4" t="s">
        <v>115</v>
      </c>
    </row>
    <row r="32" spans="1:2" x14ac:dyDescent="0.3">
      <c r="A32" t="s">
        <v>95</v>
      </c>
      <c r="B32" s="4" t="s">
        <v>116</v>
      </c>
    </row>
    <row r="33" spans="1:7" x14ac:dyDescent="0.3">
      <c r="A33" t="s">
        <v>96</v>
      </c>
      <c r="B33" s="4" t="s">
        <v>117</v>
      </c>
    </row>
    <row r="35" spans="1:7" x14ac:dyDescent="0.3">
      <c r="A35" t="s">
        <v>142</v>
      </c>
      <c r="B35" t="s">
        <v>143</v>
      </c>
    </row>
    <row r="36" spans="1:7" x14ac:dyDescent="0.3">
      <c r="A36" s="8">
        <v>1</v>
      </c>
      <c r="B36" t="s">
        <v>78</v>
      </c>
    </row>
    <row r="37" spans="1:7" x14ac:dyDescent="0.3">
      <c r="A37" s="8">
        <v>2</v>
      </c>
      <c r="B37" t="s">
        <v>189</v>
      </c>
    </row>
    <row r="38" spans="1:7" x14ac:dyDescent="0.3">
      <c r="A38" s="8">
        <v>3</v>
      </c>
      <c r="B38" t="s">
        <v>190</v>
      </c>
    </row>
    <row r="39" spans="1:7" x14ac:dyDescent="0.3">
      <c r="A39" s="8"/>
    </row>
    <row r="40" spans="1:7" x14ac:dyDescent="0.3">
      <c r="A40" s="8"/>
    </row>
    <row r="41" spans="1:7" x14ac:dyDescent="0.3">
      <c r="A41" s="8"/>
    </row>
    <row r="42" spans="1:7" x14ac:dyDescent="0.3">
      <c r="A42" s="8"/>
    </row>
    <row r="43" spans="1:7" x14ac:dyDescent="0.3">
      <c r="A43" s="8"/>
    </row>
    <row r="44" spans="1:7" x14ac:dyDescent="0.3">
      <c r="A44" s="8"/>
    </row>
    <row r="46" spans="1:7" x14ac:dyDescent="0.3">
      <c r="A46" t="s">
        <v>144</v>
      </c>
    </row>
    <row r="47" spans="1:7" x14ac:dyDescent="0.3">
      <c r="A47" s="8">
        <v>1</v>
      </c>
      <c r="B47" t="s">
        <v>187</v>
      </c>
      <c r="D47" t="s">
        <v>137</v>
      </c>
      <c r="E47" t="s">
        <v>138</v>
      </c>
      <c r="F47" t="s">
        <v>140</v>
      </c>
      <c r="G47" t="s">
        <v>141</v>
      </c>
    </row>
    <row r="48" spans="1:7" x14ac:dyDescent="0.3">
      <c r="A48" s="8">
        <v>2</v>
      </c>
      <c r="B48" t="s">
        <v>188</v>
      </c>
      <c r="D48" t="s">
        <v>136</v>
      </c>
      <c r="E48" t="s">
        <v>139</v>
      </c>
    </row>
    <row r="49" spans="1:2" x14ac:dyDescent="0.3">
      <c r="A49" s="8"/>
    </row>
    <row r="50" spans="1:2" x14ac:dyDescent="0.3">
      <c r="A50" s="8"/>
    </row>
    <row r="51" spans="1:2" x14ac:dyDescent="0.3">
      <c r="A51" s="8"/>
    </row>
    <row r="52" spans="1:2" x14ac:dyDescent="0.3">
      <c r="A52" s="8"/>
    </row>
    <row r="53" spans="1:2" x14ac:dyDescent="0.3">
      <c r="A53" s="13" t="s">
        <v>129</v>
      </c>
      <c r="B53" s="13"/>
    </row>
  </sheetData>
  <mergeCells count="3">
    <mergeCell ref="A53:B53"/>
    <mergeCell ref="A1:B1"/>
    <mergeCell ref="A13:B13"/>
  </mergeCells>
  <hyperlinks>
    <hyperlink ref="A2" location="Start!A1" display="Start"/>
    <hyperlink ref="A3" location="Terminal!A1" display="Terminal"/>
    <hyperlink ref="A4" location="Baseline!A1" display="Baseline"/>
    <hyperlink ref="A7" location="Dynamics!A1" display="Dynamics"/>
    <hyperlink ref="A8" location="'Structural Parameters'!A1" display="Strucutral Parameters"/>
    <hyperlink ref="A9" location="'Damage Functions TFP'!A1" display="Damage Functions TFP"/>
    <hyperlink ref="A10" location="'Damage Functions Labour'!A1" display="Damage Functions Labour"/>
    <hyperlink ref="A11" location="'Damage Functions Capital'!A1" display="Damage Functions Capital"/>
    <hyperlink ref="A12" location="Data!A1" display="Data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Normal="100" workbookViewId="0">
      <selection activeCell="C45" sqref="C45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14" t="s">
        <v>12</v>
      </c>
      <c r="B2" s="14"/>
      <c r="C2" s="14"/>
    </row>
    <row r="3" spans="1:10" x14ac:dyDescent="0.3">
      <c r="A3" t="s">
        <v>3</v>
      </c>
      <c r="B3">
        <f>B5*D3</f>
        <v>1.6643999999999999</v>
      </c>
      <c r="C3" t="s">
        <v>4</v>
      </c>
      <c r="D3">
        <v>1.752</v>
      </c>
      <c r="F3" t="s">
        <v>207</v>
      </c>
    </row>
    <row r="4" spans="1:10" x14ac:dyDescent="0.3">
      <c r="A4" t="s">
        <v>8</v>
      </c>
      <c r="B4">
        <v>1</v>
      </c>
      <c r="C4" t="s">
        <v>9</v>
      </c>
    </row>
    <row r="5" spans="1:10" x14ac:dyDescent="0.3">
      <c r="A5" t="s">
        <v>10</v>
      </c>
      <c r="B5">
        <v>0.95</v>
      </c>
      <c r="C5" t="s">
        <v>11</v>
      </c>
      <c r="D5">
        <v>4.5</v>
      </c>
    </row>
    <row r="6" spans="1:10" x14ac:dyDescent="0.3">
      <c r="A6" t="s">
        <v>13</v>
      </c>
      <c r="B6">
        <v>0.14499999999999999</v>
      </c>
      <c r="C6" t="s">
        <v>14</v>
      </c>
      <c r="D6">
        <f>D5</f>
        <v>4.5</v>
      </c>
    </row>
    <row r="7" spans="1:10" x14ac:dyDescent="0.3">
      <c r="A7" t="s">
        <v>75</v>
      </c>
      <c r="B7">
        <v>0.03</v>
      </c>
      <c r="C7" t="s">
        <v>39</v>
      </c>
    </row>
    <row r="8" spans="1:10" x14ac:dyDescent="0.3">
      <c r="A8" s="14" t="s">
        <v>19</v>
      </c>
      <c r="B8" s="14"/>
      <c r="C8" s="14"/>
    </row>
    <row r="9" spans="1:10" x14ac:dyDescent="0.3">
      <c r="A9" t="s">
        <v>15</v>
      </c>
      <c r="B9" s="6">
        <v>0</v>
      </c>
      <c r="C9" t="s">
        <v>21</v>
      </c>
    </row>
    <row r="10" spans="1:10" x14ac:dyDescent="0.3">
      <c r="A10" t="s">
        <v>16</v>
      </c>
      <c r="B10" s="6">
        <v>0</v>
      </c>
      <c r="C10" t="s">
        <v>20</v>
      </c>
    </row>
    <row r="11" spans="1:10" x14ac:dyDescent="0.3">
      <c r="A11" t="s">
        <v>134</v>
      </c>
      <c r="B11" s="6">
        <v>0</v>
      </c>
      <c r="C11" t="s">
        <v>135</v>
      </c>
    </row>
    <row r="12" spans="1:10" x14ac:dyDescent="0.3">
      <c r="A12" t="s">
        <v>17</v>
      </c>
      <c r="B12">
        <v>0</v>
      </c>
      <c r="C12" t="s">
        <v>22</v>
      </c>
    </row>
    <row r="13" spans="1:10" x14ac:dyDescent="0.3">
      <c r="A13" t="s">
        <v>18</v>
      </c>
      <c r="B13">
        <v>0</v>
      </c>
      <c r="C13" t="s">
        <v>23</v>
      </c>
    </row>
    <row r="14" spans="1:10" x14ac:dyDescent="0.3">
      <c r="A14" t="s">
        <v>27</v>
      </c>
      <c r="B14">
        <v>0</v>
      </c>
      <c r="C14" t="s">
        <v>28</v>
      </c>
    </row>
    <row r="15" spans="1:10" x14ac:dyDescent="0.3">
      <c r="A15" t="s">
        <v>26</v>
      </c>
      <c r="B15">
        <v>0</v>
      </c>
      <c r="C15" t="s">
        <v>29</v>
      </c>
      <c r="J15" t="s">
        <v>205</v>
      </c>
    </row>
    <row r="16" spans="1:10" x14ac:dyDescent="0.3">
      <c r="A16" t="s">
        <v>24</v>
      </c>
      <c r="B16">
        <v>0</v>
      </c>
      <c r="C16" t="s">
        <v>25</v>
      </c>
    </row>
    <row r="17" spans="1:12" x14ac:dyDescent="0.3">
      <c r="A17" s="14" t="s">
        <v>7</v>
      </c>
      <c r="B17" s="14"/>
      <c r="C17" s="14"/>
      <c r="D17" t="s">
        <v>132</v>
      </c>
      <c r="E17" t="s">
        <v>133</v>
      </c>
      <c r="F17" t="s">
        <v>149</v>
      </c>
      <c r="G17" t="s">
        <v>150</v>
      </c>
      <c r="H17" t="s">
        <v>132</v>
      </c>
      <c r="I17" t="s">
        <v>165</v>
      </c>
    </row>
    <row r="18" spans="1:12" x14ac:dyDescent="0.3">
      <c r="A18" t="str">
        <f>"phiY0_" &amp; D18 &amp; "_" &amp; E18 &amp; "_p"</f>
        <v>phiY0_1_1_p</v>
      </c>
      <c r="B18">
        <f>F18*G18</f>
        <v>6.6140060164759276E-2</v>
      </c>
      <c r="C18" t="str">
        <f xml:space="preserve"> CONCATENATE(D$17, " ", D18, " ",E$17, " ",E18)</f>
        <v>Sector 1 Region 1</v>
      </c>
      <c r="D18">
        <v>1</v>
      </c>
      <c r="E18">
        <v>1</v>
      </c>
      <c r="F18">
        <f t="shared" ref="F18:F23" si="0">VLOOKUP(D18,$H$18:$I$23,2,0)</f>
        <v>0.12087555432860785</v>
      </c>
      <c r="G18" s="10">
        <f>(Data!B36+Data!B38+Data!B40+Data!B41)/Data!B$35</f>
        <v>0.54717482399256123</v>
      </c>
      <c r="H18">
        <v>1</v>
      </c>
      <c r="I18" s="3">
        <f>Data!B2</f>
        <v>0.12087555432860785</v>
      </c>
      <c r="J18" s="3">
        <f>Data!B2</f>
        <v>0.12087555432860785</v>
      </c>
      <c r="K18">
        <v>1</v>
      </c>
      <c r="L18">
        <v>1</v>
      </c>
    </row>
    <row r="19" spans="1:12" x14ac:dyDescent="0.3">
      <c r="A19" t="str">
        <f t="shared" ref="A19:A23" si="1">"phiY0_" &amp; D19 &amp; "_" &amp; E19 &amp; "_p"</f>
        <v>phiY0_1_2_p</v>
      </c>
      <c r="B19">
        <f t="shared" ref="B19:B23" si="2">F19*G19</f>
        <v>5.4735494163848576E-2</v>
      </c>
      <c r="C19" t="str">
        <f t="shared" ref="C19:C23" si="3" xml:space="preserve"> CONCATENATE(D$17, " ", D19, " ",E$17, " ",E19)</f>
        <v>Sector 1 Region 2</v>
      </c>
      <c r="D19">
        <v>1</v>
      </c>
      <c r="E19">
        <v>2</v>
      </c>
      <c r="F19">
        <f t="shared" si="0"/>
        <v>0.12087555432860785</v>
      </c>
      <c r="G19" s="10">
        <f>1-G18</f>
        <v>0.45282517600743877</v>
      </c>
      <c r="H19">
        <v>2</v>
      </c>
      <c r="I19" s="3">
        <f>Data!B3</f>
        <v>0.41923126779898201</v>
      </c>
      <c r="J19" s="3">
        <f>Data!B3</f>
        <v>0.41923126779898201</v>
      </c>
      <c r="K19">
        <v>1</v>
      </c>
      <c r="L19">
        <v>2</v>
      </c>
    </row>
    <row r="20" spans="1:12" x14ac:dyDescent="0.3">
      <c r="A20" t="str">
        <f t="shared" si="1"/>
        <v>phiY0_2_1_p</v>
      </c>
      <c r="B20">
        <f t="shared" si="2"/>
        <v>0.30193061854394726</v>
      </c>
      <c r="C20" t="str">
        <f t="shared" si="3"/>
        <v>Sector 2 Region 1</v>
      </c>
      <c r="D20">
        <v>2</v>
      </c>
      <c r="E20">
        <v>1</v>
      </c>
      <c r="F20">
        <f t="shared" si="0"/>
        <v>0.41923126779898201</v>
      </c>
      <c r="G20" s="9">
        <f>(Data!E36+Data!E38+Data!E40+Data!E41)/SUM(Data!E$36:E$41)</f>
        <v>0.72020061893074383</v>
      </c>
      <c r="H20">
        <v>3</v>
      </c>
      <c r="I20" s="3">
        <f>Data!B4</f>
        <v>0.45989317787241069</v>
      </c>
      <c r="J20" s="3">
        <f>Data!B4</f>
        <v>0.45989317787241069</v>
      </c>
      <c r="K20">
        <v>2</v>
      </c>
      <c r="L20">
        <v>1</v>
      </c>
    </row>
    <row r="21" spans="1:12" x14ac:dyDescent="0.3">
      <c r="A21" t="str">
        <f t="shared" si="1"/>
        <v>phiY0_2_2_p</v>
      </c>
      <c r="B21">
        <f t="shared" si="2"/>
        <v>0.11730064925503475</v>
      </c>
      <c r="C21" t="str">
        <f t="shared" si="3"/>
        <v>Sector 2 Region 2</v>
      </c>
      <c r="D21">
        <v>2</v>
      </c>
      <c r="E21">
        <v>2</v>
      </c>
      <c r="F21">
        <f t="shared" si="0"/>
        <v>0.41923126779898201</v>
      </c>
      <c r="G21" s="9">
        <f>1-G20</f>
        <v>0.27979938106925617</v>
      </c>
      <c r="I21" s="3"/>
      <c r="K21">
        <v>2</v>
      </c>
      <c r="L21">
        <v>2</v>
      </c>
    </row>
    <row r="22" spans="1:12" x14ac:dyDescent="0.3">
      <c r="A22" t="str">
        <f t="shared" si="1"/>
        <v>phiY0_3_1_p</v>
      </c>
      <c r="B22">
        <f t="shared" si="2"/>
        <v>0.33121535134573682</v>
      </c>
      <c r="C22" t="str">
        <f t="shared" si="3"/>
        <v>Sector 3 Region 1</v>
      </c>
      <c r="D22">
        <v>3</v>
      </c>
      <c r="E22">
        <v>1</v>
      </c>
      <c r="F22">
        <f t="shared" si="0"/>
        <v>0.45989317787241069</v>
      </c>
      <c r="G22" s="11">
        <f>G20</f>
        <v>0.72020061893074383</v>
      </c>
      <c r="I22" s="3"/>
      <c r="K22">
        <v>3</v>
      </c>
      <c r="L22">
        <v>1</v>
      </c>
    </row>
    <row r="23" spans="1:12" x14ac:dyDescent="0.3">
      <c r="A23" t="str">
        <f t="shared" si="1"/>
        <v>phiY0_3_2_p</v>
      </c>
      <c r="B23">
        <f t="shared" si="2"/>
        <v>0.12867782652667384</v>
      </c>
      <c r="C23" t="str">
        <f t="shared" si="3"/>
        <v>Sector 3 Region 2</v>
      </c>
      <c r="D23">
        <v>3</v>
      </c>
      <c r="E23">
        <v>2</v>
      </c>
      <c r="F23">
        <f t="shared" si="0"/>
        <v>0.45989317787241069</v>
      </c>
      <c r="G23" s="11">
        <f>1-G22</f>
        <v>0.27979938106925617</v>
      </c>
      <c r="I23" s="3"/>
      <c r="K23">
        <v>3</v>
      </c>
      <c r="L23">
        <v>2</v>
      </c>
    </row>
    <row r="24" spans="1:12" x14ac:dyDescent="0.3">
      <c r="A24" s="14" t="s">
        <v>6</v>
      </c>
      <c r="B24" s="14"/>
      <c r="C24" s="14"/>
      <c r="D24" t="s">
        <v>132</v>
      </c>
      <c r="E24" t="s">
        <v>133</v>
      </c>
      <c r="F24" t="s">
        <v>149</v>
      </c>
      <c r="G24" t="s">
        <v>150</v>
      </c>
      <c r="H24" t="s">
        <v>132</v>
      </c>
      <c r="I24" t="s">
        <v>165</v>
      </c>
    </row>
    <row r="25" spans="1:12" x14ac:dyDescent="0.3">
      <c r="A25" t="str">
        <f t="shared" ref="A25:A30" si="4">"phiN0_" &amp; D25 &amp; "_" &amp; E25 &amp; "_p"</f>
        <v>phiN0_1_1_p</v>
      </c>
      <c r="B25">
        <f>F25*G25</f>
        <v>0.2290745632942135</v>
      </c>
      <c r="C25" t="str">
        <f xml:space="preserve"> CONCATENATE(D$24, " ", D25, " ",E$24, " ",E25)</f>
        <v>Sector 1 Region 1</v>
      </c>
      <c r="D25">
        <v>1</v>
      </c>
      <c r="E25">
        <v>1</v>
      </c>
      <c r="F25">
        <f t="shared" ref="F25:F30" si="5">VLOOKUP(D25,$H$24:$I$30,2,0)</f>
        <v>0.41864967694004818</v>
      </c>
      <c r="G25" s="10">
        <f t="shared" ref="G25:G30" si="6">G18</f>
        <v>0.54717482399256123</v>
      </c>
      <c r="H25">
        <v>1</v>
      </c>
      <c r="I25" s="3">
        <f>Data!B12</f>
        <v>0.41864967694004818</v>
      </c>
      <c r="J25" s="3">
        <f>Data!B12</f>
        <v>0.41864967694004818</v>
      </c>
    </row>
    <row r="26" spans="1:12" x14ac:dyDescent="0.3">
      <c r="A26" t="str">
        <f t="shared" si="4"/>
        <v>phiN0_1_2_p</v>
      </c>
      <c r="B26">
        <f t="shared" ref="B26:B30" si="7">F26*G26</f>
        <v>0.18957511364583468</v>
      </c>
      <c r="C26" t="str">
        <f t="shared" ref="C26:C30" si="8" xml:space="preserve"> CONCATENATE(D$24, " ", D26, " ",E$24, " ",E26)</f>
        <v>Sector 1 Region 2</v>
      </c>
      <c r="D26">
        <v>1</v>
      </c>
      <c r="E26">
        <v>2</v>
      </c>
      <c r="F26">
        <f t="shared" si="5"/>
        <v>0.41864967694004818</v>
      </c>
      <c r="G26" s="10">
        <f t="shared" si="6"/>
        <v>0.45282517600743877</v>
      </c>
      <c r="H26">
        <v>2</v>
      </c>
      <c r="I26" s="3">
        <f>Data!B13</f>
        <v>0.3244782638060289</v>
      </c>
      <c r="J26" s="3">
        <f>Data!B13</f>
        <v>0.3244782638060289</v>
      </c>
    </row>
    <row r="27" spans="1:12" x14ac:dyDescent="0.3">
      <c r="A27" t="str">
        <f t="shared" si="4"/>
        <v>phiN0_2_1_p</v>
      </c>
      <c r="B27">
        <f t="shared" si="7"/>
        <v>0.2336894464226752</v>
      </c>
      <c r="C27" t="str">
        <f t="shared" si="8"/>
        <v>Sector 2 Region 1</v>
      </c>
      <c r="D27">
        <v>2</v>
      </c>
      <c r="E27">
        <v>1</v>
      </c>
      <c r="F27">
        <f t="shared" si="5"/>
        <v>0.3244782638060289</v>
      </c>
      <c r="G27" s="9">
        <f t="shared" si="6"/>
        <v>0.72020061893074383</v>
      </c>
      <c r="H27">
        <v>3</v>
      </c>
      <c r="I27" s="3">
        <f>Data!B14</f>
        <v>0.25687205925392287</v>
      </c>
      <c r="J27" s="3">
        <f>Data!B14</f>
        <v>0.25687205925392287</v>
      </c>
    </row>
    <row r="28" spans="1:12" x14ac:dyDescent="0.3">
      <c r="A28" t="str">
        <f t="shared" si="4"/>
        <v>phiN0_2_2_p</v>
      </c>
      <c r="B28">
        <f t="shared" si="7"/>
        <v>9.0788817383353718E-2</v>
      </c>
      <c r="C28" t="str">
        <f t="shared" si="8"/>
        <v>Sector 2 Region 2</v>
      </c>
      <c r="D28">
        <v>2</v>
      </c>
      <c r="E28">
        <v>2</v>
      </c>
      <c r="F28">
        <f t="shared" si="5"/>
        <v>0.3244782638060289</v>
      </c>
      <c r="G28" s="9">
        <f t="shared" si="6"/>
        <v>0.27979938106925617</v>
      </c>
      <c r="I28" s="3"/>
    </row>
    <row r="29" spans="1:12" x14ac:dyDescent="0.3">
      <c r="A29" t="str">
        <f t="shared" si="4"/>
        <v>phiN0_3_1_p</v>
      </c>
      <c r="B29">
        <f t="shared" si="7"/>
        <v>0.18499941606068995</v>
      </c>
      <c r="C29" t="str">
        <f t="shared" si="8"/>
        <v>Sector 3 Region 1</v>
      </c>
      <c r="D29">
        <v>3</v>
      </c>
      <c r="E29">
        <v>1</v>
      </c>
      <c r="F29">
        <f t="shared" si="5"/>
        <v>0.25687205925392287</v>
      </c>
      <c r="G29" s="11">
        <f t="shared" si="6"/>
        <v>0.72020061893074383</v>
      </c>
      <c r="I29" s="3"/>
    </row>
    <row r="30" spans="1:12" x14ac:dyDescent="0.3">
      <c r="A30" t="str">
        <f t="shared" si="4"/>
        <v>phiN0_3_2_p</v>
      </c>
      <c r="B30">
        <f t="shared" si="7"/>
        <v>7.1872643193232916E-2</v>
      </c>
      <c r="C30" t="str">
        <f t="shared" si="8"/>
        <v>Sector 3 Region 2</v>
      </c>
      <c r="D30">
        <v>3</v>
      </c>
      <c r="E30">
        <v>2</v>
      </c>
      <c r="F30">
        <f t="shared" si="5"/>
        <v>0.25687205925392287</v>
      </c>
      <c r="G30" s="11">
        <f t="shared" si="6"/>
        <v>0.27979938106925617</v>
      </c>
      <c r="I30" s="3"/>
    </row>
    <row r="31" spans="1:12" x14ac:dyDescent="0.3">
      <c r="A31" s="14" t="s">
        <v>5</v>
      </c>
      <c r="B31" s="14"/>
      <c r="C31" s="14"/>
      <c r="D31" t="s">
        <v>132</v>
      </c>
      <c r="E31" t="s">
        <v>133</v>
      </c>
      <c r="F31" t="s">
        <v>149</v>
      </c>
      <c r="G31" t="s">
        <v>150</v>
      </c>
      <c r="H31" t="s">
        <v>132</v>
      </c>
      <c r="I31" t="s">
        <v>165</v>
      </c>
    </row>
    <row r="32" spans="1:12" x14ac:dyDescent="0.3">
      <c r="A32" t="str">
        <f t="shared" ref="A32:A37" si="9">"phiW_" &amp; D32 &amp; "_" &amp; E32 &amp; "_p"</f>
        <v>phiW_1_1_p</v>
      </c>
      <c r="B32">
        <f>F32*G32</f>
        <v>0.66891309617432293</v>
      </c>
      <c r="C32" t="str">
        <f xml:space="preserve"> CONCATENATE(D$31, " ", D32, " ",E$31, " ",E32)</f>
        <v>Sector 1 Region 1</v>
      </c>
      <c r="D32">
        <v>1</v>
      </c>
      <c r="E32">
        <v>1</v>
      </c>
      <c r="F32">
        <f t="shared" ref="F32:F37" si="10">VLOOKUP(D32,$H$31:$I$37,2,0)</f>
        <v>0.66891309617432293</v>
      </c>
      <c r="G32" s="10">
        <v>1</v>
      </c>
      <c r="H32">
        <v>1</v>
      </c>
      <c r="I32" s="3">
        <f>Data!B22</f>
        <v>0.66891309617432293</v>
      </c>
    </row>
    <row r="33" spans="1:9" x14ac:dyDescent="0.3">
      <c r="A33" t="str">
        <f t="shared" si="9"/>
        <v>phiW_1_2_p</v>
      </c>
      <c r="B33">
        <f t="shared" ref="B33:B37" si="11">F33*G33</f>
        <v>0.66891309617432293</v>
      </c>
      <c r="C33" t="str">
        <f t="shared" ref="C33:C37" si="12" xml:space="preserve"> CONCATENATE(D$31, " ", D33, " ",E$31, " ",E33)</f>
        <v>Sector 1 Region 2</v>
      </c>
      <c r="D33">
        <v>1</v>
      </c>
      <c r="E33">
        <v>2</v>
      </c>
      <c r="F33">
        <f t="shared" si="10"/>
        <v>0.66891309617432293</v>
      </c>
      <c r="G33" s="10">
        <v>1</v>
      </c>
      <c r="H33">
        <v>2</v>
      </c>
      <c r="I33" s="3">
        <f>Data!B23</f>
        <v>0.59554519923585847</v>
      </c>
    </row>
    <row r="34" spans="1:9" x14ac:dyDescent="0.3">
      <c r="A34" t="str">
        <f t="shared" si="9"/>
        <v>phiW_2_1_p</v>
      </c>
      <c r="B34">
        <f t="shared" si="11"/>
        <v>0.59554519923585847</v>
      </c>
      <c r="C34" t="str">
        <f t="shared" si="12"/>
        <v>Sector 2 Region 1</v>
      </c>
      <c r="D34">
        <v>2</v>
      </c>
      <c r="E34">
        <v>1</v>
      </c>
      <c r="F34">
        <f t="shared" si="10"/>
        <v>0.59554519923585847</v>
      </c>
      <c r="G34" s="9">
        <v>1</v>
      </c>
      <c r="H34">
        <v>3</v>
      </c>
      <c r="I34" s="3">
        <f>Data!B24</f>
        <v>0.65432559626326969</v>
      </c>
    </row>
    <row r="35" spans="1:9" x14ac:dyDescent="0.3">
      <c r="A35" t="str">
        <f t="shared" si="9"/>
        <v>phiW_2_2_p</v>
      </c>
      <c r="B35">
        <f t="shared" si="11"/>
        <v>0.59554519923585847</v>
      </c>
      <c r="C35" t="str">
        <f t="shared" si="12"/>
        <v>Sector 2 Region 2</v>
      </c>
      <c r="D35">
        <v>2</v>
      </c>
      <c r="E35">
        <v>2</v>
      </c>
      <c r="F35">
        <f t="shared" si="10"/>
        <v>0.59554519923585847</v>
      </c>
      <c r="G35" s="9">
        <v>1</v>
      </c>
      <c r="I35" s="3"/>
    </row>
    <row r="36" spans="1:9" x14ac:dyDescent="0.3">
      <c r="A36" t="str">
        <f t="shared" si="9"/>
        <v>phiW_3_1_p</v>
      </c>
      <c r="B36">
        <f t="shared" si="11"/>
        <v>0.65432559626326969</v>
      </c>
      <c r="C36" t="str">
        <f t="shared" si="12"/>
        <v>Sector 3 Region 1</v>
      </c>
      <c r="D36">
        <v>3</v>
      </c>
      <c r="E36">
        <v>1</v>
      </c>
      <c r="F36">
        <f t="shared" si="10"/>
        <v>0.65432559626326969</v>
      </c>
      <c r="G36" s="11">
        <v>1</v>
      </c>
      <c r="I36" s="3"/>
    </row>
    <row r="37" spans="1:9" x14ac:dyDescent="0.3">
      <c r="A37" t="str">
        <f t="shared" si="9"/>
        <v>phiW_3_2_p</v>
      </c>
      <c r="B37">
        <f t="shared" si="11"/>
        <v>0.65432559626326969</v>
      </c>
      <c r="C37" t="str">
        <f t="shared" si="12"/>
        <v>Sector 3 Region 2</v>
      </c>
      <c r="D37">
        <v>3</v>
      </c>
      <c r="E37">
        <v>2</v>
      </c>
      <c r="F37">
        <f t="shared" si="10"/>
        <v>0.65432559626326969</v>
      </c>
      <c r="G37" s="11">
        <v>1</v>
      </c>
      <c r="I37" s="3"/>
    </row>
    <row r="38" spans="1:9" x14ac:dyDescent="0.3">
      <c r="A38" s="14"/>
      <c r="B38" s="14"/>
      <c r="C38" s="14"/>
    </row>
  </sheetData>
  <mergeCells count="6">
    <mergeCell ref="A38:C38"/>
    <mergeCell ref="A24:C24"/>
    <mergeCell ref="A17:C17"/>
    <mergeCell ref="A2:C2"/>
    <mergeCell ref="A8:C8"/>
    <mergeCell ref="A31:C3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6" sqref="B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14" t="s">
        <v>30</v>
      </c>
      <c r="B2" s="14"/>
      <c r="C2" s="14"/>
    </row>
    <row r="3" spans="1:10" x14ac:dyDescent="0.3">
      <c r="A3" t="s">
        <v>70</v>
      </c>
      <c r="B3">
        <f>42*Start!B3</f>
        <v>69.904799999999994</v>
      </c>
      <c r="C3" t="s">
        <v>4</v>
      </c>
    </row>
    <row r="4" spans="1:10" x14ac:dyDescent="0.3">
      <c r="A4" t="s">
        <v>69</v>
      </c>
      <c r="B4">
        <v>1</v>
      </c>
      <c r="C4" t="s">
        <v>9</v>
      </c>
    </row>
    <row r="5" spans="1:10" x14ac:dyDescent="0.3">
      <c r="A5" t="s">
        <v>68</v>
      </c>
      <c r="B5">
        <v>0.95</v>
      </c>
      <c r="C5" t="s">
        <v>11</v>
      </c>
    </row>
    <row r="6" spans="1:10" x14ac:dyDescent="0.3">
      <c r="A6" t="s">
        <v>67</v>
      </c>
      <c r="B6">
        <v>0.14499999999999999</v>
      </c>
      <c r="C6" t="s">
        <v>14</v>
      </c>
    </row>
    <row r="7" spans="1:10" x14ac:dyDescent="0.3">
      <c r="A7" t="s">
        <v>76</v>
      </c>
      <c r="B7">
        <v>2.5000000000000001E-2</v>
      </c>
      <c r="C7" t="s">
        <v>39</v>
      </c>
    </row>
    <row r="8" spans="1:10" x14ac:dyDescent="0.3">
      <c r="A8" s="14" t="s">
        <v>7</v>
      </c>
      <c r="B8" s="14"/>
      <c r="C8" s="14"/>
      <c r="D8" t="s">
        <v>132</v>
      </c>
      <c r="E8" t="s">
        <v>133</v>
      </c>
      <c r="F8" t="s">
        <v>149</v>
      </c>
      <c r="G8" t="s">
        <v>150</v>
      </c>
      <c r="H8" t="s">
        <v>132</v>
      </c>
      <c r="I8" t="s">
        <v>165</v>
      </c>
    </row>
    <row r="9" spans="1:10" x14ac:dyDescent="0.3">
      <c r="A9" t="str">
        <f t="shared" ref="A9:A14" si="0">"phiYT_" &amp; D9 &amp; "_" &amp; E9 &amp; "_p"</f>
        <v>phiYT_1_1_p</v>
      </c>
      <c r="B9">
        <f>F9*G9</f>
        <v>5.4717482399256126E-3</v>
      </c>
      <c r="C9" t="str">
        <f xml:space="preserve"> CONCATENATE(D$8, " ", D9, " ",E$8, " ",E9)</f>
        <v>Sector 1 Region 1</v>
      </c>
      <c r="D9">
        <v>1</v>
      </c>
      <c r="E9">
        <v>1</v>
      </c>
      <c r="F9">
        <f t="shared" ref="F9:F14" si="1">VLOOKUP(D9,$H$8:$I$14,2,0)</f>
        <v>0.01</v>
      </c>
      <c r="G9" s="10">
        <f>Start!G18</f>
        <v>0.54717482399256123</v>
      </c>
      <c r="H9">
        <v>1</v>
      </c>
      <c r="I9">
        <v>0.01</v>
      </c>
      <c r="J9" s="3">
        <f>Start!I18</f>
        <v>0.12087555432860785</v>
      </c>
    </row>
    <row r="10" spans="1:10" x14ac:dyDescent="0.3">
      <c r="A10" t="str">
        <f t="shared" si="0"/>
        <v>phiYT_1_2_p</v>
      </c>
      <c r="B10">
        <f t="shared" ref="B10:B14" si="2">F10*G10</f>
        <v>4.5282517600743876E-3</v>
      </c>
      <c r="C10" t="str">
        <f t="shared" ref="C10:C14" si="3" xml:space="preserve"> CONCATENATE(D$8, " ", D10, " ",E$8, " ",E10)</f>
        <v>Sector 1 Region 2</v>
      </c>
      <c r="D10">
        <v>1</v>
      </c>
      <c r="E10">
        <v>2</v>
      </c>
      <c r="F10">
        <f t="shared" si="1"/>
        <v>0.01</v>
      </c>
      <c r="G10" s="10">
        <f>Start!G19</f>
        <v>0.45282517600743877</v>
      </c>
      <c r="H10">
        <v>2</v>
      </c>
      <c r="I10">
        <v>0.35</v>
      </c>
      <c r="J10" s="3">
        <f>Start!I19</f>
        <v>0.41923126779898201</v>
      </c>
    </row>
    <row r="11" spans="1:10" x14ac:dyDescent="0.3">
      <c r="A11" t="str">
        <f t="shared" si="0"/>
        <v>phiYT_2_1_p</v>
      </c>
      <c r="B11">
        <f t="shared" si="2"/>
        <v>0.25207021662576035</v>
      </c>
      <c r="C11" t="str">
        <f t="shared" si="3"/>
        <v>Sector 2 Region 1</v>
      </c>
      <c r="D11">
        <v>2</v>
      </c>
      <c r="E11">
        <v>1</v>
      </c>
      <c r="F11">
        <f t="shared" si="1"/>
        <v>0.35</v>
      </c>
      <c r="G11" s="9">
        <f>Start!G20</f>
        <v>0.72020061893074383</v>
      </c>
      <c r="H11">
        <v>3</v>
      </c>
      <c r="I11">
        <v>0.64</v>
      </c>
      <c r="J11" s="3">
        <f>Start!I20</f>
        <v>0.45989317787241069</v>
      </c>
    </row>
    <row r="12" spans="1:10" x14ac:dyDescent="0.3">
      <c r="A12" t="str">
        <f t="shared" si="0"/>
        <v>phiYT_2_2_p</v>
      </c>
      <c r="B12">
        <f t="shared" si="2"/>
        <v>9.792978337423966E-2</v>
      </c>
      <c r="C12" t="str">
        <f t="shared" si="3"/>
        <v>Sector 2 Region 2</v>
      </c>
      <c r="D12">
        <v>2</v>
      </c>
      <c r="E12">
        <v>2</v>
      </c>
      <c r="F12">
        <f t="shared" si="1"/>
        <v>0.35</v>
      </c>
      <c r="G12" s="9">
        <f>Start!G21</f>
        <v>0.27979938106925617</v>
      </c>
    </row>
    <row r="13" spans="1:10" x14ac:dyDescent="0.3">
      <c r="A13" t="str">
        <f t="shared" si="0"/>
        <v>phiYT_3_1_p</v>
      </c>
      <c r="B13">
        <f t="shared" si="2"/>
        <v>0.46092839611567604</v>
      </c>
      <c r="C13" t="str">
        <f t="shared" si="3"/>
        <v>Sector 3 Region 1</v>
      </c>
      <c r="D13">
        <v>3</v>
      </c>
      <c r="E13">
        <v>1</v>
      </c>
      <c r="F13">
        <f t="shared" si="1"/>
        <v>0.64</v>
      </c>
      <c r="G13" s="11">
        <f>Start!G22</f>
        <v>0.72020061893074383</v>
      </c>
    </row>
    <row r="14" spans="1:10" x14ac:dyDescent="0.3">
      <c r="A14" t="str">
        <f t="shared" si="0"/>
        <v>phiYT_3_2_p</v>
      </c>
      <c r="B14">
        <f t="shared" si="2"/>
        <v>0.17907160388432394</v>
      </c>
      <c r="C14" t="str">
        <f t="shared" si="3"/>
        <v>Sector 3 Region 2</v>
      </c>
      <c r="D14">
        <v>3</v>
      </c>
      <c r="E14">
        <v>2</v>
      </c>
      <c r="F14">
        <f t="shared" si="1"/>
        <v>0.64</v>
      </c>
      <c r="G14" s="11">
        <f>Start!G23</f>
        <v>0.27979938106925617</v>
      </c>
    </row>
    <row r="15" spans="1:10" x14ac:dyDescent="0.3">
      <c r="A15" s="14" t="s">
        <v>6</v>
      </c>
      <c r="B15" s="14"/>
      <c r="C15" s="14"/>
      <c r="D15" t="s">
        <v>132</v>
      </c>
      <c r="E15" t="s">
        <v>133</v>
      </c>
      <c r="F15" t="s">
        <v>149</v>
      </c>
      <c r="G15" t="s">
        <v>150</v>
      </c>
      <c r="H15" t="s">
        <v>132</v>
      </c>
      <c r="I15" t="s">
        <v>165</v>
      </c>
    </row>
    <row r="16" spans="1:10" x14ac:dyDescent="0.3">
      <c r="A16" t="str">
        <f t="shared" ref="A16:A21" si="4">"phiNT_" &amp; D16 &amp; "_" &amp; E16 &amp; "_p"</f>
        <v>phiNT_1_1_p</v>
      </c>
      <c r="B16">
        <f>F16*G16</f>
        <v>5.4717482399256126E-3</v>
      </c>
      <c r="C16" t="str">
        <f xml:space="preserve"> CONCATENATE(D$15, " ", D16, " ",E$15, " ",E16)</f>
        <v>Sector 1 Region 1</v>
      </c>
      <c r="D16">
        <v>1</v>
      </c>
      <c r="E16">
        <v>1</v>
      </c>
      <c r="F16">
        <f t="shared" ref="F16:F21" si="5">VLOOKUP(D16,$H$15:$I$21,2,0)</f>
        <v>0.01</v>
      </c>
      <c r="G16" s="10">
        <f t="shared" ref="G16:G21" si="6">G9</f>
        <v>0.54717482399256123</v>
      </c>
      <c r="H16">
        <v>1</v>
      </c>
      <c r="I16" s="3">
        <v>0.01</v>
      </c>
      <c r="J16" s="3">
        <f>Start!I25</f>
        <v>0.41864967694004818</v>
      </c>
    </row>
    <row r="17" spans="1:10" x14ac:dyDescent="0.3">
      <c r="A17" t="str">
        <f t="shared" si="4"/>
        <v>phiNT_1_2_p</v>
      </c>
      <c r="B17">
        <f t="shared" ref="B17:B21" si="7">F17*G17</f>
        <v>4.5282517600743876E-3</v>
      </c>
      <c r="C17" t="str">
        <f t="shared" ref="C17:C21" si="8" xml:space="preserve"> CONCATENATE(D$15, " ", D17, " ",E$15, " ",E17)</f>
        <v>Sector 1 Region 2</v>
      </c>
      <c r="D17">
        <v>1</v>
      </c>
      <c r="E17">
        <v>2</v>
      </c>
      <c r="F17">
        <f t="shared" si="5"/>
        <v>0.01</v>
      </c>
      <c r="G17" s="10">
        <f t="shared" si="6"/>
        <v>0.45282517600743877</v>
      </c>
      <c r="H17">
        <v>2</v>
      </c>
      <c r="I17" s="3">
        <v>0.25</v>
      </c>
      <c r="J17" s="3">
        <f>Start!I26</f>
        <v>0.3244782638060289</v>
      </c>
    </row>
    <row r="18" spans="1:10" x14ac:dyDescent="0.3">
      <c r="A18" t="str">
        <f t="shared" si="4"/>
        <v>phiNT_2_1_p</v>
      </c>
      <c r="B18">
        <f t="shared" si="7"/>
        <v>0.18005015473268596</v>
      </c>
      <c r="C18" t="str">
        <f t="shared" si="8"/>
        <v>Sector 2 Region 1</v>
      </c>
      <c r="D18">
        <v>2</v>
      </c>
      <c r="E18">
        <v>1</v>
      </c>
      <c r="F18">
        <f t="shared" si="5"/>
        <v>0.25</v>
      </c>
      <c r="G18" s="9">
        <f t="shared" si="6"/>
        <v>0.72020061893074383</v>
      </c>
      <c r="H18">
        <v>3</v>
      </c>
      <c r="I18" s="3">
        <v>0.74</v>
      </c>
      <c r="J18" s="3">
        <f>Start!I27</f>
        <v>0.25687205925392287</v>
      </c>
    </row>
    <row r="19" spans="1:10" x14ac:dyDescent="0.3">
      <c r="A19" t="str">
        <f t="shared" si="4"/>
        <v>phiNT_2_2_p</v>
      </c>
      <c r="B19">
        <f t="shared" si="7"/>
        <v>6.9949845267314043E-2</v>
      </c>
      <c r="C19" t="str">
        <f t="shared" si="8"/>
        <v>Sector 2 Region 2</v>
      </c>
      <c r="D19">
        <v>2</v>
      </c>
      <c r="E19">
        <v>2</v>
      </c>
      <c r="F19">
        <f t="shared" si="5"/>
        <v>0.25</v>
      </c>
      <c r="G19" s="9">
        <f t="shared" si="6"/>
        <v>0.27979938106925617</v>
      </c>
    </row>
    <row r="20" spans="1:10" x14ac:dyDescent="0.3">
      <c r="A20" t="str">
        <f t="shared" si="4"/>
        <v>phiNT_3_1_p</v>
      </c>
      <c r="B20">
        <f t="shared" si="7"/>
        <v>0.53294845800875046</v>
      </c>
      <c r="C20" t="str">
        <f t="shared" si="8"/>
        <v>Sector 3 Region 1</v>
      </c>
      <c r="D20">
        <v>3</v>
      </c>
      <c r="E20">
        <v>1</v>
      </c>
      <c r="F20">
        <f t="shared" si="5"/>
        <v>0.74</v>
      </c>
      <c r="G20" s="11">
        <f t="shared" si="6"/>
        <v>0.72020061893074383</v>
      </c>
    </row>
    <row r="21" spans="1:10" x14ac:dyDescent="0.3">
      <c r="A21" t="str">
        <f t="shared" si="4"/>
        <v>phiNT_3_2_p</v>
      </c>
      <c r="B21">
        <f t="shared" si="7"/>
        <v>0.20705154199124956</v>
      </c>
      <c r="C21" t="str">
        <f t="shared" si="8"/>
        <v>Sector 3 Region 2</v>
      </c>
      <c r="D21">
        <v>3</v>
      </c>
      <c r="E21">
        <v>2</v>
      </c>
      <c r="F21">
        <f t="shared" si="5"/>
        <v>0.74</v>
      </c>
      <c r="G21" s="11">
        <f t="shared" si="6"/>
        <v>0.27979938106925617</v>
      </c>
    </row>
  </sheetData>
  <mergeCells count="3">
    <mergeCell ref="A8:C8"/>
    <mergeCell ref="A2:C2"/>
    <mergeCell ref="A15:C1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26" workbookViewId="0">
      <selection activeCell="A84" sqref="A84"/>
    </sheetView>
  </sheetViews>
  <sheetFormatPr baseColWidth="10" defaultRowHeight="14.4" x14ac:dyDescent="0.3"/>
  <sheetData>
    <row r="1" spans="1:7" x14ac:dyDescent="0.3">
      <c r="A1" t="s">
        <v>177</v>
      </c>
      <c r="B1" t="s">
        <v>206</v>
      </c>
      <c r="C1" t="s">
        <v>178</v>
      </c>
      <c r="D1" t="s">
        <v>191</v>
      </c>
      <c r="E1" t="s">
        <v>179</v>
      </c>
      <c r="F1" t="s">
        <v>182</v>
      </c>
      <c r="G1" t="s">
        <v>183</v>
      </c>
    </row>
    <row r="2" spans="1:7" x14ac:dyDescent="0.3">
      <c r="A2">
        <v>2</v>
      </c>
      <c r="B2">
        <v>9.360000000000035E-3</v>
      </c>
      <c r="C2">
        <f t="shared" ref="C2:G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</row>
    <row r="3" spans="1:7" x14ac:dyDescent="0.3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</row>
    <row r="4" spans="1:7" x14ac:dyDescent="0.3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</row>
    <row r="5" spans="1:7" x14ac:dyDescent="0.3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</row>
    <row r="6" spans="1:7" x14ac:dyDescent="0.3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</row>
    <row r="7" spans="1:7" x14ac:dyDescent="0.3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</row>
    <row r="8" spans="1:7" x14ac:dyDescent="0.3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</row>
    <row r="9" spans="1:7" x14ac:dyDescent="0.3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</row>
    <row r="10" spans="1:7" x14ac:dyDescent="0.3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</row>
    <row r="11" spans="1:7" x14ac:dyDescent="0.3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</row>
    <row r="12" spans="1:7" x14ac:dyDescent="0.3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</row>
    <row r="13" spans="1:7" x14ac:dyDescent="0.3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</row>
    <row r="14" spans="1:7" x14ac:dyDescent="0.3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</row>
    <row r="15" spans="1:7" x14ac:dyDescent="0.3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</row>
    <row r="16" spans="1:7" x14ac:dyDescent="0.3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</row>
    <row r="17" spans="1:7" x14ac:dyDescent="0.3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</row>
    <row r="18" spans="1:7" x14ac:dyDescent="0.3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  <c r="G18">
        <f t="shared" si="0"/>
        <v>0</v>
      </c>
    </row>
    <row r="19" spans="1:7" x14ac:dyDescent="0.3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  <c r="G19">
        <f t="shared" si="0"/>
        <v>0</v>
      </c>
    </row>
    <row r="20" spans="1:7" x14ac:dyDescent="0.3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  <c r="G20">
        <f t="shared" si="0"/>
        <v>0</v>
      </c>
    </row>
    <row r="21" spans="1:7" x14ac:dyDescent="0.3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  <c r="G21">
        <f t="shared" si="0"/>
        <v>0</v>
      </c>
    </row>
    <row r="22" spans="1:7" x14ac:dyDescent="0.3">
      <c r="A22">
        <v>22</v>
      </c>
      <c r="B22">
        <v>0.13578000000000001</v>
      </c>
      <c r="C22">
        <f t="shared" ref="C22:G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</row>
    <row r="23" spans="1:7" x14ac:dyDescent="0.3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0</v>
      </c>
    </row>
    <row r="24" spans="1:7" x14ac:dyDescent="0.3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</row>
    <row r="25" spans="1:7" x14ac:dyDescent="0.3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</row>
    <row r="26" spans="1:7" x14ac:dyDescent="0.3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</row>
    <row r="27" spans="1:7" x14ac:dyDescent="0.3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</row>
    <row r="28" spans="1:7" x14ac:dyDescent="0.3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</row>
    <row r="29" spans="1:7" x14ac:dyDescent="0.3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</row>
    <row r="30" spans="1:7" x14ac:dyDescent="0.3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</row>
    <row r="31" spans="1:7" x14ac:dyDescent="0.3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</row>
    <row r="32" spans="1:7" x14ac:dyDescent="0.3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</row>
    <row r="33" spans="1:7" x14ac:dyDescent="0.3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</row>
    <row r="34" spans="1:7" x14ac:dyDescent="0.3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</row>
    <row r="35" spans="1:7" x14ac:dyDescent="0.3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</row>
    <row r="36" spans="1:7" x14ac:dyDescent="0.3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</row>
    <row r="37" spans="1:7" x14ac:dyDescent="0.3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</row>
    <row r="38" spans="1:7" x14ac:dyDescent="0.3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</row>
    <row r="39" spans="1:7" x14ac:dyDescent="0.3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</row>
    <row r="40" spans="1:7" x14ac:dyDescent="0.3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</row>
    <row r="41" spans="1:7" x14ac:dyDescent="0.3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  <c r="G41">
        <f t="shared" si="1"/>
        <v>0</v>
      </c>
    </row>
    <row r="42" spans="1:7" x14ac:dyDescent="0.3">
      <c r="A42">
        <v>42</v>
      </c>
      <c r="B42">
        <v>0.16193999999999997</v>
      </c>
      <c r="C42">
        <f t="shared" ref="C42:G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</row>
    <row r="43" spans="1:7" x14ac:dyDescent="0.3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  <c r="G43">
        <f t="shared" si="2"/>
        <v>0</v>
      </c>
    </row>
    <row r="44" spans="1:7" x14ac:dyDescent="0.3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  <c r="G44">
        <f t="shared" si="2"/>
        <v>0</v>
      </c>
    </row>
    <row r="45" spans="1:7" x14ac:dyDescent="0.3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</row>
    <row r="46" spans="1:7" x14ac:dyDescent="0.3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</row>
    <row r="47" spans="1:7" x14ac:dyDescent="0.3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</row>
    <row r="48" spans="1:7" x14ac:dyDescent="0.3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</row>
    <row r="49" spans="1:7" x14ac:dyDescent="0.3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  <c r="G49">
        <f t="shared" si="2"/>
        <v>0</v>
      </c>
    </row>
    <row r="50" spans="1:7" x14ac:dyDescent="0.3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</row>
    <row r="51" spans="1:7" x14ac:dyDescent="0.3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</row>
    <row r="52" spans="1:7" x14ac:dyDescent="0.3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</row>
    <row r="53" spans="1:7" x14ac:dyDescent="0.3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</row>
    <row r="54" spans="1:7" x14ac:dyDescent="0.3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</row>
    <row r="55" spans="1:7" x14ac:dyDescent="0.3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</row>
    <row r="56" spans="1:7" x14ac:dyDescent="0.3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  <c r="G56">
        <f t="shared" si="2"/>
        <v>0</v>
      </c>
    </row>
    <row r="57" spans="1:7" x14ac:dyDescent="0.3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  <c r="G57">
        <f t="shared" si="2"/>
        <v>0</v>
      </c>
    </row>
    <row r="58" spans="1:7" x14ac:dyDescent="0.3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</row>
    <row r="59" spans="1:7" x14ac:dyDescent="0.3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  <c r="G59">
        <f t="shared" si="2"/>
        <v>0</v>
      </c>
    </row>
    <row r="60" spans="1:7" x14ac:dyDescent="0.3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</row>
    <row r="61" spans="1:7" x14ac:dyDescent="0.3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</row>
    <row r="62" spans="1:7" x14ac:dyDescent="0.3">
      <c r="A62">
        <v>62</v>
      </c>
      <c r="B62">
        <v>0.16193999999999997</v>
      </c>
      <c r="C62">
        <f t="shared" ref="C62:G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3"/>
        <v>0</v>
      </c>
    </row>
    <row r="63" spans="1:7" x14ac:dyDescent="0.3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3"/>
        <v>0</v>
      </c>
    </row>
    <row r="64" spans="1:7" x14ac:dyDescent="0.3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  <c r="G64">
        <f t="shared" si="3"/>
        <v>0</v>
      </c>
    </row>
    <row r="65" spans="1:7" x14ac:dyDescent="0.3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</row>
    <row r="66" spans="1:7" x14ac:dyDescent="0.3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  <c r="G66">
        <f t="shared" si="3"/>
        <v>0</v>
      </c>
    </row>
    <row r="67" spans="1:7" x14ac:dyDescent="0.3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  <c r="G67">
        <f t="shared" si="3"/>
        <v>0</v>
      </c>
    </row>
    <row r="68" spans="1:7" x14ac:dyDescent="0.3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</row>
    <row r="69" spans="1:7" x14ac:dyDescent="0.3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  <c r="G69">
        <f t="shared" si="3"/>
        <v>0</v>
      </c>
    </row>
    <row r="70" spans="1:7" x14ac:dyDescent="0.3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  <c r="G70">
        <f t="shared" si="3"/>
        <v>0</v>
      </c>
    </row>
    <row r="71" spans="1:7" x14ac:dyDescent="0.3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  <c r="G71">
        <f t="shared" si="3"/>
        <v>0</v>
      </c>
    </row>
    <row r="72" spans="1:7" x14ac:dyDescent="0.3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  <c r="G72">
        <f t="shared" si="3"/>
        <v>0</v>
      </c>
    </row>
    <row r="73" spans="1:7" x14ac:dyDescent="0.3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  <c r="G73">
        <f t="shared" si="3"/>
        <v>0</v>
      </c>
    </row>
    <row r="74" spans="1:7" x14ac:dyDescent="0.3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  <c r="G74">
        <f t="shared" si="3"/>
        <v>0</v>
      </c>
    </row>
    <row r="75" spans="1:7" x14ac:dyDescent="0.3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  <c r="G75">
        <f t="shared" si="3"/>
        <v>0</v>
      </c>
    </row>
    <row r="76" spans="1:7" x14ac:dyDescent="0.3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  <c r="G76">
        <f t="shared" si="3"/>
        <v>0</v>
      </c>
    </row>
    <row r="77" spans="1:7" x14ac:dyDescent="0.3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0</v>
      </c>
    </row>
    <row r="78" spans="1:7" x14ac:dyDescent="0.3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  <c r="G78">
        <f t="shared" si="3"/>
        <v>0</v>
      </c>
    </row>
    <row r="79" spans="1:7" x14ac:dyDescent="0.3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  <c r="G79">
        <f t="shared" si="3"/>
        <v>0</v>
      </c>
    </row>
    <row r="80" spans="1:7" x14ac:dyDescent="0.3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  <c r="G80">
        <f t="shared" si="3"/>
        <v>0</v>
      </c>
    </row>
    <row r="81" spans="1:7" x14ac:dyDescent="0.3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  <c r="G81">
        <f t="shared" si="3"/>
        <v>0</v>
      </c>
    </row>
    <row r="82" spans="1:7" x14ac:dyDescent="0.3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  <c r="G82">
        <f t="shared" si="3"/>
        <v>0</v>
      </c>
    </row>
    <row r="83" spans="1:7" x14ac:dyDescent="0.3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  <c r="G83">
        <f t="shared" si="3"/>
        <v>0</v>
      </c>
    </row>
    <row r="84" spans="1:7" x14ac:dyDescent="0.3">
      <c r="A84" s="11">
        <v>84</v>
      </c>
      <c r="B84" s="11">
        <v>0.16193999999999997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34" workbookViewId="0">
      <selection activeCell="G84" sqref="A1:G84"/>
    </sheetView>
  </sheetViews>
  <sheetFormatPr baseColWidth="10" defaultRowHeight="14.4" x14ac:dyDescent="0.3"/>
  <sheetData>
    <row r="1" spans="1:7" x14ac:dyDescent="0.3">
      <c r="A1" t="s">
        <v>177</v>
      </c>
      <c r="B1" t="s">
        <v>206</v>
      </c>
      <c r="C1" t="s">
        <v>178</v>
      </c>
      <c r="D1" t="s">
        <v>191</v>
      </c>
      <c r="E1" t="s">
        <v>179</v>
      </c>
      <c r="F1" t="s">
        <v>182</v>
      </c>
      <c r="G1" t="s">
        <v>183</v>
      </c>
    </row>
    <row r="2" spans="1:7" x14ac:dyDescent="0.3">
      <c r="A2">
        <v>2</v>
      </c>
      <c r="B2">
        <v>9.360000000000035E-3</v>
      </c>
      <c r="C2">
        <f t="shared" ref="C2:G21" si="0">C$84/($A$84-($A$2-1)) *($A2 -($A$2-1))</f>
        <v>7.2289156626506021E-2</v>
      </c>
      <c r="D2">
        <f t="shared" si="0"/>
        <v>7.2289156626506021E-2</v>
      </c>
      <c r="E2">
        <f t="shared" si="0"/>
        <v>0</v>
      </c>
      <c r="F2">
        <f t="shared" si="0"/>
        <v>0</v>
      </c>
      <c r="G2">
        <f t="shared" si="0"/>
        <v>0</v>
      </c>
    </row>
    <row r="3" spans="1:7" x14ac:dyDescent="0.3">
      <c r="A3">
        <v>3</v>
      </c>
      <c r="B3">
        <v>1.8809999999999993E-2</v>
      </c>
      <c r="C3">
        <f t="shared" si="0"/>
        <v>0.14457831325301204</v>
      </c>
      <c r="D3">
        <f t="shared" si="0"/>
        <v>0.14457831325301204</v>
      </c>
      <c r="E3">
        <f t="shared" si="0"/>
        <v>0</v>
      </c>
      <c r="F3">
        <f t="shared" si="0"/>
        <v>0</v>
      </c>
      <c r="G3">
        <f t="shared" si="0"/>
        <v>0</v>
      </c>
    </row>
    <row r="4" spans="1:7" x14ac:dyDescent="0.3">
      <c r="A4">
        <v>4</v>
      </c>
      <c r="B4">
        <v>2.8410000000000046E-2</v>
      </c>
      <c r="C4">
        <f t="shared" si="0"/>
        <v>0.21686746987951805</v>
      </c>
      <c r="D4">
        <f t="shared" si="0"/>
        <v>0.21686746987951805</v>
      </c>
      <c r="E4">
        <f t="shared" si="0"/>
        <v>0</v>
      </c>
      <c r="F4">
        <f t="shared" si="0"/>
        <v>0</v>
      </c>
      <c r="G4">
        <f t="shared" si="0"/>
        <v>0</v>
      </c>
    </row>
    <row r="5" spans="1:7" x14ac:dyDescent="0.3">
      <c r="A5">
        <v>5</v>
      </c>
      <c r="B5">
        <v>3.6660000000000026E-2</v>
      </c>
      <c r="C5">
        <f t="shared" si="0"/>
        <v>0.28915662650602408</v>
      </c>
      <c r="D5">
        <f t="shared" si="0"/>
        <v>0.28915662650602408</v>
      </c>
      <c r="E5">
        <f t="shared" si="0"/>
        <v>0</v>
      </c>
      <c r="F5">
        <f t="shared" si="0"/>
        <v>0</v>
      </c>
      <c r="G5">
        <f t="shared" si="0"/>
        <v>0</v>
      </c>
    </row>
    <row r="6" spans="1:7" x14ac:dyDescent="0.3">
      <c r="A6">
        <v>6</v>
      </c>
      <c r="B6">
        <v>4.4869999999999965E-2</v>
      </c>
      <c r="C6">
        <f t="shared" si="0"/>
        <v>0.36144578313253012</v>
      </c>
      <c r="D6">
        <f t="shared" si="0"/>
        <v>0.36144578313253012</v>
      </c>
      <c r="E6">
        <f t="shared" si="0"/>
        <v>0</v>
      </c>
      <c r="F6">
        <f t="shared" si="0"/>
        <v>0</v>
      </c>
      <c r="G6">
        <f t="shared" si="0"/>
        <v>0</v>
      </c>
    </row>
    <row r="7" spans="1:7" x14ac:dyDescent="0.3">
      <c r="A7">
        <v>7</v>
      </c>
      <c r="B7">
        <v>5.3059999999999996E-2</v>
      </c>
      <c r="C7">
        <f t="shared" si="0"/>
        <v>0.4337349397590361</v>
      </c>
      <c r="D7">
        <f t="shared" si="0"/>
        <v>0.4337349397590361</v>
      </c>
      <c r="E7">
        <f t="shared" si="0"/>
        <v>0</v>
      </c>
      <c r="F7">
        <f t="shared" si="0"/>
        <v>0</v>
      </c>
      <c r="G7">
        <f t="shared" si="0"/>
        <v>0</v>
      </c>
    </row>
    <row r="8" spans="1:7" x14ac:dyDescent="0.3">
      <c r="A8">
        <v>8</v>
      </c>
      <c r="B8">
        <v>6.1270000000000047E-2</v>
      </c>
      <c r="C8">
        <f t="shared" si="0"/>
        <v>0.50602409638554213</v>
      </c>
      <c r="D8">
        <f t="shared" si="0"/>
        <v>0.50602409638554213</v>
      </c>
      <c r="E8">
        <f t="shared" si="0"/>
        <v>0</v>
      </c>
      <c r="F8">
        <f t="shared" si="0"/>
        <v>0</v>
      </c>
      <c r="G8">
        <f t="shared" si="0"/>
        <v>0</v>
      </c>
    </row>
    <row r="9" spans="1:7" x14ac:dyDescent="0.3">
      <c r="A9">
        <v>9</v>
      </c>
      <c r="B9">
        <v>6.9529999999999981E-2</v>
      </c>
      <c r="C9">
        <f t="shared" si="0"/>
        <v>0.57831325301204817</v>
      </c>
      <c r="D9">
        <f t="shared" si="0"/>
        <v>0.57831325301204817</v>
      </c>
      <c r="E9">
        <f t="shared" si="0"/>
        <v>0</v>
      </c>
      <c r="F9">
        <f t="shared" si="0"/>
        <v>0</v>
      </c>
      <c r="G9">
        <f t="shared" si="0"/>
        <v>0</v>
      </c>
    </row>
    <row r="10" spans="1:7" x14ac:dyDescent="0.3">
      <c r="A10">
        <v>10</v>
      </c>
      <c r="B10">
        <v>7.6160000000000005E-2</v>
      </c>
      <c r="C10">
        <f t="shared" si="0"/>
        <v>0.6506024096385542</v>
      </c>
      <c r="D10">
        <f t="shared" si="0"/>
        <v>0.6506024096385542</v>
      </c>
      <c r="E10">
        <f t="shared" si="0"/>
        <v>0</v>
      </c>
      <c r="F10">
        <f t="shared" si="0"/>
        <v>0</v>
      </c>
      <c r="G10">
        <f t="shared" si="0"/>
        <v>0</v>
      </c>
    </row>
    <row r="11" spans="1:7" x14ac:dyDescent="0.3">
      <c r="A11">
        <v>11</v>
      </c>
      <c r="B11">
        <v>8.268999999999993E-2</v>
      </c>
      <c r="C11">
        <f t="shared" si="0"/>
        <v>0.72289156626506024</v>
      </c>
      <c r="D11">
        <f t="shared" si="0"/>
        <v>0.72289156626506024</v>
      </c>
      <c r="E11">
        <f t="shared" si="0"/>
        <v>0</v>
      </c>
      <c r="F11">
        <f t="shared" si="0"/>
        <v>0</v>
      </c>
      <c r="G11">
        <f t="shared" si="0"/>
        <v>0</v>
      </c>
    </row>
    <row r="12" spans="1:7" x14ac:dyDescent="0.3">
      <c r="A12">
        <v>12</v>
      </c>
      <c r="B12">
        <v>8.9110000000000023E-2</v>
      </c>
      <c r="C12">
        <f t="shared" si="0"/>
        <v>0.79518072289156627</v>
      </c>
      <c r="D12">
        <f t="shared" si="0"/>
        <v>0.79518072289156627</v>
      </c>
      <c r="E12">
        <f t="shared" si="0"/>
        <v>0</v>
      </c>
      <c r="F12">
        <f t="shared" si="0"/>
        <v>0</v>
      </c>
      <c r="G12">
        <f t="shared" si="0"/>
        <v>0</v>
      </c>
    </row>
    <row r="13" spans="1:7" x14ac:dyDescent="0.3">
      <c r="A13">
        <v>13</v>
      </c>
      <c r="B13">
        <v>9.542000000000006E-2</v>
      </c>
      <c r="C13">
        <f t="shared" si="0"/>
        <v>0.8674698795180722</v>
      </c>
      <c r="D13">
        <f t="shared" si="0"/>
        <v>0.8674698795180722</v>
      </c>
      <c r="E13">
        <f t="shared" si="0"/>
        <v>0</v>
      </c>
      <c r="F13">
        <f t="shared" si="0"/>
        <v>0</v>
      </c>
      <c r="G13">
        <f t="shared" si="0"/>
        <v>0</v>
      </c>
    </row>
    <row r="14" spans="1:7" x14ac:dyDescent="0.3">
      <c r="A14">
        <v>14</v>
      </c>
      <c r="B14">
        <v>0.10165000000000002</v>
      </c>
      <c r="C14">
        <f t="shared" si="0"/>
        <v>0.93975903614457823</v>
      </c>
      <c r="D14">
        <f t="shared" si="0"/>
        <v>0.93975903614457823</v>
      </c>
      <c r="E14">
        <f t="shared" si="0"/>
        <v>0</v>
      </c>
      <c r="F14">
        <f t="shared" si="0"/>
        <v>0</v>
      </c>
      <c r="G14">
        <f t="shared" si="0"/>
        <v>0</v>
      </c>
    </row>
    <row r="15" spans="1:7" x14ac:dyDescent="0.3">
      <c r="A15">
        <v>15</v>
      </c>
      <c r="B15">
        <v>0.10603999999999991</v>
      </c>
      <c r="C15">
        <f t="shared" si="0"/>
        <v>1.0120481927710843</v>
      </c>
      <c r="D15">
        <f t="shared" si="0"/>
        <v>1.0120481927710843</v>
      </c>
      <c r="E15">
        <f t="shared" si="0"/>
        <v>0</v>
      </c>
      <c r="F15">
        <f t="shared" si="0"/>
        <v>0</v>
      </c>
      <c r="G15">
        <f t="shared" si="0"/>
        <v>0</v>
      </c>
    </row>
    <row r="16" spans="1:7" x14ac:dyDescent="0.3">
      <c r="A16">
        <v>16</v>
      </c>
      <c r="B16">
        <v>0.11073</v>
      </c>
      <c r="C16">
        <f t="shared" si="0"/>
        <v>1.0843373493975903</v>
      </c>
      <c r="D16">
        <f t="shared" si="0"/>
        <v>1.0843373493975903</v>
      </c>
      <c r="E16">
        <f t="shared" si="0"/>
        <v>0</v>
      </c>
      <c r="F16">
        <f t="shared" si="0"/>
        <v>0</v>
      </c>
      <c r="G16">
        <f t="shared" si="0"/>
        <v>0</v>
      </c>
    </row>
    <row r="17" spans="1:7" x14ac:dyDescent="0.3">
      <c r="A17">
        <v>17</v>
      </c>
      <c r="B17">
        <v>0.11565000000000003</v>
      </c>
      <c r="C17">
        <f t="shared" si="0"/>
        <v>1.1566265060240963</v>
      </c>
      <c r="D17">
        <f t="shared" si="0"/>
        <v>1.1566265060240963</v>
      </c>
      <c r="E17">
        <f t="shared" si="0"/>
        <v>0</v>
      </c>
      <c r="F17">
        <f t="shared" si="0"/>
        <v>0</v>
      </c>
      <c r="G17">
        <f t="shared" si="0"/>
        <v>0</v>
      </c>
    </row>
    <row r="18" spans="1:7" x14ac:dyDescent="0.3">
      <c r="A18">
        <v>18</v>
      </c>
      <c r="B18">
        <v>0.12070000000000003</v>
      </c>
      <c r="C18">
        <f t="shared" si="0"/>
        <v>1.2289156626506024</v>
      </c>
      <c r="D18">
        <f t="shared" si="0"/>
        <v>1.2289156626506024</v>
      </c>
      <c r="E18">
        <f t="shared" si="0"/>
        <v>0</v>
      </c>
      <c r="F18">
        <f t="shared" si="0"/>
        <v>0</v>
      </c>
      <c r="G18">
        <f t="shared" si="0"/>
        <v>0</v>
      </c>
    </row>
    <row r="19" spans="1:7" x14ac:dyDescent="0.3">
      <c r="A19">
        <v>19</v>
      </c>
      <c r="B19">
        <v>0.12579000000000007</v>
      </c>
      <c r="C19">
        <f t="shared" si="0"/>
        <v>1.3012048192771084</v>
      </c>
      <c r="D19">
        <f t="shared" si="0"/>
        <v>1.3012048192771084</v>
      </c>
      <c r="E19">
        <f t="shared" si="0"/>
        <v>0</v>
      </c>
      <c r="F19">
        <f t="shared" si="0"/>
        <v>0</v>
      </c>
      <c r="G19">
        <f t="shared" si="0"/>
        <v>0</v>
      </c>
    </row>
    <row r="20" spans="1:7" x14ac:dyDescent="0.3">
      <c r="A20">
        <v>20</v>
      </c>
      <c r="B20">
        <v>0.12874999999999992</v>
      </c>
      <c r="C20">
        <f t="shared" si="0"/>
        <v>1.3734939759036144</v>
      </c>
      <c r="D20">
        <f t="shared" si="0"/>
        <v>1.3734939759036144</v>
      </c>
      <c r="E20">
        <f t="shared" si="0"/>
        <v>0</v>
      </c>
      <c r="F20">
        <f t="shared" si="0"/>
        <v>0</v>
      </c>
      <c r="G20">
        <f t="shared" si="0"/>
        <v>0</v>
      </c>
    </row>
    <row r="21" spans="1:7" x14ac:dyDescent="0.3">
      <c r="A21">
        <v>21</v>
      </c>
      <c r="B21">
        <v>0.13210999999999995</v>
      </c>
      <c r="C21">
        <f t="shared" si="0"/>
        <v>1.4457831325301205</v>
      </c>
      <c r="D21">
        <f t="shared" si="0"/>
        <v>1.4457831325301205</v>
      </c>
      <c r="E21">
        <f t="shared" si="0"/>
        <v>0</v>
      </c>
      <c r="F21">
        <f t="shared" si="0"/>
        <v>0</v>
      </c>
      <c r="G21">
        <f t="shared" si="0"/>
        <v>0</v>
      </c>
    </row>
    <row r="22" spans="1:7" x14ac:dyDescent="0.3">
      <c r="A22">
        <v>22</v>
      </c>
      <c r="B22">
        <v>0.13578000000000001</v>
      </c>
      <c r="C22">
        <f t="shared" ref="C22:G41" si="1">C$84/($A$84-($A$2-1)) *($A22 -($A$2-1))</f>
        <v>1.5180722891566265</v>
      </c>
      <c r="D22">
        <f t="shared" si="1"/>
        <v>1.5180722891566265</v>
      </c>
      <c r="E22">
        <f t="shared" si="1"/>
        <v>0</v>
      </c>
      <c r="F22">
        <f t="shared" si="1"/>
        <v>0</v>
      </c>
      <c r="G22">
        <f t="shared" si="1"/>
        <v>0</v>
      </c>
    </row>
    <row r="23" spans="1:7" x14ac:dyDescent="0.3">
      <c r="A23">
        <v>23</v>
      </c>
      <c r="B23">
        <v>0.13969000000000009</v>
      </c>
      <c r="C23">
        <f t="shared" si="1"/>
        <v>1.5903614457831325</v>
      </c>
      <c r="D23">
        <f t="shared" si="1"/>
        <v>1.5903614457831325</v>
      </c>
      <c r="E23">
        <f t="shared" si="1"/>
        <v>0</v>
      </c>
      <c r="F23">
        <f t="shared" si="1"/>
        <v>0</v>
      </c>
      <c r="G23">
        <f t="shared" si="1"/>
        <v>0</v>
      </c>
    </row>
    <row r="24" spans="1:7" x14ac:dyDescent="0.3">
      <c r="A24">
        <v>24</v>
      </c>
      <c r="B24">
        <v>0.14373999999999998</v>
      </c>
      <c r="C24">
        <f t="shared" si="1"/>
        <v>1.6626506024096386</v>
      </c>
      <c r="D24">
        <f t="shared" si="1"/>
        <v>1.6626506024096386</v>
      </c>
      <c r="E24">
        <f t="shared" si="1"/>
        <v>0</v>
      </c>
      <c r="F24">
        <f t="shared" si="1"/>
        <v>0</v>
      </c>
      <c r="G24">
        <f t="shared" si="1"/>
        <v>0</v>
      </c>
    </row>
    <row r="25" spans="1:7" x14ac:dyDescent="0.3">
      <c r="A25">
        <v>25</v>
      </c>
      <c r="B25">
        <v>0.14491000000000009</v>
      </c>
      <c r="C25">
        <f t="shared" si="1"/>
        <v>1.7349397590361444</v>
      </c>
      <c r="D25">
        <f t="shared" si="1"/>
        <v>1.7349397590361444</v>
      </c>
      <c r="E25">
        <f t="shared" si="1"/>
        <v>0</v>
      </c>
      <c r="F25">
        <f t="shared" si="1"/>
        <v>0</v>
      </c>
      <c r="G25">
        <f t="shared" si="1"/>
        <v>0</v>
      </c>
    </row>
    <row r="26" spans="1:7" x14ac:dyDescent="0.3">
      <c r="A26">
        <v>26</v>
      </c>
      <c r="B26">
        <v>0.14674000000000009</v>
      </c>
      <c r="C26">
        <f t="shared" si="1"/>
        <v>1.8072289156626504</v>
      </c>
      <c r="D26">
        <f t="shared" si="1"/>
        <v>1.8072289156626504</v>
      </c>
      <c r="E26">
        <f t="shared" si="1"/>
        <v>0</v>
      </c>
      <c r="F26">
        <f t="shared" si="1"/>
        <v>0</v>
      </c>
      <c r="G26">
        <f t="shared" si="1"/>
        <v>0</v>
      </c>
    </row>
    <row r="27" spans="1:7" x14ac:dyDescent="0.3">
      <c r="A27">
        <v>27</v>
      </c>
      <c r="B27">
        <v>0.1492</v>
      </c>
      <c r="C27">
        <f t="shared" si="1"/>
        <v>1.8795180722891565</v>
      </c>
      <c r="D27">
        <f t="shared" si="1"/>
        <v>1.8795180722891565</v>
      </c>
      <c r="E27">
        <f t="shared" si="1"/>
        <v>0</v>
      </c>
      <c r="F27">
        <f t="shared" si="1"/>
        <v>0</v>
      </c>
      <c r="G27">
        <f t="shared" si="1"/>
        <v>0</v>
      </c>
    </row>
    <row r="28" spans="1:7" x14ac:dyDescent="0.3">
      <c r="A28">
        <v>28</v>
      </c>
      <c r="B28">
        <v>0.15226000000000006</v>
      </c>
      <c r="C28">
        <f t="shared" si="1"/>
        <v>1.9518072289156625</v>
      </c>
      <c r="D28">
        <f t="shared" si="1"/>
        <v>1.9518072289156625</v>
      </c>
      <c r="E28">
        <f t="shared" si="1"/>
        <v>0</v>
      </c>
      <c r="F28">
        <f t="shared" si="1"/>
        <v>0</v>
      </c>
      <c r="G28">
        <f t="shared" si="1"/>
        <v>0</v>
      </c>
    </row>
    <row r="29" spans="1:7" x14ac:dyDescent="0.3">
      <c r="A29">
        <v>29</v>
      </c>
      <c r="B29">
        <v>0.15589000000000008</v>
      </c>
      <c r="C29">
        <f t="shared" si="1"/>
        <v>2.0240963855421685</v>
      </c>
      <c r="D29">
        <f t="shared" si="1"/>
        <v>2.0240963855421685</v>
      </c>
      <c r="E29">
        <f t="shared" si="1"/>
        <v>0</v>
      </c>
      <c r="F29">
        <f t="shared" si="1"/>
        <v>0</v>
      </c>
      <c r="G29">
        <f t="shared" si="1"/>
        <v>0</v>
      </c>
    </row>
    <row r="30" spans="1:7" x14ac:dyDescent="0.3">
      <c r="A30">
        <v>30</v>
      </c>
      <c r="B30">
        <v>0.15651999999999999</v>
      </c>
      <c r="C30">
        <f t="shared" si="1"/>
        <v>2.0963855421686746</v>
      </c>
      <c r="D30">
        <f t="shared" si="1"/>
        <v>2.0963855421686746</v>
      </c>
      <c r="E30">
        <f t="shared" si="1"/>
        <v>0</v>
      </c>
      <c r="F30">
        <f t="shared" si="1"/>
        <v>0</v>
      </c>
      <c r="G30">
        <f t="shared" si="1"/>
        <v>0</v>
      </c>
    </row>
    <row r="31" spans="1:7" x14ac:dyDescent="0.3">
      <c r="A31">
        <v>31</v>
      </c>
      <c r="B31">
        <v>0.15748000000000006</v>
      </c>
      <c r="C31">
        <f t="shared" si="1"/>
        <v>2.1686746987951806</v>
      </c>
      <c r="D31">
        <f t="shared" si="1"/>
        <v>2.1686746987951806</v>
      </c>
      <c r="E31">
        <f t="shared" si="1"/>
        <v>0</v>
      </c>
      <c r="F31">
        <f t="shared" si="1"/>
        <v>0</v>
      </c>
      <c r="G31">
        <f t="shared" si="1"/>
        <v>0</v>
      </c>
    </row>
    <row r="32" spans="1:7" x14ac:dyDescent="0.3">
      <c r="A32">
        <v>32</v>
      </c>
      <c r="B32">
        <v>0.15873999999999988</v>
      </c>
      <c r="C32">
        <f t="shared" si="1"/>
        <v>2.2409638554216866</v>
      </c>
      <c r="D32">
        <f t="shared" si="1"/>
        <v>2.2409638554216866</v>
      </c>
      <c r="E32">
        <f t="shared" si="1"/>
        <v>0</v>
      </c>
      <c r="F32">
        <f t="shared" si="1"/>
        <v>0</v>
      </c>
      <c r="G32">
        <f t="shared" si="1"/>
        <v>0</v>
      </c>
    </row>
    <row r="33" spans="1:7" x14ac:dyDescent="0.3">
      <c r="A33">
        <v>33</v>
      </c>
      <c r="B33">
        <v>0.16025</v>
      </c>
      <c r="C33">
        <f t="shared" si="1"/>
        <v>2.3132530120481927</v>
      </c>
      <c r="D33">
        <f t="shared" si="1"/>
        <v>2.3132530120481927</v>
      </c>
      <c r="E33">
        <f t="shared" si="1"/>
        <v>0</v>
      </c>
      <c r="F33">
        <f t="shared" si="1"/>
        <v>0</v>
      </c>
      <c r="G33">
        <f t="shared" si="1"/>
        <v>0</v>
      </c>
    </row>
    <row r="34" spans="1:7" x14ac:dyDescent="0.3">
      <c r="A34">
        <v>34</v>
      </c>
      <c r="B34">
        <v>0.16193999999999997</v>
      </c>
      <c r="C34">
        <f t="shared" si="1"/>
        <v>2.3855421686746987</v>
      </c>
      <c r="D34">
        <f t="shared" si="1"/>
        <v>2.3855421686746987</v>
      </c>
      <c r="E34">
        <f t="shared" si="1"/>
        <v>0</v>
      </c>
      <c r="F34">
        <f t="shared" si="1"/>
        <v>0</v>
      </c>
      <c r="G34">
        <f t="shared" si="1"/>
        <v>0</v>
      </c>
    </row>
    <row r="35" spans="1:7" x14ac:dyDescent="0.3">
      <c r="A35">
        <v>35</v>
      </c>
      <c r="B35">
        <v>0.16193999999999997</v>
      </c>
      <c r="C35">
        <f t="shared" si="1"/>
        <v>2.4578313253012047</v>
      </c>
      <c r="D35">
        <f t="shared" si="1"/>
        <v>2.4578313253012047</v>
      </c>
      <c r="E35">
        <f t="shared" si="1"/>
        <v>0</v>
      </c>
      <c r="F35">
        <f t="shared" si="1"/>
        <v>0</v>
      </c>
      <c r="G35">
        <f t="shared" si="1"/>
        <v>0</v>
      </c>
    </row>
    <row r="36" spans="1:7" x14ac:dyDescent="0.3">
      <c r="A36">
        <v>36</v>
      </c>
      <c r="B36">
        <v>0.16193999999999997</v>
      </c>
      <c r="C36">
        <f t="shared" si="1"/>
        <v>2.5301204819277108</v>
      </c>
      <c r="D36">
        <f t="shared" si="1"/>
        <v>2.5301204819277108</v>
      </c>
      <c r="E36">
        <f t="shared" si="1"/>
        <v>0</v>
      </c>
      <c r="F36">
        <f t="shared" si="1"/>
        <v>0</v>
      </c>
      <c r="G36">
        <f t="shared" si="1"/>
        <v>0</v>
      </c>
    </row>
    <row r="37" spans="1:7" x14ac:dyDescent="0.3">
      <c r="A37">
        <v>37</v>
      </c>
      <c r="B37">
        <v>0.16193999999999997</v>
      </c>
      <c r="C37">
        <f t="shared" si="1"/>
        <v>2.6024096385542168</v>
      </c>
      <c r="D37">
        <f t="shared" si="1"/>
        <v>2.6024096385542168</v>
      </c>
      <c r="E37">
        <f t="shared" si="1"/>
        <v>0</v>
      </c>
      <c r="F37">
        <f t="shared" si="1"/>
        <v>0</v>
      </c>
      <c r="G37">
        <f t="shared" si="1"/>
        <v>0</v>
      </c>
    </row>
    <row r="38" spans="1:7" x14ac:dyDescent="0.3">
      <c r="A38">
        <v>38</v>
      </c>
      <c r="B38">
        <v>0.16193999999999997</v>
      </c>
      <c r="C38">
        <f t="shared" si="1"/>
        <v>2.6746987951807228</v>
      </c>
      <c r="D38">
        <f t="shared" si="1"/>
        <v>2.6746987951807228</v>
      </c>
      <c r="E38">
        <f t="shared" si="1"/>
        <v>0</v>
      </c>
      <c r="F38">
        <f t="shared" si="1"/>
        <v>0</v>
      </c>
      <c r="G38">
        <f t="shared" si="1"/>
        <v>0</v>
      </c>
    </row>
    <row r="39" spans="1:7" x14ac:dyDescent="0.3">
      <c r="A39">
        <v>39</v>
      </c>
      <c r="B39">
        <v>0.16193999999999997</v>
      </c>
      <c r="C39">
        <f t="shared" si="1"/>
        <v>2.7469879518072289</v>
      </c>
      <c r="D39">
        <f t="shared" si="1"/>
        <v>2.7469879518072289</v>
      </c>
      <c r="E39">
        <f t="shared" si="1"/>
        <v>0</v>
      </c>
      <c r="F39">
        <f t="shared" si="1"/>
        <v>0</v>
      </c>
      <c r="G39">
        <f t="shared" si="1"/>
        <v>0</v>
      </c>
    </row>
    <row r="40" spans="1:7" x14ac:dyDescent="0.3">
      <c r="A40">
        <v>40</v>
      </c>
      <c r="B40">
        <v>0.16193999999999997</v>
      </c>
      <c r="C40">
        <f t="shared" si="1"/>
        <v>2.8192771084337349</v>
      </c>
      <c r="D40">
        <f t="shared" si="1"/>
        <v>2.8192771084337349</v>
      </c>
      <c r="E40">
        <f t="shared" si="1"/>
        <v>0</v>
      </c>
      <c r="F40">
        <f t="shared" si="1"/>
        <v>0</v>
      </c>
      <c r="G40">
        <f t="shared" si="1"/>
        <v>0</v>
      </c>
    </row>
    <row r="41" spans="1:7" x14ac:dyDescent="0.3">
      <c r="A41">
        <v>41</v>
      </c>
      <c r="B41">
        <v>0.16193999999999997</v>
      </c>
      <c r="C41">
        <f t="shared" si="1"/>
        <v>2.8915662650602409</v>
      </c>
      <c r="D41">
        <f t="shared" si="1"/>
        <v>2.8915662650602409</v>
      </c>
      <c r="E41">
        <f t="shared" si="1"/>
        <v>0</v>
      </c>
      <c r="F41">
        <f t="shared" si="1"/>
        <v>0</v>
      </c>
      <c r="G41">
        <f t="shared" si="1"/>
        <v>0</v>
      </c>
    </row>
    <row r="42" spans="1:7" x14ac:dyDescent="0.3">
      <c r="A42">
        <v>42</v>
      </c>
      <c r="B42">
        <v>0.16193999999999997</v>
      </c>
      <c r="C42">
        <f t="shared" ref="C42:G61" si="2">C$84/($A$84-($A$2-1)) *($A42 -($A$2-1))</f>
        <v>2.963855421686747</v>
      </c>
      <c r="D42">
        <f t="shared" si="2"/>
        <v>2.963855421686747</v>
      </c>
      <c r="E42">
        <f t="shared" si="2"/>
        <v>0</v>
      </c>
      <c r="F42">
        <f t="shared" si="2"/>
        <v>0</v>
      </c>
      <c r="G42">
        <f t="shared" si="2"/>
        <v>0</v>
      </c>
    </row>
    <row r="43" spans="1:7" x14ac:dyDescent="0.3">
      <c r="A43">
        <v>43</v>
      </c>
      <c r="B43">
        <v>0.16193999999999997</v>
      </c>
      <c r="C43">
        <f t="shared" si="2"/>
        <v>3.036144578313253</v>
      </c>
      <c r="D43">
        <f t="shared" si="2"/>
        <v>3.036144578313253</v>
      </c>
      <c r="E43">
        <f t="shared" si="2"/>
        <v>0</v>
      </c>
      <c r="F43">
        <f t="shared" si="2"/>
        <v>0</v>
      </c>
      <c r="G43">
        <f t="shared" si="2"/>
        <v>0</v>
      </c>
    </row>
    <row r="44" spans="1:7" x14ac:dyDescent="0.3">
      <c r="A44">
        <v>44</v>
      </c>
      <c r="B44">
        <v>0.16193999999999997</v>
      </c>
      <c r="C44">
        <f t="shared" si="2"/>
        <v>3.1084337349397591</v>
      </c>
      <c r="D44">
        <f t="shared" si="2"/>
        <v>3.1084337349397591</v>
      </c>
      <c r="E44">
        <f t="shared" si="2"/>
        <v>0</v>
      </c>
      <c r="F44">
        <f t="shared" si="2"/>
        <v>0</v>
      </c>
      <c r="G44">
        <f t="shared" si="2"/>
        <v>0</v>
      </c>
    </row>
    <row r="45" spans="1:7" x14ac:dyDescent="0.3">
      <c r="A45">
        <v>45</v>
      </c>
      <c r="B45">
        <v>0.16193999999999997</v>
      </c>
      <c r="C45">
        <f t="shared" si="2"/>
        <v>3.1807228915662651</v>
      </c>
      <c r="D45">
        <f t="shared" si="2"/>
        <v>3.1807228915662651</v>
      </c>
      <c r="E45">
        <f t="shared" si="2"/>
        <v>0</v>
      </c>
      <c r="F45">
        <f t="shared" si="2"/>
        <v>0</v>
      </c>
      <c r="G45">
        <f t="shared" si="2"/>
        <v>0</v>
      </c>
    </row>
    <row r="46" spans="1:7" x14ac:dyDescent="0.3">
      <c r="A46">
        <v>46</v>
      </c>
      <c r="B46">
        <v>0.16193999999999997</v>
      </c>
      <c r="C46">
        <f t="shared" si="2"/>
        <v>3.2530120481927711</v>
      </c>
      <c r="D46">
        <f t="shared" si="2"/>
        <v>3.2530120481927711</v>
      </c>
      <c r="E46">
        <f t="shared" si="2"/>
        <v>0</v>
      </c>
      <c r="F46">
        <f t="shared" si="2"/>
        <v>0</v>
      </c>
      <c r="G46">
        <f t="shared" si="2"/>
        <v>0</v>
      </c>
    </row>
    <row r="47" spans="1:7" x14ac:dyDescent="0.3">
      <c r="A47">
        <v>47</v>
      </c>
      <c r="B47">
        <v>0.16193999999999997</v>
      </c>
      <c r="C47">
        <f t="shared" si="2"/>
        <v>3.3253012048192772</v>
      </c>
      <c r="D47">
        <f t="shared" si="2"/>
        <v>3.3253012048192772</v>
      </c>
      <c r="E47">
        <f t="shared" si="2"/>
        <v>0</v>
      </c>
      <c r="F47">
        <f t="shared" si="2"/>
        <v>0</v>
      </c>
      <c r="G47">
        <f t="shared" si="2"/>
        <v>0</v>
      </c>
    </row>
    <row r="48" spans="1:7" x14ac:dyDescent="0.3">
      <c r="A48">
        <v>48</v>
      </c>
      <c r="B48">
        <v>0.16193999999999997</v>
      </c>
      <c r="C48">
        <f t="shared" si="2"/>
        <v>3.3975903614457832</v>
      </c>
      <c r="D48">
        <f t="shared" si="2"/>
        <v>3.3975903614457832</v>
      </c>
      <c r="E48">
        <f t="shared" si="2"/>
        <v>0</v>
      </c>
      <c r="F48">
        <f t="shared" si="2"/>
        <v>0</v>
      </c>
      <c r="G48">
        <f t="shared" si="2"/>
        <v>0</v>
      </c>
    </row>
    <row r="49" spans="1:7" x14ac:dyDescent="0.3">
      <c r="A49">
        <v>49</v>
      </c>
      <c r="B49">
        <v>0.16193999999999997</v>
      </c>
      <c r="C49">
        <f t="shared" si="2"/>
        <v>3.4698795180722888</v>
      </c>
      <c r="D49">
        <f t="shared" si="2"/>
        <v>3.4698795180722888</v>
      </c>
      <c r="E49">
        <f t="shared" si="2"/>
        <v>0</v>
      </c>
      <c r="F49">
        <f t="shared" si="2"/>
        <v>0</v>
      </c>
      <c r="G49">
        <f t="shared" si="2"/>
        <v>0</v>
      </c>
    </row>
    <row r="50" spans="1:7" x14ac:dyDescent="0.3">
      <c r="A50">
        <v>50</v>
      </c>
      <c r="B50">
        <v>0.16193999999999997</v>
      </c>
      <c r="C50">
        <f t="shared" si="2"/>
        <v>3.5421686746987948</v>
      </c>
      <c r="D50">
        <f t="shared" si="2"/>
        <v>3.5421686746987948</v>
      </c>
      <c r="E50">
        <f t="shared" si="2"/>
        <v>0</v>
      </c>
      <c r="F50">
        <f t="shared" si="2"/>
        <v>0</v>
      </c>
      <c r="G50">
        <f t="shared" si="2"/>
        <v>0</v>
      </c>
    </row>
    <row r="51" spans="1:7" x14ac:dyDescent="0.3">
      <c r="A51">
        <v>51</v>
      </c>
      <c r="B51">
        <v>0.16193999999999997</v>
      </c>
      <c r="C51">
        <f t="shared" si="2"/>
        <v>3.6144578313253009</v>
      </c>
      <c r="D51">
        <f t="shared" si="2"/>
        <v>3.6144578313253009</v>
      </c>
      <c r="E51">
        <f t="shared" si="2"/>
        <v>0</v>
      </c>
      <c r="F51">
        <f t="shared" si="2"/>
        <v>0</v>
      </c>
      <c r="G51">
        <f t="shared" si="2"/>
        <v>0</v>
      </c>
    </row>
    <row r="52" spans="1:7" x14ac:dyDescent="0.3">
      <c r="A52">
        <v>52</v>
      </c>
      <c r="B52">
        <v>0.16193999999999997</v>
      </c>
      <c r="C52">
        <f t="shared" si="2"/>
        <v>3.6867469879518069</v>
      </c>
      <c r="D52">
        <f t="shared" si="2"/>
        <v>3.6867469879518069</v>
      </c>
      <c r="E52">
        <f t="shared" si="2"/>
        <v>0</v>
      </c>
      <c r="F52">
        <f t="shared" si="2"/>
        <v>0</v>
      </c>
      <c r="G52">
        <f t="shared" si="2"/>
        <v>0</v>
      </c>
    </row>
    <row r="53" spans="1:7" x14ac:dyDescent="0.3">
      <c r="A53">
        <v>53</v>
      </c>
      <c r="B53">
        <v>0.16193999999999997</v>
      </c>
      <c r="C53">
        <f t="shared" si="2"/>
        <v>3.7590361445783129</v>
      </c>
      <c r="D53">
        <f t="shared" si="2"/>
        <v>3.7590361445783129</v>
      </c>
      <c r="E53">
        <f t="shared" si="2"/>
        <v>0</v>
      </c>
      <c r="F53">
        <f t="shared" si="2"/>
        <v>0</v>
      </c>
      <c r="G53">
        <f t="shared" si="2"/>
        <v>0</v>
      </c>
    </row>
    <row r="54" spans="1:7" x14ac:dyDescent="0.3">
      <c r="A54">
        <v>54</v>
      </c>
      <c r="B54">
        <v>0.16193999999999997</v>
      </c>
      <c r="C54">
        <f t="shared" si="2"/>
        <v>3.831325301204819</v>
      </c>
      <c r="D54">
        <f t="shared" si="2"/>
        <v>3.831325301204819</v>
      </c>
      <c r="E54">
        <f t="shared" si="2"/>
        <v>0</v>
      </c>
      <c r="F54">
        <f t="shared" si="2"/>
        <v>0</v>
      </c>
      <c r="G54">
        <f t="shared" si="2"/>
        <v>0</v>
      </c>
    </row>
    <row r="55" spans="1:7" x14ac:dyDescent="0.3">
      <c r="A55">
        <v>55</v>
      </c>
      <c r="B55">
        <v>0.16193999999999997</v>
      </c>
      <c r="C55">
        <f t="shared" si="2"/>
        <v>3.903614457831325</v>
      </c>
      <c r="D55">
        <f t="shared" si="2"/>
        <v>3.903614457831325</v>
      </c>
      <c r="E55">
        <f t="shared" si="2"/>
        <v>0</v>
      </c>
      <c r="F55">
        <f t="shared" si="2"/>
        <v>0</v>
      </c>
      <c r="G55">
        <f t="shared" si="2"/>
        <v>0</v>
      </c>
    </row>
    <row r="56" spans="1:7" x14ac:dyDescent="0.3">
      <c r="A56">
        <v>56</v>
      </c>
      <c r="B56">
        <v>0.16193999999999997</v>
      </c>
      <c r="C56">
        <f t="shared" si="2"/>
        <v>3.975903614457831</v>
      </c>
      <c r="D56">
        <f t="shared" si="2"/>
        <v>3.975903614457831</v>
      </c>
      <c r="E56">
        <f t="shared" si="2"/>
        <v>0</v>
      </c>
      <c r="F56">
        <f t="shared" si="2"/>
        <v>0</v>
      </c>
      <c r="G56">
        <f t="shared" si="2"/>
        <v>0</v>
      </c>
    </row>
    <row r="57" spans="1:7" x14ac:dyDescent="0.3">
      <c r="A57">
        <v>57</v>
      </c>
      <c r="B57">
        <v>0.16193999999999997</v>
      </c>
      <c r="C57">
        <f t="shared" si="2"/>
        <v>4.0481927710843371</v>
      </c>
      <c r="D57">
        <f t="shared" si="2"/>
        <v>4.0481927710843371</v>
      </c>
      <c r="E57">
        <f t="shared" si="2"/>
        <v>0</v>
      </c>
      <c r="F57">
        <f t="shared" si="2"/>
        <v>0</v>
      </c>
      <c r="G57">
        <f t="shared" si="2"/>
        <v>0</v>
      </c>
    </row>
    <row r="58" spans="1:7" x14ac:dyDescent="0.3">
      <c r="A58">
        <v>58</v>
      </c>
      <c r="B58">
        <v>0.16193999999999997</v>
      </c>
      <c r="C58">
        <f t="shared" si="2"/>
        <v>4.1204819277108431</v>
      </c>
      <c r="D58">
        <f t="shared" si="2"/>
        <v>4.1204819277108431</v>
      </c>
      <c r="E58">
        <f t="shared" si="2"/>
        <v>0</v>
      </c>
      <c r="F58">
        <f t="shared" si="2"/>
        <v>0</v>
      </c>
      <c r="G58">
        <f t="shared" si="2"/>
        <v>0</v>
      </c>
    </row>
    <row r="59" spans="1:7" x14ac:dyDescent="0.3">
      <c r="A59">
        <v>59</v>
      </c>
      <c r="B59">
        <v>0.16193999999999997</v>
      </c>
      <c r="C59">
        <f t="shared" si="2"/>
        <v>4.1927710843373491</v>
      </c>
      <c r="D59">
        <f t="shared" si="2"/>
        <v>4.1927710843373491</v>
      </c>
      <c r="E59">
        <f t="shared" si="2"/>
        <v>0</v>
      </c>
      <c r="F59">
        <f t="shared" si="2"/>
        <v>0</v>
      </c>
      <c r="G59">
        <f t="shared" si="2"/>
        <v>0</v>
      </c>
    </row>
    <row r="60" spans="1:7" x14ac:dyDescent="0.3">
      <c r="A60">
        <v>60</v>
      </c>
      <c r="B60">
        <v>0.16193999999999997</v>
      </c>
      <c r="C60">
        <f t="shared" si="2"/>
        <v>4.2650602409638552</v>
      </c>
      <c r="D60">
        <f t="shared" si="2"/>
        <v>4.2650602409638552</v>
      </c>
      <c r="E60">
        <f t="shared" si="2"/>
        <v>0</v>
      </c>
      <c r="F60">
        <f t="shared" si="2"/>
        <v>0</v>
      </c>
      <c r="G60">
        <f t="shared" si="2"/>
        <v>0</v>
      </c>
    </row>
    <row r="61" spans="1:7" x14ac:dyDescent="0.3">
      <c r="A61">
        <v>61</v>
      </c>
      <c r="B61">
        <v>0.16193999999999997</v>
      </c>
      <c r="C61">
        <f t="shared" si="2"/>
        <v>4.3373493975903612</v>
      </c>
      <c r="D61">
        <f t="shared" si="2"/>
        <v>4.3373493975903612</v>
      </c>
      <c r="E61">
        <f t="shared" si="2"/>
        <v>0</v>
      </c>
      <c r="F61">
        <f t="shared" si="2"/>
        <v>0</v>
      </c>
      <c r="G61">
        <f t="shared" si="2"/>
        <v>0</v>
      </c>
    </row>
    <row r="62" spans="1:7" x14ac:dyDescent="0.3">
      <c r="A62">
        <v>62</v>
      </c>
      <c r="B62">
        <v>0.16193999999999997</v>
      </c>
      <c r="C62">
        <f t="shared" ref="C62:G83" si="3">C$84/($A$84-($A$2-1)) *($A62 -($A$2-1))</f>
        <v>4.4096385542168672</v>
      </c>
      <c r="D62">
        <f t="shared" si="3"/>
        <v>4.4096385542168672</v>
      </c>
      <c r="E62">
        <f t="shared" si="3"/>
        <v>0</v>
      </c>
      <c r="F62">
        <f t="shared" si="3"/>
        <v>0</v>
      </c>
      <c r="G62">
        <f t="shared" si="3"/>
        <v>0</v>
      </c>
    </row>
    <row r="63" spans="1:7" x14ac:dyDescent="0.3">
      <c r="A63">
        <v>63</v>
      </c>
      <c r="B63">
        <v>0.16193999999999997</v>
      </c>
      <c r="C63">
        <f t="shared" si="3"/>
        <v>4.4819277108433733</v>
      </c>
      <c r="D63">
        <f t="shared" si="3"/>
        <v>4.4819277108433733</v>
      </c>
      <c r="E63">
        <f t="shared" si="3"/>
        <v>0</v>
      </c>
      <c r="F63">
        <f t="shared" si="3"/>
        <v>0</v>
      </c>
      <c r="G63">
        <f t="shared" si="3"/>
        <v>0</v>
      </c>
    </row>
    <row r="64" spans="1:7" x14ac:dyDescent="0.3">
      <c r="A64">
        <v>64</v>
      </c>
      <c r="B64">
        <v>0.16193999999999997</v>
      </c>
      <c r="C64">
        <f t="shared" si="3"/>
        <v>4.5542168674698793</v>
      </c>
      <c r="D64">
        <f t="shared" si="3"/>
        <v>4.5542168674698793</v>
      </c>
      <c r="E64">
        <f t="shared" si="3"/>
        <v>0</v>
      </c>
      <c r="F64">
        <f t="shared" si="3"/>
        <v>0</v>
      </c>
      <c r="G64">
        <f t="shared" si="3"/>
        <v>0</v>
      </c>
    </row>
    <row r="65" spans="1:7" x14ac:dyDescent="0.3">
      <c r="A65">
        <v>65</v>
      </c>
      <c r="B65">
        <v>0.16193999999999997</v>
      </c>
      <c r="C65">
        <f t="shared" si="3"/>
        <v>4.6265060240963853</v>
      </c>
      <c r="D65">
        <f t="shared" si="3"/>
        <v>4.6265060240963853</v>
      </c>
      <c r="E65">
        <f t="shared" si="3"/>
        <v>0</v>
      </c>
      <c r="F65">
        <f t="shared" si="3"/>
        <v>0</v>
      </c>
      <c r="G65">
        <f t="shared" si="3"/>
        <v>0</v>
      </c>
    </row>
    <row r="66" spans="1:7" x14ac:dyDescent="0.3">
      <c r="A66">
        <v>66</v>
      </c>
      <c r="B66">
        <v>0.16193999999999997</v>
      </c>
      <c r="C66">
        <f t="shared" si="3"/>
        <v>4.6987951807228914</v>
      </c>
      <c r="D66">
        <f t="shared" si="3"/>
        <v>4.6987951807228914</v>
      </c>
      <c r="E66">
        <f t="shared" si="3"/>
        <v>0</v>
      </c>
      <c r="F66">
        <f t="shared" si="3"/>
        <v>0</v>
      </c>
      <c r="G66">
        <f t="shared" si="3"/>
        <v>0</v>
      </c>
    </row>
    <row r="67" spans="1:7" x14ac:dyDescent="0.3">
      <c r="A67">
        <v>67</v>
      </c>
      <c r="B67">
        <v>0.16193999999999997</v>
      </c>
      <c r="C67">
        <f t="shared" si="3"/>
        <v>4.7710843373493974</v>
      </c>
      <c r="D67">
        <f t="shared" si="3"/>
        <v>4.7710843373493974</v>
      </c>
      <c r="E67">
        <f t="shared" si="3"/>
        <v>0</v>
      </c>
      <c r="F67">
        <f t="shared" si="3"/>
        <v>0</v>
      </c>
      <c r="G67">
        <f t="shared" si="3"/>
        <v>0</v>
      </c>
    </row>
    <row r="68" spans="1:7" x14ac:dyDescent="0.3">
      <c r="A68">
        <v>68</v>
      </c>
      <c r="B68">
        <v>0.16193999999999997</v>
      </c>
      <c r="C68">
        <f t="shared" si="3"/>
        <v>4.8433734939759034</v>
      </c>
      <c r="D68">
        <f t="shared" si="3"/>
        <v>4.8433734939759034</v>
      </c>
      <c r="E68">
        <f t="shared" si="3"/>
        <v>0</v>
      </c>
      <c r="F68">
        <f t="shared" si="3"/>
        <v>0</v>
      </c>
      <c r="G68">
        <f t="shared" si="3"/>
        <v>0</v>
      </c>
    </row>
    <row r="69" spans="1:7" x14ac:dyDescent="0.3">
      <c r="A69">
        <v>69</v>
      </c>
      <c r="B69">
        <v>0.16193999999999997</v>
      </c>
      <c r="C69">
        <f t="shared" si="3"/>
        <v>4.9156626506024095</v>
      </c>
      <c r="D69">
        <f t="shared" si="3"/>
        <v>4.9156626506024095</v>
      </c>
      <c r="E69">
        <f t="shared" si="3"/>
        <v>0</v>
      </c>
      <c r="F69">
        <f t="shared" si="3"/>
        <v>0</v>
      </c>
      <c r="G69">
        <f t="shared" si="3"/>
        <v>0</v>
      </c>
    </row>
    <row r="70" spans="1:7" x14ac:dyDescent="0.3">
      <c r="A70">
        <v>70</v>
      </c>
      <c r="B70">
        <v>0.16193999999999997</v>
      </c>
      <c r="C70">
        <f t="shared" si="3"/>
        <v>4.9879518072289155</v>
      </c>
      <c r="D70">
        <f t="shared" si="3"/>
        <v>4.9879518072289155</v>
      </c>
      <c r="E70">
        <f t="shared" si="3"/>
        <v>0</v>
      </c>
      <c r="F70">
        <f t="shared" si="3"/>
        <v>0</v>
      </c>
      <c r="G70">
        <f t="shared" si="3"/>
        <v>0</v>
      </c>
    </row>
    <row r="71" spans="1:7" x14ac:dyDescent="0.3">
      <c r="A71">
        <v>71</v>
      </c>
      <c r="B71">
        <v>0.16193999999999997</v>
      </c>
      <c r="C71">
        <f t="shared" si="3"/>
        <v>5.0602409638554215</v>
      </c>
      <c r="D71">
        <f t="shared" si="3"/>
        <v>5.0602409638554215</v>
      </c>
      <c r="E71">
        <f t="shared" si="3"/>
        <v>0</v>
      </c>
      <c r="F71">
        <f t="shared" si="3"/>
        <v>0</v>
      </c>
      <c r="G71">
        <f t="shared" si="3"/>
        <v>0</v>
      </c>
    </row>
    <row r="72" spans="1:7" x14ac:dyDescent="0.3">
      <c r="A72">
        <v>72</v>
      </c>
      <c r="B72">
        <v>0.16193999999999997</v>
      </c>
      <c r="C72">
        <f t="shared" si="3"/>
        <v>5.1325301204819276</v>
      </c>
      <c r="D72">
        <f t="shared" si="3"/>
        <v>5.1325301204819276</v>
      </c>
      <c r="E72">
        <f t="shared" si="3"/>
        <v>0</v>
      </c>
      <c r="F72">
        <f t="shared" si="3"/>
        <v>0</v>
      </c>
      <c r="G72">
        <f t="shared" si="3"/>
        <v>0</v>
      </c>
    </row>
    <row r="73" spans="1:7" x14ac:dyDescent="0.3">
      <c r="A73">
        <v>73</v>
      </c>
      <c r="B73">
        <v>0.16193999999999997</v>
      </c>
      <c r="C73">
        <f t="shared" si="3"/>
        <v>5.2048192771084336</v>
      </c>
      <c r="D73">
        <f t="shared" si="3"/>
        <v>5.2048192771084336</v>
      </c>
      <c r="E73">
        <f t="shared" si="3"/>
        <v>0</v>
      </c>
      <c r="F73">
        <f t="shared" si="3"/>
        <v>0</v>
      </c>
      <c r="G73">
        <f t="shared" si="3"/>
        <v>0</v>
      </c>
    </row>
    <row r="74" spans="1:7" x14ac:dyDescent="0.3">
      <c r="A74">
        <v>74</v>
      </c>
      <c r="B74">
        <v>0.16193999999999997</v>
      </c>
      <c r="C74">
        <f t="shared" si="3"/>
        <v>5.2771084337349397</v>
      </c>
      <c r="D74">
        <f t="shared" si="3"/>
        <v>5.2771084337349397</v>
      </c>
      <c r="E74">
        <f t="shared" si="3"/>
        <v>0</v>
      </c>
      <c r="F74">
        <f t="shared" si="3"/>
        <v>0</v>
      </c>
      <c r="G74">
        <f t="shared" si="3"/>
        <v>0</v>
      </c>
    </row>
    <row r="75" spans="1:7" x14ac:dyDescent="0.3">
      <c r="A75">
        <v>75</v>
      </c>
      <c r="B75">
        <v>0.16193999999999997</v>
      </c>
      <c r="C75">
        <f t="shared" si="3"/>
        <v>5.3493975903614457</v>
      </c>
      <c r="D75">
        <f t="shared" si="3"/>
        <v>5.3493975903614457</v>
      </c>
      <c r="E75">
        <f t="shared" si="3"/>
        <v>0</v>
      </c>
      <c r="F75">
        <f t="shared" si="3"/>
        <v>0</v>
      </c>
      <c r="G75">
        <f t="shared" si="3"/>
        <v>0</v>
      </c>
    </row>
    <row r="76" spans="1:7" x14ac:dyDescent="0.3">
      <c r="A76">
        <v>76</v>
      </c>
      <c r="B76">
        <v>0.16193999999999997</v>
      </c>
      <c r="C76">
        <f t="shared" si="3"/>
        <v>5.4216867469879517</v>
      </c>
      <c r="D76">
        <f t="shared" si="3"/>
        <v>5.4216867469879517</v>
      </c>
      <c r="E76">
        <f t="shared" si="3"/>
        <v>0</v>
      </c>
      <c r="F76">
        <f t="shared" si="3"/>
        <v>0</v>
      </c>
      <c r="G76">
        <f t="shared" si="3"/>
        <v>0</v>
      </c>
    </row>
    <row r="77" spans="1:7" x14ac:dyDescent="0.3">
      <c r="A77">
        <v>77</v>
      </c>
      <c r="B77">
        <v>0.16193999999999997</v>
      </c>
      <c r="C77">
        <f t="shared" si="3"/>
        <v>5.4939759036144578</v>
      </c>
      <c r="D77">
        <f t="shared" si="3"/>
        <v>5.4939759036144578</v>
      </c>
      <c r="E77">
        <f t="shared" si="3"/>
        <v>0</v>
      </c>
      <c r="F77">
        <f t="shared" si="3"/>
        <v>0</v>
      </c>
      <c r="G77">
        <f t="shared" si="3"/>
        <v>0</v>
      </c>
    </row>
    <row r="78" spans="1:7" x14ac:dyDescent="0.3">
      <c r="A78">
        <v>78</v>
      </c>
      <c r="B78">
        <v>0.16193999999999997</v>
      </c>
      <c r="C78">
        <f t="shared" si="3"/>
        <v>5.5662650602409638</v>
      </c>
      <c r="D78">
        <f t="shared" si="3"/>
        <v>5.5662650602409638</v>
      </c>
      <c r="E78">
        <f t="shared" si="3"/>
        <v>0</v>
      </c>
      <c r="F78">
        <f t="shared" si="3"/>
        <v>0</v>
      </c>
      <c r="G78">
        <f t="shared" si="3"/>
        <v>0</v>
      </c>
    </row>
    <row r="79" spans="1:7" x14ac:dyDescent="0.3">
      <c r="A79">
        <v>79</v>
      </c>
      <c r="B79">
        <v>0.16193999999999997</v>
      </c>
      <c r="C79">
        <f t="shared" si="3"/>
        <v>5.6385542168674698</v>
      </c>
      <c r="D79">
        <f t="shared" si="3"/>
        <v>5.6385542168674698</v>
      </c>
      <c r="E79">
        <f t="shared" si="3"/>
        <v>0</v>
      </c>
      <c r="F79">
        <f t="shared" si="3"/>
        <v>0</v>
      </c>
      <c r="G79">
        <f t="shared" si="3"/>
        <v>0</v>
      </c>
    </row>
    <row r="80" spans="1:7" x14ac:dyDescent="0.3">
      <c r="A80">
        <v>80</v>
      </c>
      <c r="B80">
        <v>0.16193999999999997</v>
      </c>
      <c r="C80">
        <f t="shared" si="3"/>
        <v>5.7108433734939759</v>
      </c>
      <c r="D80">
        <f t="shared" si="3"/>
        <v>5.7108433734939759</v>
      </c>
      <c r="E80">
        <f t="shared" si="3"/>
        <v>0</v>
      </c>
      <c r="F80">
        <f t="shared" si="3"/>
        <v>0</v>
      </c>
      <c r="G80">
        <f t="shared" si="3"/>
        <v>0</v>
      </c>
    </row>
    <row r="81" spans="1:7" x14ac:dyDescent="0.3">
      <c r="A81">
        <v>81</v>
      </c>
      <c r="B81">
        <v>0.16193999999999997</v>
      </c>
      <c r="C81">
        <f t="shared" si="3"/>
        <v>5.7831325301204819</v>
      </c>
      <c r="D81">
        <f t="shared" si="3"/>
        <v>5.7831325301204819</v>
      </c>
      <c r="E81">
        <f t="shared" si="3"/>
        <v>0</v>
      </c>
      <c r="F81">
        <f t="shared" si="3"/>
        <v>0</v>
      </c>
      <c r="G81">
        <f t="shared" si="3"/>
        <v>0</v>
      </c>
    </row>
    <row r="82" spans="1:7" x14ac:dyDescent="0.3">
      <c r="A82">
        <v>82</v>
      </c>
      <c r="B82">
        <v>0.16193999999999997</v>
      </c>
      <c r="C82">
        <f t="shared" si="3"/>
        <v>5.8554216867469879</v>
      </c>
      <c r="D82">
        <f t="shared" si="3"/>
        <v>5.8554216867469879</v>
      </c>
      <c r="E82">
        <f t="shared" si="3"/>
        <v>0</v>
      </c>
      <c r="F82">
        <f t="shared" si="3"/>
        <v>0</v>
      </c>
      <c r="G82">
        <f t="shared" si="3"/>
        <v>0</v>
      </c>
    </row>
    <row r="83" spans="1:7" x14ac:dyDescent="0.3">
      <c r="A83">
        <v>83</v>
      </c>
      <c r="B83">
        <v>0.16193999999999997</v>
      </c>
      <c r="C83">
        <f>C$84/($A$84-($A$2-1)) *($A83 -($A$2-1))</f>
        <v>5.927710843373494</v>
      </c>
      <c r="D83">
        <f t="shared" si="3"/>
        <v>5.927710843373494</v>
      </c>
      <c r="E83">
        <f t="shared" si="3"/>
        <v>0</v>
      </c>
      <c r="F83">
        <f t="shared" si="3"/>
        <v>0</v>
      </c>
      <c r="G83">
        <f t="shared" si="3"/>
        <v>0</v>
      </c>
    </row>
    <row r="84" spans="1:7" x14ac:dyDescent="0.3">
      <c r="A84" s="11">
        <v>84</v>
      </c>
      <c r="B84" s="11">
        <v>0.16193999999999997</v>
      </c>
      <c r="C84" s="11">
        <v>6</v>
      </c>
      <c r="D84" s="11">
        <v>6</v>
      </c>
      <c r="E84" s="11">
        <v>0</v>
      </c>
      <c r="F84" s="11">
        <v>0</v>
      </c>
      <c r="G84" s="1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37" workbookViewId="0">
      <selection activeCell="G84" sqref="A1:G84"/>
    </sheetView>
  </sheetViews>
  <sheetFormatPr baseColWidth="10" defaultRowHeight="14.4" x14ac:dyDescent="0.3"/>
  <sheetData>
    <row r="1" spans="1:7" x14ac:dyDescent="0.3">
      <c r="A1" t="s">
        <v>177</v>
      </c>
      <c r="B1" t="s">
        <v>206</v>
      </c>
      <c r="C1" t="s">
        <v>178</v>
      </c>
      <c r="D1" t="s">
        <v>191</v>
      </c>
      <c r="E1" t="s">
        <v>179</v>
      </c>
      <c r="F1" t="s">
        <v>182</v>
      </c>
      <c r="G1" t="s">
        <v>183</v>
      </c>
    </row>
    <row r="2" spans="1:7" x14ac:dyDescent="0.3">
      <c r="A2">
        <v>2</v>
      </c>
      <c r="B2">
        <v>9.360000000000035E-3</v>
      </c>
      <c r="C2">
        <f t="shared" ref="C2:G21" si="0">C$84/($A$84-($A$2-1)) *($A2 -($A$2-1))</f>
        <v>7.2289156626506021E-2</v>
      </c>
      <c r="D2">
        <f t="shared" si="0"/>
        <v>7.2289156626506021E-2</v>
      </c>
      <c r="E2">
        <f t="shared" si="0"/>
        <v>1.2048192771084338E-2</v>
      </c>
      <c r="F2">
        <f t="shared" si="0"/>
        <v>0</v>
      </c>
      <c r="G2">
        <f t="shared" si="0"/>
        <v>0</v>
      </c>
    </row>
    <row r="3" spans="1:7" x14ac:dyDescent="0.3">
      <c r="A3">
        <v>3</v>
      </c>
      <c r="B3">
        <v>1.8809999999999993E-2</v>
      </c>
      <c r="C3">
        <f t="shared" si="0"/>
        <v>0.14457831325301204</v>
      </c>
      <c r="D3">
        <f t="shared" si="0"/>
        <v>0.14457831325301204</v>
      </c>
      <c r="E3">
        <f t="shared" si="0"/>
        <v>2.4096385542168676E-2</v>
      </c>
      <c r="F3">
        <f t="shared" si="0"/>
        <v>0</v>
      </c>
      <c r="G3">
        <f t="shared" si="0"/>
        <v>0</v>
      </c>
    </row>
    <row r="4" spans="1:7" x14ac:dyDescent="0.3">
      <c r="A4">
        <v>4</v>
      </c>
      <c r="B4">
        <v>2.8410000000000046E-2</v>
      </c>
      <c r="C4">
        <f t="shared" si="0"/>
        <v>0.21686746987951805</v>
      </c>
      <c r="D4">
        <f t="shared" si="0"/>
        <v>0.21686746987951805</v>
      </c>
      <c r="E4">
        <f t="shared" si="0"/>
        <v>3.6144578313253017E-2</v>
      </c>
      <c r="F4">
        <f t="shared" si="0"/>
        <v>0</v>
      </c>
      <c r="G4">
        <f t="shared" si="0"/>
        <v>0</v>
      </c>
    </row>
    <row r="5" spans="1:7" x14ac:dyDescent="0.3">
      <c r="A5">
        <v>5</v>
      </c>
      <c r="B5">
        <v>3.6660000000000026E-2</v>
      </c>
      <c r="C5">
        <f t="shared" si="0"/>
        <v>0.28915662650602408</v>
      </c>
      <c r="D5">
        <f t="shared" si="0"/>
        <v>0.28915662650602408</v>
      </c>
      <c r="E5">
        <f t="shared" si="0"/>
        <v>4.8192771084337352E-2</v>
      </c>
      <c r="F5">
        <f t="shared" si="0"/>
        <v>0</v>
      </c>
      <c r="G5">
        <f t="shared" si="0"/>
        <v>0</v>
      </c>
    </row>
    <row r="6" spans="1:7" x14ac:dyDescent="0.3">
      <c r="A6">
        <v>6</v>
      </c>
      <c r="B6">
        <v>4.4869999999999965E-2</v>
      </c>
      <c r="C6">
        <f t="shared" si="0"/>
        <v>0.36144578313253012</v>
      </c>
      <c r="D6">
        <f t="shared" si="0"/>
        <v>0.36144578313253012</v>
      </c>
      <c r="E6">
        <f t="shared" si="0"/>
        <v>6.0240963855421686E-2</v>
      </c>
      <c r="F6">
        <f t="shared" si="0"/>
        <v>0</v>
      </c>
      <c r="G6">
        <f t="shared" si="0"/>
        <v>0</v>
      </c>
    </row>
    <row r="7" spans="1:7" x14ac:dyDescent="0.3">
      <c r="A7">
        <v>7</v>
      </c>
      <c r="B7">
        <v>5.3059999999999996E-2</v>
      </c>
      <c r="C7">
        <f t="shared" si="0"/>
        <v>0.4337349397590361</v>
      </c>
      <c r="D7">
        <f t="shared" si="0"/>
        <v>0.4337349397590361</v>
      </c>
      <c r="E7">
        <f t="shared" si="0"/>
        <v>7.2289156626506035E-2</v>
      </c>
      <c r="F7">
        <f t="shared" si="0"/>
        <v>0</v>
      </c>
      <c r="G7">
        <f t="shared" si="0"/>
        <v>0</v>
      </c>
    </row>
    <row r="8" spans="1:7" x14ac:dyDescent="0.3">
      <c r="A8">
        <v>8</v>
      </c>
      <c r="B8">
        <v>6.1270000000000047E-2</v>
      </c>
      <c r="C8">
        <f t="shared" si="0"/>
        <v>0.50602409638554213</v>
      </c>
      <c r="D8">
        <f t="shared" si="0"/>
        <v>0.50602409638554213</v>
      </c>
      <c r="E8">
        <f t="shared" si="0"/>
        <v>8.4337349397590369E-2</v>
      </c>
      <c r="F8">
        <f t="shared" si="0"/>
        <v>0</v>
      </c>
      <c r="G8">
        <f t="shared" si="0"/>
        <v>0</v>
      </c>
    </row>
    <row r="9" spans="1:7" x14ac:dyDescent="0.3">
      <c r="A9">
        <v>9</v>
      </c>
      <c r="B9">
        <v>6.9529999999999981E-2</v>
      </c>
      <c r="C9">
        <f t="shared" si="0"/>
        <v>0.57831325301204817</v>
      </c>
      <c r="D9">
        <f t="shared" si="0"/>
        <v>0.57831325301204817</v>
      </c>
      <c r="E9">
        <f t="shared" si="0"/>
        <v>9.6385542168674704E-2</v>
      </c>
      <c r="F9">
        <f t="shared" si="0"/>
        <v>0</v>
      </c>
      <c r="G9">
        <f t="shared" si="0"/>
        <v>0</v>
      </c>
    </row>
    <row r="10" spans="1:7" x14ac:dyDescent="0.3">
      <c r="A10">
        <v>10</v>
      </c>
      <c r="B10">
        <v>7.6160000000000005E-2</v>
      </c>
      <c r="C10">
        <f t="shared" si="0"/>
        <v>0.6506024096385542</v>
      </c>
      <c r="D10">
        <f t="shared" si="0"/>
        <v>0.6506024096385542</v>
      </c>
      <c r="E10">
        <f t="shared" si="0"/>
        <v>0.10843373493975904</v>
      </c>
      <c r="F10">
        <f t="shared" si="0"/>
        <v>0</v>
      </c>
      <c r="G10">
        <f t="shared" si="0"/>
        <v>0</v>
      </c>
    </row>
    <row r="11" spans="1:7" x14ac:dyDescent="0.3">
      <c r="A11">
        <v>11</v>
      </c>
      <c r="B11">
        <v>8.268999999999993E-2</v>
      </c>
      <c r="C11">
        <f t="shared" si="0"/>
        <v>0.72289156626506024</v>
      </c>
      <c r="D11">
        <f t="shared" si="0"/>
        <v>0.72289156626506024</v>
      </c>
      <c r="E11">
        <f t="shared" si="0"/>
        <v>0.12048192771084337</v>
      </c>
      <c r="F11">
        <f t="shared" si="0"/>
        <v>0</v>
      </c>
      <c r="G11">
        <f t="shared" si="0"/>
        <v>0</v>
      </c>
    </row>
    <row r="12" spans="1:7" x14ac:dyDescent="0.3">
      <c r="A12">
        <v>12</v>
      </c>
      <c r="B12">
        <v>8.9110000000000023E-2</v>
      </c>
      <c r="C12">
        <f t="shared" si="0"/>
        <v>0.79518072289156627</v>
      </c>
      <c r="D12">
        <f t="shared" si="0"/>
        <v>0.79518072289156627</v>
      </c>
      <c r="E12">
        <f t="shared" si="0"/>
        <v>0.13253012048192772</v>
      </c>
      <c r="F12">
        <f t="shared" si="0"/>
        <v>0</v>
      </c>
      <c r="G12">
        <f t="shared" si="0"/>
        <v>0</v>
      </c>
    </row>
    <row r="13" spans="1:7" x14ac:dyDescent="0.3">
      <c r="A13">
        <v>13</v>
      </c>
      <c r="B13">
        <v>9.542000000000006E-2</v>
      </c>
      <c r="C13">
        <f t="shared" si="0"/>
        <v>0.8674698795180722</v>
      </c>
      <c r="D13">
        <f t="shared" si="0"/>
        <v>0.8674698795180722</v>
      </c>
      <c r="E13">
        <f t="shared" si="0"/>
        <v>0.14457831325301207</v>
      </c>
      <c r="F13">
        <f t="shared" si="0"/>
        <v>0</v>
      </c>
      <c r="G13">
        <f t="shared" si="0"/>
        <v>0</v>
      </c>
    </row>
    <row r="14" spans="1:7" x14ac:dyDescent="0.3">
      <c r="A14">
        <v>14</v>
      </c>
      <c r="B14">
        <v>0.10165000000000002</v>
      </c>
      <c r="C14">
        <f t="shared" si="0"/>
        <v>0.93975903614457823</v>
      </c>
      <c r="D14">
        <f t="shared" si="0"/>
        <v>0.93975903614457823</v>
      </c>
      <c r="E14">
        <f t="shared" si="0"/>
        <v>0.15662650602409639</v>
      </c>
      <c r="F14">
        <f t="shared" si="0"/>
        <v>0</v>
      </c>
      <c r="G14">
        <f t="shared" si="0"/>
        <v>0</v>
      </c>
    </row>
    <row r="15" spans="1:7" x14ac:dyDescent="0.3">
      <c r="A15">
        <v>15</v>
      </c>
      <c r="B15">
        <v>0.10603999999999991</v>
      </c>
      <c r="C15">
        <f t="shared" si="0"/>
        <v>1.0120481927710843</v>
      </c>
      <c r="D15">
        <f t="shared" si="0"/>
        <v>1.0120481927710843</v>
      </c>
      <c r="E15">
        <f t="shared" si="0"/>
        <v>0.16867469879518074</v>
      </c>
      <c r="F15">
        <f t="shared" si="0"/>
        <v>0</v>
      </c>
      <c r="G15">
        <f t="shared" si="0"/>
        <v>0</v>
      </c>
    </row>
    <row r="16" spans="1:7" x14ac:dyDescent="0.3">
      <c r="A16">
        <v>16</v>
      </c>
      <c r="B16">
        <v>0.11073</v>
      </c>
      <c r="C16">
        <f t="shared" si="0"/>
        <v>1.0843373493975903</v>
      </c>
      <c r="D16">
        <f t="shared" si="0"/>
        <v>1.0843373493975903</v>
      </c>
      <c r="E16">
        <f t="shared" si="0"/>
        <v>0.18072289156626506</v>
      </c>
      <c r="F16">
        <f t="shared" si="0"/>
        <v>0</v>
      </c>
      <c r="G16">
        <f t="shared" si="0"/>
        <v>0</v>
      </c>
    </row>
    <row r="17" spans="1:7" x14ac:dyDescent="0.3">
      <c r="A17">
        <v>17</v>
      </c>
      <c r="B17">
        <v>0.11565000000000003</v>
      </c>
      <c r="C17">
        <f t="shared" si="0"/>
        <v>1.1566265060240963</v>
      </c>
      <c r="D17">
        <f t="shared" si="0"/>
        <v>1.1566265060240963</v>
      </c>
      <c r="E17">
        <f t="shared" si="0"/>
        <v>0.19277108433734941</v>
      </c>
      <c r="F17">
        <f t="shared" si="0"/>
        <v>0</v>
      </c>
      <c r="G17">
        <f t="shared" si="0"/>
        <v>0</v>
      </c>
    </row>
    <row r="18" spans="1:7" x14ac:dyDescent="0.3">
      <c r="A18">
        <v>18</v>
      </c>
      <c r="B18">
        <v>0.12070000000000003</v>
      </c>
      <c r="C18">
        <f t="shared" si="0"/>
        <v>1.2289156626506024</v>
      </c>
      <c r="D18">
        <f t="shared" si="0"/>
        <v>1.2289156626506024</v>
      </c>
      <c r="E18">
        <f t="shared" si="0"/>
        <v>0.20481927710843376</v>
      </c>
      <c r="F18">
        <f t="shared" si="0"/>
        <v>0</v>
      </c>
      <c r="G18">
        <f t="shared" si="0"/>
        <v>0</v>
      </c>
    </row>
    <row r="19" spans="1:7" x14ac:dyDescent="0.3">
      <c r="A19">
        <v>19</v>
      </c>
      <c r="B19">
        <v>0.12579000000000007</v>
      </c>
      <c r="C19">
        <f t="shared" si="0"/>
        <v>1.3012048192771084</v>
      </c>
      <c r="D19">
        <f t="shared" si="0"/>
        <v>1.3012048192771084</v>
      </c>
      <c r="E19">
        <f t="shared" si="0"/>
        <v>0.21686746987951808</v>
      </c>
      <c r="F19">
        <f t="shared" si="0"/>
        <v>0</v>
      </c>
      <c r="G19">
        <f t="shared" si="0"/>
        <v>0</v>
      </c>
    </row>
    <row r="20" spans="1:7" x14ac:dyDescent="0.3">
      <c r="A20">
        <v>20</v>
      </c>
      <c r="B20">
        <v>0.12874999999999992</v>
      </c>
      <c r="C20">
        <f t="shared" si="0"/>
        <v>1.3734939759036144</v>
      </c>
      <c r="D20">
        <f t="shared" si="0"/>
        <v>1.3734939759036144</v>
      </c>
      <c r="E20">
        <f t="shared" si="0"/>
        <v>0.22891566265060243</v>
      </c>
      <c r="F20">
        <f t="shared" si="0"/>
        <v>0</v>
      </c>
      <c r="G20">
        <f t="shared" si="0"/>
        <v>0</v>
      </c>
    </row>
    <row r="21" spans="1:7" x14ac:dyDescent="0.3">
      <c r="A21">
        <v>21</v>
      </c>
      <c r="B21">
        <v>0.13210999999999995</v>
      </c>
      <c r="C21">
        <f t="shared" si="0"/>
        <v>1.4457831325301205</v>
      </c>
      <c r="D21">
        <f t="shared" si="0"/>
        <v>1.4457831325301205</v>
      </c>
      <c r="E21">
        <f t="shared" si="0"/>
        <v>0.24096385542168675</v>
      </c>
      <c r="F21">
        <f t="shared" si="0"/>
        <v>0</v>
      </c>
      <c r="G21">
        <f t="shared" si="0"/>
        <v>0</v>
      </c>
    </row>
    <row r="22" spans="1:7" x14ac:dyDescent="0.3">
      <c r="A22">
        <v>22</v>
      </c>
      <c r="B22">
        <v>0.13578000000000001</v>
      </c>
      <c r="C22">
        <f t="shared" ref="C22:G41" si="1">C$84/($A$84-($A$2-1)) *($A22 -($A$2-1))</f>
        <v>1.5180722891566265</v>
      </c>
      <c r="D22">
        <f t="shared" si="1"/>
        <v>1.5180722891566265</v>
      </c>
      <c r="E22">
        <f t="shared" si="1"/>
        <v>0.25301204819277112</v>
      </c>
      <c r="F22">
        <f t="shared" si="1"/>
        <v>0</v>
      </c>
      <c r="G22">
        <f t="shared" si="1"/>
        <v>0</v>
      </c>
    </row>
    <row r="23" spans="1:7" x14ac:dyDescent="0.3">
      <c r="A23">
        <v>23</v>
      </c>
      <c r="B23">
        <v>0.13969000000000009</v>
      </c>
      <c r="C23">
        <f t="shared" si="1"/>
        <v>1.5903614457831325</v>
      </c>
      <c r="D23">
        <f t="shared" si="1"/>
        <v>1.5903614457831325</v>
      </c>
      <c r="E23">
        <f t="shared" si="1"/>
        <v>0.26506024096385544</v>
      </c>
      <c r="F23">
        <f t="shared" si="1"/>
        <v>0</v>
      </c>
      <c r="G23">
        <f t="shared" si="1"/>
        <v>0</v>
      </c>
    </row>
    <row r="24" spans="1:7" x14ac:dyDescent="0.3">
      <c r="A24">
        <v>24</v>
      </c>
      <c r="B24">
        <v>0.14373999999999998</v>
      </c>
      <c r="C24">
        <f t="shared" si="1"/>
        <v>1.6626506024096386</v>
      </c>
      <c r="D24">
        <f t="shared" si="1"/>
        <v>1.6626506024096386</v>
      </c>
      <c r="E24">
        <f t="shared" si="1"/>
        <v>0.27710843373493976</v>
      </c>
      <c r="F24">
        <f t="shared" si="1"/>
        <v>0</v>
      </c>
      <c r="G24">
        <f t="shared" si="1"/>
        <v>0</v>
      </c>
    </row>
    <row r="25" spans="1:7" x14ac:dyDescent="0.3">
      <c r="A25">
        <v>25</v>
      </c>
      <c r="B25">
        <v>0.14491000000000009</v>
      </c>
      <c r="C25">
        <f t="shared" si="1"/>
        <v>1.7349397590361444</v>
      </c>
      <c r="D25">
        <f t="shared" si="1"/>
        <v>1.7349397590361444</v>
      </c>
      <c r="E25">
        <f t="shared" si="1"/>
        <v>0.28915662650602414</v>
      </c>
      <c r="F25">
        <f t="shared" si="1"/>
        <v>0</v>
      </c>
      <c r="G25">
        <f t="shared" si="1"/>
        <v>0</v>
      </c>
    </row>
    <row r="26" spans="1:7" x14ac:dyDescent="0.3">
      <c r="A26">
        <v>26</v>
      </c>
      <c r="B26">
        <v>0.14674000000000009</v>
      </c>
      <c r="C26">
        <f t="shared" si="1"/>
        <v>1.8072289156626504</v>
      </c>
      <c r="D26">
        <f t="shared" si="1"/>
        <v>1.8072289156626504</v>
      </c>
      <c r="E26">
        <f t="shared" si="1"/>
        <v>0.30120481927710846</v>
      </c>
      <c r="F26">
        <f t="shared" si="1"/>
        <v>0</v>
      </c>
      <c r="G26">
        <f t="shared" si="1"/>
        <v>0</v>
      </c>
    </row>
    <row r="27" spans="1:7" x14ac:dyDescent="0.3">
      <c r="A27">
        <v>27</v>
      </c>
      <c r="B27">
        <v>0.1492</v>
      </c>
      <c r="C27">
        <f t="shared" si="1"/>
        <v>1.8795180722891565</v>
      </c>
      <c r="D27">
        <f t="shared" si="1"/>
        <v>1.8795180722891565</v>
      </c>
      <c r="E27">
        <f t="shared" si="1"/>
        <v>0.31325301204819278</v>
      </c>
      <c r="F27">
        <f t="shared" si="1"/>
        <v>0</v>
      </c>
      <c r="G27">
        <f t="shared" si="1"/>
        <v>0</v>
      </c>
    </row>
    <row r="28" spans="1:7" x14ac:dyDescent="0.3">
      <c r="A28">
        <v>28</v>
      </c>
      <c r="B28">
        <v>0.15226000000000006</v>
      </c>
      <c r="C28">
        <f t="shared" si="1"/>
        <v>1.9518072289156625</v>
      </c>
      <c r="D28">
        <f t="shared" si="1"/>
        <v>1.9518072289156625</v>
      </c>
      <c r="E28">
        <f t="shared" si="1"/>
        <v>0.3253012048192771</v>
      </c>
      <c r="F28">
        <f t="shared" si="1"/>
        <v>0</v>
      </c>
      <c r="G28">
        <f t="shared" si="1"/>
        <v>0</v>
      </c>
    </row>
    <row r="29" spans="1:7" x14ac:dyDescent="0.3">
      <c r="A29">
        <v>29</v>
      </c>
      <c r="B29">
        <v>0.15589000000000008</v>
      </c>
      <c r="C29">
        <f t="shared" si="1"/>
        <v>2.0240963855421685</v>
      </c>
      <c r="D29">
        <f t="shared" si="1"/>
        <v>2.0240963855421685</v>
      </c>
      <c r="E29">
        <f t="shared" si="1"/>
        <v>0.33734939759036148</v>
      </c>
      <c r="F29">
        <f t="shared" si="1"/>
        <v>0</v>
      </c>
      <c r="G29">
        <f t="shared" si="1"/>
        <v>0</v>
      </c>
    </row>
    <row r="30" spans="1:7" x14ac:dyDescent="0.3">
      <c r="A30">
        <v>30</v>
      </c>
      <c r="B30">
        <v>0.15651999999999999</v>
      </c>
      <c r="C30">
        <f t="shared" si="1"/>
        <v>2.0963855421686746</v>
      </c>
      <c r="D30">
        <f t="shared" si="1"/>
        <v>2.0963855421686746</v>
      </c>
      <c r="E30">
        <f t="shared" si="1"/>
        <v>0.3493975903614458</v>
      </c>
      <c r="F30">
        <f t="shared" si="1"/>
        <v>0</v>
      </c>
      <c r="G30">
        <f t="shared" si="1"/>
        <v>0</v>
      </c>
    </row>
    <row r="31" spans="1:7" x14ac:dyDescent="0.3">
      <c r="A31">
        <v>31</v>
      </c>
      <c r="B31">
        <v>0.15748000000000006</v>
      </c>
      <c r="C31">
        <f t="shared" si="1"/>
        <v>2.1686746987951806</v>
      </c>
      <c r="D31">
        <f t="shared" si="1"/>
        <v>2.1686746987951806</v>
      </c>
      <c r="E31">
        <f t="shared" si="1"/>
        <v>0.36144578313253012</v>
      </c>
      <c r="F31">
        <f t="shared" si="1"/>
        <v>0</v>
      </c>
      <c r="G31">
        <f t="shared" si="1"/>
        <v>0</v>
      </c>
    </row>
    <row r="32" spans="1:7" x14ac:dyDescent="0.3">
      <c r="A32">
        <v>32</v>
      </c>
      <c r="B32">
        <v>0.15873999999999988</v>
      </c>
      <c r="C32">
        <f t="shared" si="1"/>
        <v>2.2409638554216866</v>
      </c>
      <c r="D32">
        <f t="shared" si="1"/>
        <v>2.2409638554216866</v>
      </c>
      <c r="E32">
        <f t="shared" si="1"/>
        <v>0.37349397590361449</v>
      </c>
      <c r="F32">
        <f t="shared" si="1"/>
        <v>0</v>
      </c>
      <c r="G32">
        <f t="shared" si="1"/>
        <v>0</v>
      </c>
    </row>
    <row r="33" spans="1:7" x14ac:dyDescent="0.3">
      <c r="A33">
        <v>33</v>
      </c>
      <c r="B33">
        <v>0.16025</v>
      </c>
      <c r="C33">
        <f t="shared" si="1"/>
        <v>2.3132530120481927</v>
      </c>
      <c r="D33">
        <f t="shared" si="1"/>
        <v>2.3132530120481927</v>
      </c>
      <c r="E33">
        <f t="shared" si="1"/>
        <v>0.38554216867469882</v>
      </c>
      <c r="F33">
        <f t="shared" si="1"/>
        <v>0</v>
      </c>
      <c r="G33">
        <f t="shared" si="1"/>
        <v>0</v>
      </c>
    </row>
    <row r="34" spans="1:7" x14ac:dyDescent="0.3">
      <c r="A34">
        <v>34</v>
      </c>
      <c r="B34">
        <v>0.16193999999999997</v>
      </c>
      <c r="C34">
        <f t="shared" si="1"/>
        <v>2.3855421686746987</v>
      </c>
      <c r="D34">
        <f t="shared" si="1"/>
        <v>2.3855421686746987</v>
      </c>
      <c r="E34">
        <f t="shared" si="1"/>
        <v>0.39759036144578314</v>
      </c>
      <c r="F34">
        <f t="shared" si="1"/>
        <v>0</v>
      </c>
      <c r="G34">
        <f t="shared" si="1"/>
        <v>0</v>
      </c>
    </row>
    <row r="35" spans="1:7" x14ac:dyDescent="0.3">
      <c r="A35">
        <v>35</v>
      </c>
      <c r="B35">
        <v>0.16193999999999997</v>
      </c>
      <c r="C35">
        <f t="shared" si="1"/>
        <v>2.4578313253012047</v>
      </c>
      <c r="D35">
        <f t="shared" si="1"/>
        <v>2.4578313253012047</v>
      </c>
      <c r="E35">
        <f t="shared" si="1"/>
        <v>0.40963855421686751</v>
      </c>
      <c r="F35">
        <f t="shared" si="1"/>
        <v>0</v>
      </c>
      <c r="G35">
        <f t="shared" si="1"/>
        <v>0</v>
      </c>
    </row>
    <row r="36" spans="1:7" x14ac:dyDescent="0.3">
      <c r="A36">
        <v>36</v>
      </c>
      <c r="B36">
        <v>0.16193999999999997</v>
      </c>
      <c r="C36">
        <f t="shared" si="1"/>
        <v>2.5301204819277108</v>
      </c>
      <c r="D36">
        <f t="shared" si="1"/>
        <v>2.5301204819277108</v>
      </c>
      <c r="E36">
        <f t="shared" si="1"/>
        <v>0.42168674698795183</v>
      </c>
      <c r="F36">
        <f t="shared" si="1"/>
        <v>0</v>
      </c>
      <c r="G36">
        <f t="shared" si="1"/>
        <v>0</v>
      </c>
    </row>
    <row r="37" spans="1:7" x14ac:dyDescent="0.3">
      <c r="A37">
        <v>37</v>
      </c>
      <c r="B37">
        <v>0.16193999999999997</v>
      </c>
      <c r="C37">
        <f t="shared" si="1"/>
        <v>2.6024096385542168</v>
      </c>
      <c r="D37">
        <f t="shared" si="1"/>
        <v>2.6024096385542168</v>
      </c>
      <c r="E37">
        <f t="shared" si="1"/>
        <v>0.43373493975903615</v>
      </c>
      <c r="F37">
        <f t="shared" si="1"/>
        <v>0</v>
      </c>
      <c r="G37">
        <f t="shared" si="1"/>
        <v>0</v>
      </c>
    </row>
    <row r="38" spans="1:7" x14ac:dyDescent="0.3">
      <c r="A38">
        <v>38</v>
      </c>
      <c r="B38">
        <v>0.16193999999999997</v>
      </c>
      <c r="C38">
        <f t="shared" si="1"/>
        <v>2.6746987951807228</v>
      </c>
      <c r="D38">
        <f t="shared" si="1"/>
        <v>2.6746987951807228</v>
      </c>
      <c r="E38">
        <f t="shared" si="1"/>
        <v>0.44578313253012053</v>
      </c>
      <c r="F38">
        <f t="shared" si="1"/>
        <v>0</v>
      </c>
      <c r="G38">
        <f t="shared" si="1"/>
        <v>0</v>
      </c>
    </row>
    <row r="39" spans="1:7" x14ac:dyDescent="0.3">
      <c r="A39">
        <v>39</v>
      </c>
      <c r="B39">
        <v>0.16193999999999997</v>
      </c>
      <c r="C39">
        <f t="shared" si="1"/>
        <v>2.7469879518072289</v>
      </c>
      <c r="D39">
        <f t="shared" si="1"/>
        <v>2.7469879518072289</v>
      </c>
      <c r="E39">
        <f t="shared" si="1"/>
        <v>0.45783132530120485</v>
      </c>
      <c r="F39">
        <f t="shared" si="1"/>
        <v>0</v>
      </c>
      <c r="G39">
        <f t="shared" si="1"/>
        <v>0</v>
      </c>
    </row>
    <row r="40" spans="1:7" x14ac:dyDescent="0.3">
      <c r="A40">
        <v>40</v>
      </c>
      <c r="B40">
        <v>0.16193999999999997</v>
      </c>
      <c r="C40">
        <f t="shared" si="1"/>
        <v>2.8192771084337349</v>
      </c>
      <c r="D40">
        <f t="shared" si="1"/>
        <v>2.8192771084337349</v>
      </c>
      <c r="E40">
        <f t="shared" si="1"/>
        <v>0.46987951807228917</v>
      </c>
      <c r="F40">
        <f t="shared" si="1"/>
        <v>0</v>
      </c>
      <c r="G40">
        <f t="shared" si="1"/>
        <v>0</v>
      </c>
    </row>
    <row r="41" spans="1:7" x14ac:dyDescent="0.3">
      <c r="A41">
        <v>41</v>
      </c>
      <c r="B41">
        <v>0.16193999999999997</v>
      </c>
      <c r="C41">
        <f t="shared" si="1"/>
        <v>2.8915662650602409</v>
      </c>
      <c r="D41">
        <f t="shared" si="1"/>
        <v>2.8915662650602409</v>
      </c>
      <c r="E41">
        <f t="shared" si="1"/>
        <v>0.48192771084337349</v>
      </c>
      <c r="F41">
        <f t="shared" si="1"/>
        <v>0</v>
      </c>
      <c r="G41">
        <f t="shared" si="1"/>
        <v>0</v>
      </c>
    </row>
    <row r="42" spans="1:7" x14ac:dyDescent="0.3">
      <c r="A42">
        <v>42</v>
      </c>
      <c r="B42">
        <v>0.16193999999999997</v>
      </c>
      <c r="C42">
        <f t="shared" ref="C42:G61" si="2">C$84/($A$84-($A$2-1)) *($A42 -($A$2-1))</f>
        <v>2.963855421686747</v>
      </c>
      <c r="D42">
        <f t="shared" si="2"/>
        <v>2.963855421686747</v>
      </c>
      <c r="E42">
        <f t="shared" si="2"/>
        <v>0.49397590361445787</v>
      </c>
      <c r="F42">
        <f t="shared" si="2"/>
        <v>0</v>
      </c>
      <c r="G42">
        <f t="shared" si="2"/>
        <v>0</v>
      </c>
    </row>
    <row r="43" spans="1:7" x14ac:dyDescent="0.3">
      <c r="A43">
        <v>43</v>
      </c>
      <c r="B43">
        <v>0.16193999999999997</v>
      </c>
      <c r="C43">
        <f t="shared" si="2"/>
        <v>3.036144578313253</v>
      </c>
      <c r="D43">
        <f t="shared" si="2"/>
        <v>3.036144578313253</v>
      </c>
      <c r="E43">
        <f t="shared" si="2"/>
        <v>0.50602409638554224</v>
      </c>
      <c r="F43">
        <f t="shared" si="2"/>
        <v>0</v>
      </c>
      <c r="G43">
        <f t="shared" si="2"/>
        <v>0</v>
      </c>
    </row>
    <row r="44" spans="1:7" x14ac:dyDescent="0.3">
      <c r="A44">
        <v>44</v>
      </c>
      <c r="B44">
        <v>0.16193999999999997</v>
      </c>
      <c r="C44">
        <f t="shared" si="2"/>
        <v>3.1084337349397591</v>
      </c>
      <c r="D44">
        <f t="shared" si="2"/>
        <v>3.1084337349397591</v>
      </c>
      <c r="E44">
        <f t="shared" si="2"/>
        <v>0.51807228915662651</v>
      </c>
      <c r="F44">
        <f t="shared" si="2"/>
        <v>0</v>
      </c>
      <c r="G44">
        <f t="shared" si="2"/>
        <v>0</v>
      </c>
    </row>
    <row r="45" spans="1:7" x14ac:dyDescent="0.3">
      <c r="A45">
        <v>45</v>
      </c>
      <c r="B45">
        <v>0.16193999999999997</v>
      </c>
      <c r="C45">
        <f t="shared" si="2"/>
        <v>3.1807228915662651</v>
      </c>
      <c r="D45">
        <f t="shared" si="2"/>
        <v>3.1807228915662651</v>
      </c>
      <c r="E45">
        <f t="shared" si="2"/>
        <v>0.53012048192771088</v>
      </c>
      <c r="F45">
        <f t="shared" si="2"/>
        <v>0</v>
      </c>
      <c r="G45">
        <f t="shared" si="2"/>
        <v>0</v>
      </c>
    </row>
    <row r="46" spans="1:7" x14ac:dyDescent="0.3">
      <c r="A46">
        <v>46</v>
      </c>
      <c r="B46">
        <v>0.16193999999999997</v>
      </c>
      <c r="C46">
        <f t="shared" si="2"/>
        <v>3.2530120481927711</v>
      </c>
      <c r="D46">
        <f t="shared" si="2"/>
        <v>3.2530120481927711</v>
      </c>
      <c r="E46">
        <f t="shared" si="2"/>
        <v>0.54216867469879526</v>
      </c>
      <c r="F46">
        <f t="shared" si="2"/>
        <v>0</v>
      </c>
      <c r="G46">
        <f t="shared" si="2"/>
        <v>0</v>
      </c>
    </row>
    <row r="47" spans="1:7" x14ac:dyDescent="0.3">
      <c r="A47">
        <v>47</v>
      </c>
      <c r="B47">
        <v>0.16193999999999997</v>
      </c>
      <c r="C47">
        <f t="shared" si="2"/>
        <v>3.3253012048192772</v>
      </c>
      <c r="D47">
        <f t="shared" si="2"/>
        <v>3.3253012048192772</v>
      </c>
      <c r="E47">
        <f t="shared" si="2"/>
        <v>0.55421686746987953</v>
      </c>
      <c r="F47">
        <f t="shared" si="2"/>
        <v>0</v>
      </c>
      <c r="G47">
        <f t="shared" si="2"/>
        <v>0</v>
      </c>
    </row>
    <row r="48" spans="1:7" x14ac:dyDescent="0.3">
      <c r="A48">
        <v>48</v>
      </c>
      <c r="B48">
        <v>0.16193999999999997</v>
      </c>
      <c r="C48">
        <f t="shared" si="2"/>
        <v>3.3975903614457832</v>
      </c>
      <c r="D48">
        <f t="shared" si="2"/>
        <v>3.3975903614457832</v>
      </c>
      <c r="E48">
        <f t="shared" si="2"/>
        <v>0.5662650602409639</v>
      </c>
      <c r="F48">
        <f t="shared" si="2"/>
        <v>0</v>
      </c>
      <c r="G48">
        <f t="shared" si="2"/>
        <v>0</v>
      </c>
    </row>
    <row r="49" spans="1:7" x14ac:dyDescent="0.3">
      <c r="A49">
        <v>49</v>
      </c>
      <c r="B49">
        <v>0.16193999999999997</v>
      </c>
      <c r="C49">
        <f t="shared" si="2"/>
        <v>3.4698795180722888</v>
      </c>
      <c r="D49">
        <f t="shared" si="2"/>
        <v>3.4698795180722888</v>
      </c>
      <c r="E49">
        <f t="shared" si="2"/>
        <v>0.57831325301204828</v>
      </c>
      <c r="F49">
        <f t="shared" si="2"/>
        <v>0</v>
      </c>
      <c r="G49">
        <f t="shared" si="2"/>
        <v>0</v>
      </c>
    </row>
    <row r="50" spans="1:7" x14ac:dyDescent="0.3">
      <c r="A50">
        <v>50</v>
      </c>
      <c r="B50">
        <v>0.16193999999999997</v>
      </c>
      <c r="C50">
        <f t="shared" si="2"/>
        <v>3.5421686746987948</v>
      </c>
      <c r="D50">
        <f t="shared" si="2"/>
        <v>3.5421686746987948</v>
      </c>
      <c r="E50">
        <f t="shared" si="2"/>
        <v>0.59036144578313254</v>
      </c>
      <c r="F50">
        <f t="shared" si="2"/>
        <v>0</v>
      </c>
      <c r="G50">
        <f t="shared" si="2"/>
        <v>0</v>
      </c>
    </row>
    <row r="51" spans="1:7" x14ac:dyDescent="0.3">
      <c r="A51">
        <v>51</v>
      </c>
      <c r="B51">
        <v>0.16193999999999997</v>
      </c>
      <c r="C51">
        <f t="shared" si="2"/>
        <v>3.6144578313253009</v>
      </c>
      <c r="D51">
        <f t="shared" si="2"/>
        <v>3.6144578313253009</v>
      </c>
      <c r="E51">
        <f t="shared" si="2"/>
        <v>0.60240963855421692</v>
      </c>
      <c r="F51">
        <f t="shared" si="2"/>
        <v>0</v>
      </c>
      <c r="G51">
        <f t="shared" si="2"/>
        <v>0</v>
      </c>
    </row>
    <row r="52" spans="1:7" x14ac:dyDescent="0.3">
      <c r="A52">
        <v>52</v>
      </c>
      <c r="B52">
        <v>0.16193999999999997</v>
      </c>
      <c r="C52">
        <f t="shared" si="2"/>
        <v>3.6867469879518069</v>
      </c>
      <c r="D52">
        <f t="shared" si="2"/>
        <v>3.6867469879518069</v>
      </c>
      <c r="E52">
        <f t="shared" si="2"/>
        <v>0.61445783132530118</v>
      </c>
      <c r="F52">
        <f t="shared" si="2"/>
        <v>0</v>
      </c>
      <c r="G52">
        <f t="shared" si="2"/>
        <v>0</v>
      </c>
    </row>
    <row r="53" spans="1:7" x14ac:dyDescent="0.3">
      <c r="A53">
        <v>53</v>
      </c>
      <c r="B53">
        <v>0.16193999999999997</v>
      </c>
      <c r="C53">
        <f t="shared" si="2"/>
        <v>3.7590361445783129</v>
      </c>
      <c r="D53">
        <f t="shared" si="2"/>
        <v>3.7590361445783129</v>
      </c>
      <c r="E53">
        <f t="shared" si="2"/>
        <v>0.62650602409638556</v>
      </c>
      <c r="F53">
        <f t="shared" si="2"/>
        <v>0</v>
      </c>
      <c r="G53">
        <f t="shared" si="2"/>
        <v>0</v>
      </c>
    </row>
    <row r="54" spans="1:7" x14ac:dyDescent="0.3">
      <c r="A54">
        <v>54</v>
      </c>
      <c r="B54">
        <v>0.16193999999999997</v>
      </c>
      <c r="C54">
        <f t="shared" si="2"/>
        <v>3.831325301204819</v>
      </c>
      <c r="D54">
        <f t="shared" si="2"/>
        <v>3.831325301204819</v>
      </c>
      <c r="E54">
        <f t="shared" si="2"/>
        <v>0.63855421686746994</v>
      </c>
      <c r="F54">
        <f t="shared" si="2"/>
        <v>0</v>
      </c>
      <c r="G54">
        <f t="shared" si="2"/>
        <v>0</v>
      </c>
    </row>
    <row r="55" spans="1:7" x14ac:dyDescent="0.3">
      <c r="A55">
        <v>55</v>
      </c>
      <c r="B55">
        <v>0.16193999999999997</v>
      </c>
      <c r="C55">
        <f t="shared" si="2"/>
        <v>3.903614457831325</v>
      </c>
      <c r="D55">
        <f t="shared" si="2"/>
        <v>3.903614457831325</v>
      </c>
      <c r="E55">
        <f t="shared" si="2"/>
        <v>0.6506024096385542</v>
      </c>
      <c r="F55">
        <f t="shared" si="2"/>
        <v>0</v>
      </c>
      <c r="G55">
        <f t="shared" si="2"/>
        <v>0</v>
      </c>
    </row>
    <row r="56" spans="1:7" x14ac:dyDescent="0.3">
      <c r="A56">
        <v>56</v>
      </c>
      <c r="B56">
        <v>0.16193999999999997</v>
      </c>
      <c r="C56">
        <f t="shared" si="2"/>
        <v>3.975903614457831</v>
      </c>
      <c r="D56">
        <f t="shared" si="2"/>
        <v>3.975903614457831</v>
      </c>
      <c r="E56">
        <f t="shared" si="2"/>
        <v>0.66265060240963858</v>
      </c>
      <c r="F56">
        <f t="shared" si="2"/>
        <v>0</v>
      </c>
      <c r="G56">
        <f t="shared" si="2"/>
        <v>0</v>
      </c>
    </row>
    <row r="57" spans="1:7" x14ac:dyDescent="0.3">
      <c r="A57">
        <v>57</v>
      </c>
      <c r="B57">
        <v>0.16193999999999997</v>
      </c>
      <c r="C57">
        <f t="shared" si="2"/>
        <v>4.0481927710843371</v>
      </c>
      <c r="D57">
        <f t="shared" si="2"/>
        <v>4.0481927710843371</v>
      </c>
      <c r="E57">
        <f t="shared" si="2"/>
        <v>0.67469879518072295</v>
      </c>
      <c r="F57">
        <f t="shared" si="2"/>
        <v>0</v>
      </c>
      <c r="G57">
        <f t="shared" si="2"/>
        <v>0</v>
      </c>
    </row>
    <row r="58" spans="1:7" x14ac:dyDescent="0.3">
      <c r="A58">
        <v>58</v>
      </c>
      <c r="B58">
        <v>0.16193999999999997</v>
      </c>
      <c r="C58">
        <f t="shared" si="2"/>
        <v>4.1204819277108431</v>
      </c>
      <c r="D58">
        <f t="shared" si="2"/>
        <v>4.1204819277108431</v>
      </c>
      <c r="E58">
        <f t="shared" si="2"/>
        <v>0.68674698795180722</v>
      </c>
      <c r="F58">
        <f t="shared" si="2"/>
        <v>0</v>
      </c>
      <c r="G58">
        <f t="shared" si="2"/>
        <v>0</v>
      </c>
    </row>
    <row r="59" spans="1:7" x14ac:dyDescent="0.3">
      <c r="A59">
        <v>59</v>
      </c>
      <c r="B59">
        <v>0.16193999999999997</v>
      </c>
      <c r="C59">
        <f t="shared" si="2"/>
        <v>4.1927710843373491</v>
      </c>
      <c r="D59">
        <f t="shared" si="2"/>
        <v>4.1927710843373491</v>
      </c>
      <c r="E59">
        <f t="shared" si="2"/>
        <v>0.6987951807228916</v>
      </c>
      <c r="F59">
        <f t="shared" si="2"/>
        <v>0</v>
      </c>
      <c r="G59">
        <f t="shared" si="2"/>
        <v>0</v>
      </c>
    </row>
    <row r="60" spans="1:7" x14ac:dyDescent="0.3">
      <c r="A60">
        <v>60</v>
      </c>
      <c r="B60">
        <v>0.16193999999999997</v>
      </c>
      <c r="C60">
        <f t="shared" si="2"/>
        <v>4.2650602409638552</v>
      </c>
      <c r="D60">
        <f t="shared" si="2"/>
        <v>4.2650602409638552</v>
      </c>
      <c r="E60">
        <f t="shared" si="2"/>
        <v>0.71084337349397597</v>
      </c>
      <c r="F60">
        <f t="shared" si="2"/>
        <v>0</v>
      </c>
      <c r="G60">
        <f t="shared" si="2"/>
        <v>0</v>
      </c>
    </row>
    <row r="61" spans="1:7" x14ac:dyDescent="0.3">
      <c r="A61">
        <v>61</v>
      </c>
      <c r="B61">
        <v>0.16193999999999997</v>
      </c>
      <c r="C61">
        <f t="shared" si="2"/>
        <v>4.3373493975903612</v>
      </c>
      <c r="D61">
        <f t="shared" si="2"/>
        <v>4.3373493975903612</v>
      </c>
      <c r="E61">
        <f t="shared" si="2"/>
        <v>0.72289156626506024</v>
      </c>
      <c r="F61">
        <f t="shared" si="2"/>
        <v>0</v>
      </c>
      <c r="G61">
        <f t="shared" si="2"/>
        <v>0</v>
      </c>
    </row>
    <row r="62" spans="1:7" x14ac:dyDescent="0.3">
      <c r="A62">
        <v>62</v>
      </c>
      <c r="B62">
        <v>0.16193999999999997</v>
      </c>
      <c r="C62">
        <f t="shared" ref="C62:G83" si="3">C$84/($A$84-($A$2-1)) *($A62 -($A$2-1))</f>
        <v>4.4096385542168672</v>
      </c>
      <c r="D62">
        <f t="shared" si="3"/>
        <v>4.4096385542168672</v>
      </c>
      <c r="E62">
        <f t="shared" si="3"/>
        <v>0.73493975903614461</v>
      </c>
      <c r="F62">
        <f t="shared" si="3"/>
        <v>0</v>
      </c>
      <c r="G62">
        <f t="shared" si="3"/>
        <v>0</v>
      </c>
    </row>
    <row r="63" spans="1:7" x14ac:dyDescent="0.3">
      <c r="A63">
        <v>63</v>
      </c>
      <c r="B63">
        <v>0.16193999999999997</v>
      </c>
      <c r="C63">
        <f t="shared" si="3"/>
        <v>4.4819277108433733</v>
      </c>
      <c r="D63">
        <f t="shared" si="3"/>
        <v>4.4819277108433733</v>
      </c>
      <c r="E63">
        <f t="shared" si="3"/>
        <v>0.74698795180722899</v>
      </c>
      <c r="F63">
        <f t="shared" si="3"/>
        <v>0</v>
      </c>
      <c r="G63">
        <f t="shared" si="3"/>
        <v>0</v>
      </c>
    </row>
    <row r="64" spans="1:7" x14ac:dyDescent="0.3">
      <c r="A64">
        <v>64</v>
      </c>
      <c r="B64">
        <v>0.16193999999999997</v>
      </c>
      <c r="C64">
        <f t="shared" si="3"/>
        <v>4.5542168674698793</v>
      </c>
      <c r="D64">
        <f t="shared" si="3"/>
        <v>4.5542168674698793</v>
      </c>
      <c r="E64">
        <f t="shared" si="3"/>
        <v>0.75903614457831325</v>
      </c>
      <c r="F64">
        <f t="shared" si="3"/>
        <v>0</v>
      </c>
      <c r="G64">
        <f t="shared" si="3"/>
        <v>0</v>
      </c>
    </row>
    <row r="65" spans="1:7" x14ac:dyDescent="0.3">
      <c r="A65">
        <v>65</v>
      </c>
      <c r="B65">
        <v>0.16193999999999997</v>
      </c>
      <c r="C65">
        <f t="shared" si="3"/>
        <v>4.6265060240963853</v>
      </c>
      <c r="D65">
        <f t="shared" si="3"/>
        <v>4.6265060240963853</v>
      </c>
      <c r="E65">
        <f t="shared" si="3"/>
        <v>0.77108433734939763</v>
      </c>
      <c r="F65">
        <f t="shared" si="3"/>
        <v>0</v>
      </c>
      <c r="G65">
        <f t="shared" si="3"/>
        <v>0</v>
      </c>
    </row>
    <row r="66" spans="1:7" x14ac:dyDescent="0.3">
      <c r="A66">
        <v>66</v>
      </c>
      <c r="B66">
        <v>0.16193999999999997</v>
      </c>
      <c r="C66">
        <f t="shared" si="3"/>
        <v>4.6987951807228914</v>
      </c>
      <c r="D66">
        <f t="shared" si="3"/>
        <v>4.6987951807228914</v>
      </c>
      <c r="E66">
        <f t="shared" si="3"/>
        <v>0.78313253012048201</v>
      </c>
      <c r="F66">
        <f t="shared" si="3"/>
        <v>0</v>
      </c>
      <c r="G66">
        <f t="shared" si="3"/>
        <v>0</v>
      </c>
    </row>
    <row r="67" spans="1:7" x14ac:dyDescent="0.3">
      <c r="A67">
        <v>67</v>
      </c>
      <c r="B67">
        <v>0.16193999999999997</v>
      </c>
      <c r="C67">
        <f t="shared" si="3"/>
        <v>4.7710843373493974</v>
      </c>
      <c r="D67">
        <f t="shared" si="3"/>
        <v>4.7710843373493974</v>
      </c>
      <c r="E67">
        <f t="shared" si="3"/>
        <v>0.79518072289156627</v>
      </c>
      <c r="F67">
        <f t="shared" si="3"/>
        <v>0</v>
      </c>
      <c r="G67">
        <f t="shared" si="3"/>
        <v>0</v>
      </c>
    </row>
    <row r="68" spans="1:7" x14ac:dyDescent="0.3">
      <c r="A68">
        <v>68</v>
      </c>
      <c r="B68">
        <v>0.16193999999999997</v>
      </c>
      <c r="C68">
        <f t="shared" si="3"/>
        <v>4.8433734939759034</v>
      </c>
      <c r="D68">
        <f t="shared" si="3"/>
        <v>4.8433734939759034</v>
      </c>
      <c r="E68">
        <f t="shared" si="3"/>
        <v>0.80722891566265065</v>
      </c>
      <c r="F68">
        <f t="shared" si="3"/>
        <v>0</v>
      </c>
      <c r="G68">
        <f t="shared" si="3"/>
        <v>0</v>
      </c>
    </row>
    <row r="69" spans="1:7" x14ac:dyDescent="0.3">
      <c r="A69">
        <v>69</v>
      </c>
      <c r="B69">
        <v>0.16193999999999997</v>
      </c>
      <c r="C69">
        <f t="shared" si="3"/>
        <v>4.9156626506024095</v>
      </c>
      <c r="D69">
        <f t="shared" si="3"/>
        <v>4.9156626506024095</v>
      </c>
      <c r="E69">
        <f t="shared" si="3"/>
        <v>0.81927710843373502</v>
      </c>
      <c r="F69">
        <f t="shared" si="3"/>
        <v>0</v>
      </c>
      <c r="G69">
        <f t="shared" si="3"/>
        <v>0</v>
      </c>
    </row>
    <row r="70" spans="1:7" x14ac:dyDescent="0.3">
      <c r="A70">
        <v>70</v>
      </c>
      <c r="B70">
        <v>0.16193999999999997</v>
      </c>
      <c r="C70">
        <f t="shared" si="3"/>
        <v>4.9879518072289155</v>
      </c>
      <c r="D70">
        <f t="shared" si="3"/>
        <v>4.9879518072289155</v>
      </c>
      <c r="E70">
        <f t="shared" si="3"/>
        <v>0.83132530120481929</v>
      </c>
      <c r="F70">
        <f t="shared" si="3"/>
        <v>0</v>
      </c>
      <c r="G70">
        <f t="shared" si="3"/>
        <v>0</v>
      </c>
    </row>
    <row r="71" spans="1:7" x14ac:dyDescent="0.3">
      <c r="A71">
        <v>71</v>
      </c>
      <c r="B71">
        <v>0.16193999999999997</v>
      </c>
      <c r="C71">
        <f t="shared" si="3"/>
        <v>5.0602409638554215</v>
      </c>
      <c r="D71">
        <f t="shared" si="3"/>
        <v>5.0602409638554215</v>
      </c>
      <c r="E71">
        <f t="shared" si="3"/>
        <v>0.84337349397590367</v>
      </c>
      <c r="F71">
        <f t="shared" si="3"/>
        <v>0</v>
      </c>
      <c r="G71">
        <f t="shared" si="3"/>
        <v>0</v>
      </c>
    </row>
    <row r="72" spans="1:7" x14ac:dyDescent="0.3">
      <c r="A72">
        <v>72</v>
      </c>
      <c r="B72">
        <v>0.16193999999999997</v>
      </c>
      <c r="C72">
        <f t="shared" si="3"/>
        <v>5.1325301204819276</v>
      </c>
      <c r="D72">
        <f t="shared" si="3"/>
        <v>5.1325301204819276</v>
      </c>
      <c r="E72">
        <f t="shared" si="3"/>
        <v>0.85542168674698804</v>
      </c>
      <c r="F72">
        <f t="shared" si="3"/>
        <v>0</v>
      </c>
      <c r="G72">
        <f t="shared" si="3"/>
        <v>0</v>
      </c>
    </row>
    <row r="73" spans="1:7" x14ac:dyDescent="0.3">
      <c r="A73">
        <v>73</v>
      </c>
      <c r="B73">
        <v>0.16193999999999997</v>
      </c>
      <c r="C73">
        <f t="shared" si="3"/>
        <v>5.2048192771084336</v>
      </c>
      <c r="D73">
        <f t="shared" si="3"/>
        <v>5.2048192771084336</v>
      </c>
      <c r="E73">
        <f t="shared" si="3"/>
        <v>0.86746987951807231</v>
      </c>
      <c r="F73">
        <f t="shared" si="3"/>
        <v>0</v>
      </c>
      <c r="G73">
        <f t="shared" si="3"/>
        <v>0</v>
      </c>
    </row>
    <row r="74" spans="1:7" x14ac:dyDescent="0.3">
      <c r="A74">
        <v>74</v>
      </c>
      <c r="B74">
        <v>0.16193999999999997</v>
      </c>
      <c r="C74">
        <f t="shared" si="3"/>
        <v>5.2771084337349397</v>
      </c>
      <c r="D74">
        <f t="shared" si="3"/>
        <v>5.2771084337349397</v>
      </c>
      <c r="E74">
        <f t="shared" si="3"/>
        <v>0.87951807228915668</v>
      </c>
      <c r="F74">
        <f t="shared" si="3"/>
        <v>0</v>
      </c>
      <c r="G74">
        <f t="shared" si="3"/>
        <v>0</v>
      </c>
    </row>
    <row r="75" spans="1:7" x14ac:dyDescent="0.3">
      <c r="A75">
        <v>75</v>
      </c>
      <c r="B75">
        <v>0.16193999999999997</v>
      </c>
      <c r="C75">
        <f t="shared" si="3"/>
        <v>5.3493975903614457</v>
      </c>
      <c r="D75">
        <f t="shared" si="3"/>
        <v>5.3493975903614457</v>
      </c>
      <c r="E75">
        <f t="shared" si="3"/>
        <v>0.89156626506024106</v>
      </c>
      <c r="F75">
        <f t="shared" si="3"/>
        <v>0</v>
      </c>
      <c r="G75">
        <f t="shared" si="3"/>
        <v>0</v>
      </c>
    </row>
    <row r="76" spans="1:7" x14ac:dyDescent="0.3">
      <c r="A76">
        <v>76</v>
      </c>
      <c r="B76">
        <v>0.16193999999999997</v>
      </c>
      <c r="C76">
        <f t="shared" si="3"/>
        <v>5.4216867469879517</v>
      </c>
      <c r="D76">
        <f t="shared" si="3"/>
        <v>5.4216867469879517</v>
      </c>
      <c r="E76">
        <f t="shared" si="3"/>
        <v>0.90361445783132532</v>
      </c>
      <c r="F76">
        <f t="shared" si="3"/>
        <v>0</v>
      </c>
      <c r="G76">
        <f t="shared" si="3"/>
        <v>0</v>
      </c>
    </row>
    <row r="77" spans="1:7" x14ac:dyDescent="0.3">
      <c r="A77">
        <v>77</v>
      </c>
      <c r="B77">
        <v>0.16193999999999997</v>
      </c>
      <c r="C77">
        <f t="shared" si="3"/>
        <v>5.4939759036144578</v>
      </c>
      <c r="D77">
        <f t="shared" si="3"/>
        <v>5.4939759036144578</v>
      </c>
      <c r="E77">
        <f t="shared" si="3"/>
        <v>0.9156626506024097</v>
      </c>
      <c r="F77">
        <f t="shared" si="3"/>
        <v>0</v>
      </c>
      <c r="G77">
        <f t="shared" si="3"/>
        <v>0</v>
      </c>
    </row>
    <row r="78" spans="1:7" x14ac:dyDescent="0.3">
      <c r="A78">
        <v>78</v>
      </c>
      <c r="B78">
        <v>0.16193999999999997</v>
      </c>
      <c r="C78">
        <f t="shared" si="3"/>
        <v>5.5662650602409638</v>
      </c>
      <c r="D78">
        <f t="shared" si="3"/>
        <v>5.5662650602409638</v>
      </c>
      <c r="E78">
        <f t="shared" si="3"/>
        <v>0.92771084337349408</v>
      </c>
      <c r="F78">
        <f t="shared" si="3"/>
        <v>0</v>
      </c>
      <c r="G78">
        <f t="shared" si="3"/>
        <v>0</v>
      </c>
    </row>
    <row r="79" spans="1:7" x14ac:dyDescent="0.3">
      <c r="A79">
        <v>79</v>
      </c>
      <c r="B79">
        <v>0.16193999999999997</v>
      </c>
      <c r="C79">
        <f t="shared" si="3"/>
        <v>5.6385542168674698</v>
      </c>
      <c r="D79">
        <f t="shared" si="3"/>
        <v>5.6385542168674698</v>
      </c>
      <c r="E79">
        <f t="shared" si="3"/>
        <v>0.93975903614457834</v>
      </c>
      <c r="F79">
        <f t="shared" si="3"/>
        <v>0</v>
      </c>
      <c r="G79">
        <f t="shared" si="3"/>
        <v>0</v>
      </c>
    </row>
    <row r="80" spans="1:7" x14ac:dyDescent="0.3">
      <c r="A80">
        <v>80</v>
      </c>
      <c r="B80">
        <v>0.16193999999999997</v>
      </c>
      <c r="C80">
        <f t="shared" si="3"/>
        <v>5.7108433734939759</v>
      </c>
      <c r="D80">
        <f t="shared" si="3"/>
        <v>5.7108433734939759</v>
      </c>
      <c r="E80">
        <f t="shared" si="3"/>
        <v>0.95180722891566272</v>
      </c>
      <c r="F80">
        <f t="shared" si="3"/>
        <v>0</v>
      </c>
      <c r="G80">
        <f t="shared" si="3"/>
        <v>0</v>
      </c>
    </row>
    <row r="81" spans="1:7" x14ac:dyDescent="0.3">
      <c r="A81">
        <v>81</v>
      </c>
      <c r="B81">
        <v>0.16193999999999997</v>
      </c>
      <c r="C81">
        <f t="shared" si="3"/>
        <v>5.7831325301204819</v>
      </c>
      <c r="D81">
        <f t="shared" si="3"/>
        <v>5.7831325301204819</v>
      </c>
      <c r="E81">
        <f t="shared" si="3"/>
        <v>0.96385542168674698</v>
      </c>
      <c r="F81">
        <f t="shared" si="3"/>
        <v>0</v>
      </c>
      <c r="G81">
        <f t="shared" si="3"/>
        <v>0</v>
      </c>
    </row>
    <row r="82" spans="1:7" x14ac:dyDescent="0.3">
      <c r="A82">
        <v>82</v>
      </c>
      <c r="B82">
        <v>0.16193999999999997</v>
      </c>
      <c r="C82">
        <f t="shared" si="3"/>
        <v>5.8554216867469879</v>
      </c>
      <c r="D82">
        <f t="shared" si="3"/>
        <v>5.8554216867469879</v>
      </c>
      <c r="E82">
        <f t="shared" si="3"/>
        <v>0.97590361445783136</v>
      </c>
      <c r="F82">
        <f t="shared" si="3"/>
        <v>0</v>
      </c>
      <c r="G82">
        <f t="shared" si="3"/>
        <v>0</v>
      </c>
    </row>
    <row r="83" spans="1:7" x14ac:dyDescent="0.3">
      <c r="A83">
        <v>83</v>
      </c>
      <c r="B83">
        <v>0.16193999999999997</v>
      </c>
      <c r="C83">
        <f>C$84/($A$84-($A$2-1)) *($A83 -($A$2-1))</f>
        <v>5.927710843373494</v>
      </c>
      <c r="D83">
        <f t="shared" si="3"/>
        <v>5.927710843373494</v>
      </c>
      <c r="E83">
        <f t="shared" si="3"/>
        <v>0.98795180722891573</v>
      </c>
      <c r="F83">
        <f t="shared" si="3"/>
        <v>0</v>
      </c>
      <c r="G83">
        <f t="shared" si="3"/>
        <v>0</v>
      </c>
    </row>
    <row r="84" spans="1:7" x14ac:dyDescent="0.3">
      <c r="A84" s="11">
        <v>84</v>
      </c>
      <c r="B84" s="11">
        <v>0.16193999999999997</v>
      </c>
      <c r="C84" s="11">
        <v>6</v>
      </c>
      <c r="D84" s="11">
        <v>6</v>
      </c>
      <c r="E84" s="11">
        <v>1</v>
      </c>
      <c r="F84" s="11">
        <v>0</v>
      </c>
      <c r="G84" s="1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E85" sqref="E85"/>
    </sheetView>
  </sheetViews>
  <sheetFormatPr baseColWidth="10" defaultRowHeight="14.4" x14ac:dyDescent="0.3"/>
  <sheetData>
    <row r="1" spans="1:7" x14ac:dyDescent="0.3">
      <c r="A1" t="s">
        <v>177</v>
      </c>
      <c r="B1" t="s">
        <v>206</v>
      </c>
      <c r="C1" t="s">
        <v>178</v>
      </c>
      <c r="D1" t="s">
        <v>191</v>
      </c>
      <c r="E1" t="s">
        <v>179</v>
      </c>
      <c r="F1" t="s">
        <v>182</v>
      </c>
      <c r="G1" t="s">
        <v>183</v>
      </c>
    </row>
    <row r="2" spans="1:7" x14ac:dyDescent="0.3">
      <c r="A2">
        <v>2</v>
      </c>
      <c r="B2">
        <v>9.360000000000035E-3</v>
      </c>
      <c r="C2">
        <f t="shared" ref="C2:G21" si="0">C$84/($A$84-($A$2-1)) *($A2 -($A$2-1))</f>
        <v>7.2289156626506021E-2</v>
      </c>
      <c r="D2">
        <f t="shared" si="0"/>
        <v>7.2289156626506021E-2</v>
      </c>
      <c r="E2">
        <f t="shared" si="0"/>
        <v>1.2048192771084338E-2</v>
      </c>
      <c r="F2">
        <f t="shared" si="0"/>
        <v>1.2048192771084338E-2</v>
      </c>
      <c r="G2">
        <f t="shared" si="0"/>
        <v>1.2048192771084338E-2</v>
      </c>
    </row>
    <row r="3" spans="1:7" x14ac:dyDescent="0.3">
      <c r="A3">
        <v>3</v>
      </c>
      <c r="B3">
        <v>1.8809999999999993E-2</v>
      </c>
      <c r="C3">
        <f t="shared" si="0"/>
        <v>0.14457831325301204</v>
      </c>
      <c r="D3">
        <f t="shared" si="0"/>
        <v>0.14457831325301204</v>
      </c>
      <c r="E3">
        <f t="shared" si="0"/>
        <v>2.4096385542168676E-2</v>
      </c>
      <c r="F3">
        <f t="shared" si="0"/>
        <v>2.4096385542168676E-2</v>
      </c>
      <c r="G3">
        <f t="shared" si="0"/>
        <v>2.4096385542168676E-2</v>
      </c>
    </row>
    <row r="4" spans="1:7" x14ac:dyDescent="0.3">
      <c r="A4">
        <v>4</v>
      </c>
      <c r="B4">
        <v>2.8410000000000046E-2</v>
      </c>
      <c r="C4">
        <f t="shared" si="0"/>
        <v>0.21686746987951805</v>
      </c>
      <c r="D4">
        <f t="shared" si="0"/>
        <v>0.21686746987951805</v>
      </c>
      <c r="E4">
        <f t="shared" si="0"/>
        <v>3.6144578313253017E-2</v>
      </c>
      <c r="F4">
        <f t="shared" si="0"/>
        <v>3.6144578313253017E-2</v>
      </c>
      <c r="G4">
        <f t="shared" si="0"/>
        <v>3.6144578313253017E-2</v>
      </c>
    </row>
    <row r="5" spans="1:7" x14ac:dyDescent="0.3">
      <c r="A5">
        <v>5</v>
      </c>
      <c r="B5">
        <v>3.6660000000000026E-2</v>
      </c>
      <c r="C5">
        <f t="shared" si="0"/>
        <v>0.28915662650602408</v>
      </c>
      <c r="D5">
        <f t="shared" si="0"/>
        <v>0.28915662650602408</v>
      </c>
      <c r="E5">
        <f t="shared" si="0"/>
        <v>4.8192771084337352E-2</v>
      </c>
      <c r="F5">
        <f t="shared" si="0"/>
        <v>4.8192771084337352E-2</v>
      </c>
      <c r="G5">
        <f t="shared" si="0"/>
        <v>4.8192771084337352E-2</v>
      </c>
    </row>
    <row r="6" spans="1:7" x14ac:dyDescent="0.3">
      <c r="A6">
        <v>6</v>
      </c>
      <c r="B6">
        <v>4.4869999999999965E-2</v>
      </c>
      <c r="C6">
        <f t="shared" si="0"/>
        <v>0.36144578313253012</v>
      </c>
      <c r="D6">
        <f t="shared" si="0"/>
        <v>0.36144578313253012</v>
      </c>
      <c r="E6">
        <f t="shared" si="0"/>
        <v>6.0240963855421686E-2</v>
      </c>
      <c r="F6">
        <f t="shared" si="0"/>
        <v>6.0240963855421686E-2</v>
      </c>
      <c r="G6">
        <f t="shared" si="0"/>
        <v>6.0240963855421686E-2</v>
      </c>
    </row>
    <row r="7" spans="1:7" x14ac:dyDescent="0.3">
      <c r="A7">
        <v>7</v>
      </c>
      <c r="B7">
        <v>5.3059999999999996E-2</v>
      </c>
      <c r="C7">
        <f t="shared" si="0"/>
        <v>0.4337349397590361</v>
      </c>
      <c r="D7">
        <f t="shared" si="0"/>
        <v>0.4337349397590361</v>
      </c>
      <c r="E7">
        <f t="shared" si="0"/>
        <v>7.2289156626506035E-2</v>
      </c>
      <c r="F7">
        <f t="shared" si="0"/>
        <v>7.2289156626506035E-2</v>
      </c>
      <c r="G7">
        <f t="shared" si="0"/>
        <v>7.2289156626506035E-2</v>
      </c>
    </row>
    <row r="8" spans="1:7" x14ac:dyDescent="0.3">
      <c r="A8">
        <v>8</v>
      </c>
      <c r="B8">
        <v>6.1270000000000047E-2</v>
      </c>
      <c r="C8">
        <f t="shared" si="0"/>
        <v>0.50602409638554213</v>
      </c>
      <c r="D8">
        <f t="shared" si="0"/>
        <v>0.50602409638554213</v>
      </c>
      <c r="E8">
        <f t="shared" si="0"/>
        <v>8.4337349397590369E-2</v>
      </c>
      <c r="F8">
        <f t="shared" si="0"/>
        <v>8.4337349397590369E-2</v>
      </c>
      <c r="G8">
        <f t="shared" si="0"/>
        <v>8.4337349397590369E-2</v>
      </c>
    </row>
    <row r="9" spans="1:7" x14ac:dyDescent="0.3">
      <c r="A9">
        <v>9</v>
      </c>
      <c r="B9">
        <v>6.9529999999999981E-2</v>
      </c>
      <c r="C9">
        <f t="shared" si="0"/>
        <v>0.57831325301204817</v>
      </c>
      <c r="D9">
        <f t="shared" si="0"/>
        <v>0.57831325301204817</v>
      </c>
      <c r="E9">
        <f t="shared" si="0"/>
        <v>9.6385542168674704E-2</v>
      </c>
      <c r="F9">
        <f t="shared" si="0"/>
        <v>9.6385542168674704E-2</v>
      </c>
      <c r="G9">
        <f t="shared" si="0"/>
        <v>9.6385542168674704E-2</v>
      </c>
    </row>
    <row r="10" spans="1:7" x14ac:dyDescent="0.3">
      <c r="A10">
        <v>10</v>
      </c>
      <c r="B10">
        <v>7.6160000000000005E-2</v>
      </c>
      <c r="C10">
        <f t="shared" si="0"/>
        <v>0.6506024096385542</v>
      </c>
      <c r="D10">
        <f t="shared" si="0"/>
        <v>0.6506024096385542</v>
      </c>
      <c r="E10">
        <f t="shared" si="0"/>
        <v>0.10843373493975904</v>
      </c>
      <c r="F10">
        <f t="shared" si="0"/>
        <v>0.10843373493975904</v>
      </c>
      <c r="G10">
        <f t="shared" si="0"/>
        <v>0.10843373493975904</v>
      </c>
    </row>
    <row r="11" spans="1:7" x14ac:dyDescent="0.3">
      <c r="A11">
        <v>11</v>
      </c>
      <c r="B11">
        <v>8.268999999999993E-2</v>
      </c>
      <c r="C11">
        <f t="shared" si="0"/>
        <v>0.72289156626506024</v>
      </c>
      <c r="D11">
        <f t="shared" si="0"/>
        <v>0.72289156626506024</v>
      </c>
      <c r="E11">
        <f t="shared" si="0"/>
        <v>0.12048192771084337</v>
      </c>
      <c r="F11">
        <f t="shared" si="0"/>
        <v>0.12048192771084337</v>
      </c>
      <c r="G11">
        <f t="shared" si="0"/>
        <v>0.12048192771084337</v>
      </c>
    </row>
    <row r="12" spans="1:7" x14ac:dyDescent="0.3">
      <c r="A12">
        <v>12</v>
      </c>
      <c r="B12">
        <v>8.9110000000000023E-2</v>
      </c>
      <c r="C12">
        <f t="shared" si="0"/>
        <v>0.79518072289156627</v>
      </c>
      <c r="D12">
        <f t="shared" si="0"/>
        <v>0.79518072289156627</v>
      </c>
      <c r="E12">
        <f t="shared" si="0"/>
        <v>0.13253012048192772</v>
      </c>
      <c r="F12">
        <f t="shared" si="0"/>
        <v>0.13253012048192772</v>
      </c>
      <c r="G12">
        <f t="shared" si="0"/>
        <v>0.13253012048192772</v>
      </c>
    </row>
    <row r="13" spans="1:7" x14ac:dyDescent="0.3">
      <c r="A13">
        <v>13</v>
      </c>
      <c r="B13">
        <v>9.542000000000006E-2</v>
      </c>
      <c r="C13">
        <f t="shared" si="0"/>
        <v>0.8674698795180722</v>
      </c>
      <c r="D13">
        <f t="shared" si="0"/>
        <v>0.8674698795180722</v>
      </c>
      <c r="E13">
        <f t="shared" si="0"/>
        <v>0.14457831325301207</v>
      </c>
      <c r="F13">
        <f t="shared" si="0"/>
        <v>0.14457831325301207</v>
      </c>
      <c r="G13">
        <f t="shared" si="0"/>
        <v>0.14457831325301207</v>
      </c>
    </row>
    <row r="14" spans="1:7" x14ac:dyDescent="0.3">
      <c r="A14">
        <v>14</v>
      </c>
      <c r="B14">
        <v>0.10165000000000002</v>
      </c>
      <c r="C14">
        <f t="shared" si="0"/>
        <v>0.93975903614457823</v>
      </c>
      <c r="D14">
        <f t="shared" si="0"/>
        <v>0.93975903614457823</v>
      </c>
      <c r="E14">
        <f t="shared" si="0"/>
        <v>0.15662650602409639</v>
      </c>
      <c r="F14">
        <f t="shared" si="0"/>
        <v>0.15662650602409639</v>
      </c>
      <c r="G14">
        <f t="shared" si="0"/>
        <v>0.15662650602409639</v>
      </c>
    </row>
    <row r="15" spans="1:7" x14ac:dyDescent="0.3">
      <c r="A15">
        <v>15</v>
      </c>
      <c r="B15">
        <v>0.10603999999999991</v>
      </c>
      <c r="C15">
        <f t="shared" si="0"/>
        <v>1.0120481927710843</v>
      </c>
      <c r="D15">
        <f t="shared" si="0"/>
        <v>1.0120481927710843</v>
      </c>
      <c r="E15">
        <f t="shared" si="0"/>
        <v>0.16867469879518074</v>
      </c>
      <c r="F15">
        <f t="shared" si="0"/>
        <v>0.16867469879518074</v>
      </c>
      <c r="G15">
        <f t="shared" si="0"/>
        <v>0.16867469879518074</v>
      </c>
    </row>
    <row r="16" spans="1:7" x14ac:dyDescent="0.3">
      <c r="A16">
        <v>16</v>
      </c>
      <c r="B16">
        <v>0.11073</v>
      </c>
      <c r="C16">
        <f t="shared" si="0"/>
        <v>1.0843373493975903</v>
      </c>
      <c r="D16">
        <f t="shared" si="0"/>
        <v>1.0843373493975903</v>
      </c>
      <c r="E16">
        <f t="shared" si="0"/>
        <v>0.18072289156626506</v>
      </c>
      <c r="F16">
        <f t="shared" si="0"/>
        <v>0.18072289156626506</v>
      </c>
      <c r="G16">
        <f t="shared" si="0"/>
        <v>0.18072289156626506</v>
      </c>
    </row>
    <row r="17" spans="1:7" x14ac:dyDescent="0.3">
      <c r="A17">
        <v>17</v>
      </c>
      <c r="B17">
        <v>0.11565000000000003</v>
      </c>
      <c r="C17">
        <f t="shared" si="0"/>
        <v>1.1566265060240963</v>
      </c>
      <c r="D17">
        <f t="shared" si="0"/>
        <v>1.1566265060240963</v>
      </c>
      <c r="E17">
        <f t="shared" si="0"/>
        <v>0.19277108433734941</v>
      </c>
      <c r="F17">
        <f t="shared" si="0"/>
        <v>0.19277108433734941</v>
      </c>
      <c r="G17">
        <f t="shared" si="0"/>
        <v>0.19277108433734941</v>
      </c>
    </row>
    <row r="18" spans="1:7" x14ac:dyDescent="0.3">
      <c r="A18">
        <v>18</v>
      </c>
      <c r="B18">
        <v>0.12070000000000003</v>
      </c>
      <c r="C18">
        <f t="shared" si="0"/>
        <v>1.2289156626506024</v>
      </c>
      <c r="D18">
        <f t="shared" si="0"/>
        <v>1.2289156626506024</v>
      </c>
      <c r="E18">
        <f t="shared" si="0"/>
        <v>0.20481927710843376</v>
      </c>
      <c r="F18">
        <f t="shared" si="0"/>
        <v>0.20481927710843376</v>
      </c>
      <c r="G18">
        <f t="shared" si="0"/>
        <v>0.20481927710843376</v>
      </c>
    </row>
    <row r="19" spans="1:7" x14ac:dyDescent="0.3">
      <c r="A19">
        <v>19</v>
      </c>
      <c r="B19">
        <v>0.12579000000000007</v>
      </c>
      <c r="C19">
        <f t="shared" si="0"/>
        <v>1.3012048192771084</v>
      </c>
      <c r="D19">
        <f t="shared" si="0"/>
        <v>1.3012048192771084</v>
      </c>
      <c r="E19">
        <f t="shared" si="0"/>
        <v>0.21686746987951808</v>
      </c>
      <c r="F19">
        <f t="shared" si="0"/>
        <v>0.21686746987951808</v>
      </c>
      <c r="G19">
        <f t="shared" si="0"/>
        <v>0.21686746987951808</v>
      </c>
    </row>
    <row r="20" spans="1:7" x14ac:dyDescent="0.3">
      <c r="A20">
        <v>20</v>
      </c>
      <c r="B20">
        <v>0.12874999999999992</v>
      </c>
      <c r="C20">
        <f t="shared" si="0"/>
        <v>1.3734939759036144</v>
      </c>
      <c r="D20">
        <f t="shared" si="0"/>
        <v>1.3734939759036144</v>
      </c>
      <c r="E20">
        <f t="shared" si="0"/>
        <v>0.22891566265060243</v>
      </c>
      <c r="F20">
        <f t="shared" si="0"/>
        <v>0.22891566265060243</v>
      </c>
      <c r="G20">
        <f t="shared" si="0"/>
        <v>0.22891566265060243</v>
      </c>
    </row>
    <row r="21" spans="1:7" x14ac:dyDescent="0.3">
      <c r="A21">
        <v>21</v>
      </c>
      <c r="B21">
        <v>0.13210999999999995</v>
      </c>
      <c r="C21">
        <f t="shared" si="0"/>
        <v>1.4457831325301205</v>
      </c>
      <c r="D21">
        <f t="shared" si="0"/>
        <v>1.4457831325301205</v>
      </c>
      <c r="E21">
        <f t="shared" si="0"/>
        <v>0.24096385542168675</v>
      </c>
      <c r="F21">
        <f t="shared" si="0"/>
        <v>0.24096385542168675</v>
      </c>
      <c r="G21">
        <f t="shared" si="0"/>
        <v>0.24096385542168675</v>
      </c>
    </row>
    <row r="22" spans="1:7" x14ac:dyDescent="0.3">
      <c r="A22">
        <v>22</v>
      </c>
      <c r="B22">
        <v>0.13578000000000001</v>
      </c>
      <c r="C22">
        <f t="shared" ref="C22:G41" si="1">C$84/($A$84-($A$2-1)) *($A22 -($A$2-1))</f>
        <v>1.5180722891566265</v>
      </c>
      <c r="D22">
        <f t="shared" si="1"/>
        <v>1.5180722891566265</v>
      </c>
      <c r="E22">
        <f t="shared" si="1"/>
        <v>0.25301204819277112</v>
      </c>
      <c r="F22">
        <f t="shared" si="1"/>
        <v>0.25301204819277112</v>
      </c>
      <c r="G22">
        <f t="shared" si="1"/>
        <v>0.25301204819277112</v>
      </c>
    </row>
    <row r="23" spans="1:7" x14ac:dyDescent="0.3">
      <c r="A23">
        <v>23</v>
      </c>
      <c r="B23">
        <v>0.13969000000000009</v>
      </c>
      <c r="C23">
        <f t="shared" si="1"/>
        <v>1.5903614457831325</v>
      </c>
      <c r="D23">
        <f t="shared" si="1"/>
        <v>1.5903614457831325</v>
      </c>
      <c r="E23">
        <f t="shared" si="1"/>
        <v>0.26506024096385544</v>
      </c>
      <c r="F23">
        <f t="shared" si="1"/>
        <v>0.26506024096385544</v>
      </c>
      <c r="G23">
        <f t="shared" si="1"/>
        <v>0.26506024096385544</v>
      </c>
    </row>
    <row r="24" spans="1:7" x14ac:dyDescent="0.3">
      <c r="A24">
        <v>24</v>
      </c>
      <c r="B24">
        <v>0.14373999999999998</v>
      </c>
      <c r="C24">
        <f t="shared" si="1"/>
        <v>1.6626506024096386</v>
      </c>
      <c r="D24">
        <f t="shared" si="1"/>
        <v>1.6626506024096386</v>
      </c>
      <c r="E24">
        <f t="shared" si="1"/>
        <v>0.27710843373493976</v>
      </c>
      <c r="F24">
        <f t="shared" si="1"/>
        <v>0.27710843373493976</v>
      </c>
      <c r="G24">
        <f t="shared" si="1"/>
        <v>0.27710843373493976</v>
      </c>
    </row>
    <row r="25" spans="1:7" x14ac:dyDescent="0.3">
      <c r="A25">
        <v>25</v>
      </c>
      <c r="B25">
        <v>0.14491000000000009</v>
      </c>
      <c r="C25">
        <f t="shared" si="1"/>
        <v>1.7349397590361444</v>
      </c>
      <c r="D25">
        <f t="shared" si="1"/>
        <v>1.7349397590361444</v>
      </c>
      <c r="E25">
        <f t="shared" si="1"/>
        <v>0.28915662650602414</v>
      </c>
      <c r="F25">
        <f t="shared" si="1"/>
        <v>0.28915662650602414</v>
      </c>
      <c r="G25">
        <f t="shared" si="1"/>
        <v>0.28915662650602414</v>
      </c>
    </row>
    <row r="26" spans="1:7" x14ac:dyDescent="0.3">
      <c r="A26">
        <v>26</v>
      </c>
      <c r="B26">
        <v>0.14674000000000009</v>
      </c>
      <c r="C26">
        <f t="shared" si="1"/>
        <v>1.8072289156626504</v>
      </c>
      <c r="D26">
        <f t="shared" si="1"/>
        <v>1.8072289156626504</v>
      </c>
      <c r="E26">
        <f t="shared" si="1"/>
        <v>0.30120481927710846</v>
      </c>
      <c r="F26">
        <f t="shared" si="1"/>
        <v>0.30120481927710846</v>
      </c>
      <c r="G26">
        <f t="shared" si="1"/>
        <v>0.30120481927710846</v>
      </c>
    </row>
    <row r="27" spans="1:7" x14ac:dyDescent="0.3">
      <c r="A27">
        <v>27</v>
      </c>
      <c r="B27">
        <v>0.1492</v>
      </c>
      <c r="C27">
        <f t="shared" si="1"/>
        <v>1.8795180722891565</v>
      </c>
      <c r="D27">
        <f t="shared" si="1"/>
        <v>1.8795180722891565</v>
      </c>
      <c r="E27">
        <f t="shared" si="1"/>
        <v>0.31325301204819278</v>
      </c>
      <c r="F27">
        <f t="shared" si="1"/>
        <v>0.31325301204819278</v>
      </c>
      <c r="G27">
        <f t="shared" si="1"/>
        <v>0.31325301204819278</v>
      </c>
    </row>
    <row r="28" spans="1:7" x14ac:dyDescent="0.3">
      <c r="A28">
        <v>28</v>
      </c>
      <c r="B28">
        <v>0.15226000000000006</v>
      </c>
      <c r="C28">
        <f t="shared" si="1"/>
        <v>1.9518072289156625</v>
      </c>
      <c r="D28">
        <f t="shared" si="1"/>
        <v>1.9518072289156625</v>
      </c>
      <c r="E28">
        <f t="shared" si="1"/>
        <v>0.3253012048192771</v>
      </c>
      <c r="F28">
        <f t="shared" si="1"/>
        <v>0.3253012048192771</v>
      </c>
      <c r="G28">
        <f t="shared" si="1"/>
        <v>0.3253012048192771</v>
      </c>
    </row>
    <row r="29" spans="1:7" x14ac:dyDescent="0.3">
      <c r="A29">
        <v>29</v>
      </c>
      <c r="B29">
        <v>0.15589000000000008</v>
      </c>
      <c r="C29">
        <f t="shared" si="1"/>
        <v>2.0240963855421685</v>
      </c>
      <c r="D29">
        <f t="shared" si="1"/>
        <v>2.0240963855421685</v>
      </c>
      <c r="E29">
        <f t="shared" si="1"/>
        <v>0.33734939759036148</v>
      </c>
      <c r="F29">
        <f t="shared" si="1"/>
        <v>0.33734939759036148</v>
      </c>
      <c r="G29">
        <f t="shared" si="1"/>
        <v>0.33734939759036148</v>
      </c>
    </row>
    <row r="30" spans="1:7" x14ac:dyDescent="0.3">
      <c r="A30">
        <v>30</v>
      </c>
      <c r="B30">
        <v>0.15651999999999999</v>
      </c>
      <c r="C30">
        <f t="shared" si="1"/>
        <v>2.0963855421686746</v>
      </c>
      <c r="D30">
        <f t="shared" si="1"/>
        <v>2.0963855421686746</v>
      </c>
      <c r="E30">
        <f t="shared" si="1"/>
        <v>0.3493975903614458</v>
      </c>
      <c r="F30">
        <f t="shared" si="1"/>
        <v>0.3493975903614458</v>
      </c>
      <c r="G30">
        <f t="shared" si="1"/>
        <v>0.3493975903614458</v>
      </c>
    </row>
    <row r="31" spans="1:7" x14ac:dyDescent="0.3">
      <c r="A31">
        <v>31</v>
      </c>
      <c r="B31">
        <v>0.15748000000000006</v>
      </c>
      <c r="C31">
        <f t="shared" si="1"/>
        <v>2.1686746987951806</v>
      </c>
      <c r="D31">
        <f t="shared" si="1"/>
        <v>2.1686746987951806</v>
      </c>
      <c r="E31">
        <f t="shared" si="1"/>
        <v>0.36144578313253012</v>
      </c>
      <c r="F31">
        <f t="shared" si="1"/>
        <v>0.36144578313253012</v>
      </c>
      <c r="G31">
        <f t="shared" si="1"/>
        <v>0.36144578313253012</v>
      </c>
    </row>
    <row r="32" spans="1:7" x14ac:dyDescent="0.3">
      <c r="A32">
        <v>32</v>
      </c>
      <c r="B32">
        <v>0.15873999999999988</v>
      </c>
      <c r="C32">
        <f t="shared" si="1"/>
        <v>2.2409638554216866</v>
      </c>
      <c r="D32">
        <f t="shared" si="1"/>
        <v>2.2409638554216866</v>
      </c>
      <c r="E32">
        <f t="shared" si="1"/>
        <v>0.37349397590361449</v>
      </c>
      <c r="F32">
        <f t="shared" si="1"/>
        <v>0.37349397590361449</v>
      </c>
      <c r="G32">
        <f t="shared" si="1"/>
        <v>0.37349397590361449</v>
      </c>
    </row>
    <row r="33" spans="1:7" x14ac:dyDescent="0.3">
      <c r="A33">
        <v>33</v>
      </c>
      <c r="B33">
        <v>0.16025</v>
      </c>
      <c r="C33">
        <f t="shared" si="1"/>
        <v>2.3132530120481927</v>
      </c>
      <c r="D33">
        <f t="shared" si="1"/>
        <v>2.3132530120481927</v>
      </c>
      <c r="E33">
        <f t="shared" si="1"/>
        <v>0.38554216867469882</v>
      </c>
      <c r="F33">
        <f t="shared" si="1"/>
        <v>0.38554216867469882</v>
      </c>
      <c r="G33">
        <f t="shared" si="1"/>
        <v>0.38554216867469882</v>
      </c>
    </row>
    <row r="34" spans="1:7" x14ac:dyDescent="0.3">
      <c r="A34">
        <v>34</v>
      </c>
      <c r="B34">
        <v>0.16193999999999997</v>
      </c>
      <c r="C34">
        <f t="shared" si="1"/>
        <v>2.3855421686746987</v>
      </c>
      <c r="D34">
        <f t="shared" si="1"/>
        <v>2.3855421686746987</v>
      </c>
      <c r="E34">
        <f t="shared" si="1"/>
        <v>0.39759036144578314</v>
      </c>
      <c r="F34">
        <f t="shared" si="1"/>
        <v>0.39759036144578314</v>
      </c>
      <c r="G34">
        <f t="shared" si="1"/>
        <v>0.39759036144578314</v>
      </c>
    </row>
    <row r="35" spans="1:7" x14ac:dyDescent="0.3">
      <c r="A35">
        <v>35</v>
      </c>
      <c r="B35">
        <v>0.16193999999999997</v>
      </c>
      <c r="C35">
        <f t="shared" si="1"/>
        <v>2.4578313253012047</v>
      </c>
      <c r="D35">
        <f t="shared" si="1"/>
        <v>2.4578313253012047</v>
      </c>
      <c r="E35">
        <f t="shared" si="1"/>
        <v>0.40963855421686751</v>
      </c>
      <c r="F35">
        <f t="shared" si="1"/>
        <v>0.40963855421686751</v>
      </c>
      <c r="G35">
        <f t="shared" si="1"/>
        <v>0.40963855421686751</v>
      </c>
    </row>
    <row r="36" spans="1:7" x14ac:dyDescent="0.3">
      <c r="A36">
        <v>36</v>
      </c>
      <c r="B36">
        <v>0.16193999999999997</v>
      </c>
      <c r="C36">
        <f t="shared" si="1"/>
        <v>2.5301204819277108</v>
      </c>
      <c r="D36">
        <f t="shared" si="1"/>
        <v>2.5301204819277108</v>
      </c>
      <c r="E36">
        <f t="shared" si="1"/>
        <v>0.42168674698795183</v>
      </c>
      <c r="F36">
        <f t="shared" si="1"/>
        <v>0.42168674698795183</v>
      </c>
      <c r="G36">
        <f t="shared" si="1"/>
        <v>0.42168674698795183</v>
      </c>
    </row>
    <row r="37" spans="1:7" x14ac:dyDescent="0.3">
      <c r="A37">
        <v>37</v>
      </c>
      <c r="B37">
        <v>0.16193999999999997</v>
      </c>
      <c r="C37">
        <f t="shared" si="1"/>
        <v>2.6024096385542168</v>
      </c>
      <c r="D37">
        <f t="shared" si="1"/>
        <v>2.6024096385542168</v>
      </c>
      <c r="E37">
        <f t="shared" si="1"/>
        <v>0.43373493975903615</v>
      </c>
      <c r="F37">
        <f t="shared" si="1"/>
        <v>0.43373493975903615</v>
      </c>
      <c r="G37">
        <f t="shared" si="1"/>
        <v>0.43373493975903615</v>
      </c>
    </row>
    <row r="38" spans="1:7" x14ac:dyDescent="0.3">
      <c r="A38">
        <v>38</v>
      </c>
      <c r="B38">
        <v>0.16193999999999997</v>
      </c>
      <c r="C38">
        <f t="shared" si="1"/>
        <v>2.6746987951807228</v>
      </c>
      <c r="D38">
        <f t="shared" si="1"/>
        <v>2.6746987951807228</v>
      </c>
      <c r="E38">
        <f t="shared" si="1"/>
        <v>0.44578313253012053</v>
      </c>
      <c r="F38">
        <f t="shared" si="1"/>
        <v>0.44578313253012053</v>
      </c>
      <c r="G38">
        <f t="shared" si="1"/>
        <v>0.44578313253012053</v>
      </c>
    </row>
    <row r="39" spans="1:7" x14ac:dyDescent="0.3">
      <c r="A39">
        <v>39</v>
      </c>
      <c r="B39">
        <v>0.16193999999999997</v>
      </c>
      <c r="C39">
        <f t="shared" si="1"/>
        <v>2.7469879518072289</v>
      </c>
      <c r="D39">
        <f t="shared" si="1"/>
        <v>2.7469879518072289</v>
      </c>
      <c r="E39">
        <f t="shared" si="1"/>
        <v>0.45783132530120485</v>
      </c>
      <c r="F39">
        <f t="shared" si="1"/>
        <v>0.45783132530120485</v>
      </c>
      <c r="G39">
        <f t="shared" si="1"/>
        <v>0.45783132530120485</v>
      </c>
    </row>
    <row r="40" spans="1:7" x14ac:dyDescent="0.3">
      <c r="A40">
        <v>40</v>
      </c>
      <c r="B40">
        <v>0.16193999999999997</v>
      </c>
      <c r="C40">
        <f t="shared" si="1"/>
        <v>2.8192771084337349</v>
      </c>
      <c r="D40">
        <f t="shared" si="1"/>
        <v>2.8192771084337349</v>
      </c>
      <c r="E40">
        <f t="shared" si="1"/>
        <v>0.46987951807228917</v>
      </c>
      <c r="F40">
        <f t="shared" si="1"/>
        <v>0.46987951807228917</v>
      </c>
      <c r="G40">
        <f t="shared" si="1"/>
        <v>0.46987951807228917</v>
      </c>
    </row>
    <row r="41" spans="1:7" x14ac:dyDescent="0.3">
      <c r="A41">
        <v>41</v>
      </c>
      <c r="B41">
        <v>0.16193999999999997</v>
      </c>
      <c r="C41">
        <f t="shared" si="1"/>
        <v>2.8915662650602409</v>
      </c>
      <c r="D41">
        <f t="shared" si="1"/>
        <v>2.8915662650602409</v>
      </c>
      <c r="E41">
        <f t="shared" si="1"/>
        <v>0.48192771084337349</v>
      </c>
      <c r="F41">
        <f t="shared" si="1"/>
        <v>0.48192771084337349</v>
      </c>
      <c r="G41">
        <f t="shared" si="1"/>
        <v>0.48192771084337349</v>
      </c>
    </row>
    <row r="42" spans="1:7" x14ac:dyDescent="0.3">
      <c r="A42">
        <v>42</v>
      </c>
      <c r="B42">
        <v>0.16193999999999997</v>
      </c>
      <c r="C42">
        <f t="shared" ref="C42:G61" si="2">C$84/($A$84-($A$2-1)) *($A42 -($A$2-1))</f>
        <v>2.963855421686747</v>
      </c>
      <c r="D42">
        <f t="shared" si="2"/>
        <v>2.963855421686747</v>
      </c>
      <c r="E42">
        <f t="shared" si="2"/>
        <v>0.49397590361445787</v>
      </c>
      <c r="F42">
        <f t="shared" si="2"/>
        <v>0.49397590361445787</v>
      </c>
      <c r="G42">
        <f t="shared" si="2"/>
        <v>0.49397590361445787</v>
      </c>
    </row>
    <row r="43" spans="1:7" x14ac:dyDescent="0.3">
      <c r="A43">
        <v>43</v>
      </c>
      <c r="B43">
        <v>0.16193999999999997</v>
      </c>
      <c r="C43">
        <f t="shared" si="2"/>
        <v>3.036144578313253</v>
      </c>
      <c r="D43">
        <f t="shared" si="2"/>
        <v>3.036144578313253</v>
      </c>
      <c r="E43">
        <f t="shared" si="2"/>
        <v>0.50602409638554224</v>
      </c>
      <c r="F43">
        <f t="shared" si="2"/>
        <v>0.50602409638554224</v>
      </c>
      <c r="G43">
        <f t="shared" si="2"/>
        <v>0.50602409638554224</v>
      </c>
    </row>
    <row r="44" spans="1:7" x14ac:dyDescent="0.3">
      <c r="A44">
        <v>44</v>
      </c>
      <c r="B44">
        <v>0.16193999999999997</v>
      </c>
      <c r="C44">
        <f t="shared" si="2"/>
        <v>3.1084337349397591</v>
      </c>
      <c r="D44">
        <f t="shared" si="2"/>
        <v>3.1084337349397591</v>
      </c>
      <c r="E44">
        <f t="shared" si="2"/>
        <v>0.51807228915662651</v>
      </c>
      <c r="F44">
        <f t="shared" si="2"/>
        <v>0.51807228915662651</v>
      </c>
      <c r="G44">
        <f t="shared" si="2"/>
        <v>0.51807228915662651</v>
      </c>
    </row>
    <row r="45" spans="1:7" x14ac:dyDescent="0.3">
      <c r="A45">
        <v>45</v>
      </c>
      <c r="B45">
        <v>0.16193999999999997</v>
      </c>
      <c r="C45">
        <f t="shared" si="2"/>
        <v>3.1807228915662651</v>
      </c>
      <c r="D45">
        <f t="shared" si="2"/>
        <v>3.1807228915662651</v>
      </c>
      <c r="E45">
        <f t="shared" si="2"/>
        <v>0.53012048192771088</v>
      </c>
      <c r="F45">
        <f t="shared" si="2"/>
        <v>0.53012048192771088</v>
      </c>
      <c r="G45">
        <f t="shared" si="2"/>
        <v>0.53012048192771088</v>
      </c>
    </row>
    <row r="46" spans="1:7" x14ac:dyDescent="0.3">
      <c r="A46">
        <v>46</v>
      </c>
      <c r="B46">
        <v>0.16193999999999997</v>
      </c>
      <c r="C46">
        <f t="shared" si="2"/>
        <v>3.2530120481927711</v>
      </c>
      <c r="D46">
        <f t="shared" si="2"/>
        <v>3.2530120481927711</v>
      </c>
      <c r="E46">
        <f t="shared" si="2"/>
        <v>0.54216867469879526</v>
      </c>
      <c r="F46">
        <f t="shared" si="2"/>
        <v>0.54216867469879526</v>
      </c>
      <c r="G46">
        <f t="shared" si="2"/>
        <v>0.54216867469879526</v>
      </c>
    </row>
    <row r="47" spans="1:7" x14ac:dyDescent="0.3">
      <c r="A47">
        <v>47</v>
      </c>
      <c r="B47">
        <v>0.16193999999999997</v>
      </c>
      <c r="C47">
        <f t="shared" si="2"/>
        <v>3.3253012048192772</v>
      </c>
      <c r="D47">
        <f t="shared" si="2"/>
        <v>3.3253012048192772</v>
      </c>
      <c r="E47">
        <f t="shared" si="2"/>
        <v>0.55421686746987953</v>
      </c>
      <c r="F47">
        <f t="shared" si="2"/>
        <v>0.55421686746987953</v>
      </c>
      <c r="G47">
        <f t="shared" si="2"/>
        <v>0.55421686746987953</v>
      </c>
    </row>
    <row r="48" spans="1:7" x14ac:dyDescent="0.3">
      <c r="A48">
        <v>48</v>
      </c>
      <c r="B48">
        <v>0.16193999999999997</v>
      </c>
      <c r="C48">
        <f t="shared" si="2"/>
        <v>3.3975903614457832</v>
      </c>
      <c r="D48">
        <f t="shared" si="2"/>
        <v>3.3975903614457832</v>
      </c>
      <c r="E48">
        <f t="shared" si="2"/>
        <v>0.5662650602409639</v>
      </c>
      <c r="F48">
        <f t="shared" si="2"/>
        <v>0.5662650602409639</v>
      </c>
      <c r="G48">
        <f t="shared" si="2"/>
        <v>0.5662650602409639</v>
      </c>
    </row>
    <row r="49" spans="1:7" x14ac:dyDescent="0.3">
      <c r="A49">
        <v>49</v>
      </c>
      <c r="B49">
        <v>0.16193999999999997</v>
      </c>
      <c r="C49">
        <f t="shared" si="2"/>
        <v>3.4698795180722888</v>
      </c>
      <c r="D49">
        <f t="shared" si="2"/>
        <v>3.4698795180722888</v>
      </c>
      <c r="E49">
        <f t="shared" si="2"/>
        <v>0.57831325301204828</v>
      </c>
      <c r="F49">
        <f t="shared" si="2"/>
        <v>0.57831325301204828</v>
      </c>
      <c r="G49">
        <f t="shared" si="2"/>
        <v>0.57831325301204828</v>
      </c>
    </row>
    <row r="50" spans="1:7" x14ac:dyDescent="0.3">
      <c r="A50">
        <v>50</v>
      </c>
      <c r="B50">
        <v>0.16193999999999997</v>
      </c>
      <c r="C50">
        <f t="shared" si="2"/>
        <v>3.5421686746987948</v>
      </c>
      <c r="D50">
        <f t="shared" si="2"/>
        <v>3.5421686746987948</v>
      </c>
      <c r="E50">
        <f t="shared" si="2"/>
        <v>0.59036144578313254</v>
      </c>
      <c r="F50">
        <f t="shared" si="2"/>
        <v>0.59036144578313254</v>
      </c>
      <c r="G50">
        <f t="shared" si="2"/>
        <v>0.59036144578313254</v>
      </c>
    </row>
    <row r="51" spans="1:7" x14ac:dyDescent="0.3">
      <c r="A51">
        <v>51</v>
      </c>
      <c r="B51">
        <v>0.16193999999999997</v>
      </c>
      <c r="C51">
        <f t="shared" si="2"/>
        <v>3.6144578313253009</v>
      </c>
      <c r="D51">
        <f t="shared" si="2"/>
        <v>3.6144578313253009</v>
      </c>
      <c r="E51">
        <f t="shared" si="2"/>
        <v>0.60240963855421692</v>
      </c>
      <c r="F51">
        <f t="shared" si="2"/>
        <v>0.60240963855421692</v>
      </c>
      <c r="G51">
        <f t="shared" si="2"/>
        <v>0.60240963855421692</v>
      </c>
    </row>
    <row r="52" spans="1:7" x14ac:dyDescent="0.3">
      <c r="A52">
        <v>52</v>
      </c>
      <c r="B52">
        <v>0.16193999999999997</v>
      </c>
      <c r="C52">
        <f t="shared" si="2"/>
        <v>3.6867469879518069</v>
      </c>
      <c r="D52">
        <f t="shared" si="2"/>
        <v>3.6867469879518069</v>
      </c>
      <c r="E52">
        <f t="shared" si="2"/>
        <v>0.61445783132530118</v>
      </c>
      <c r="F52">
        <f t="shared" si="2"/>
        <v>0.61445783132530118</v>
      </c>
      <c r="G52">
        <f t="shared" si="2"/>
        <v>0.61445783132530118</v>
      </c>
    </row>
    <row r="53" spans="1:7" x14ac:dyDescent="0.3">
      <c r="A53">
        <v>53</v>
      </c>
      <c r="B53">
        <v>0.16193999999999997</v>
      </c>
      <c r="C53">
        <f t="shared" si="2"/>
        <v>3.7590361445783129</v>
      </c>
      <c r="D53">
        <f t="shared" si="2"/>
        <v>3.7590361445783129</v>
      </c>
      <c r="E53">
        <f t="shared" si="2"/>
        <v>0.62650602409638556</v>
      </c>
      <c r="F53">
        <f t="shared" si="2"/>
        <v>0.62650602409638556</v>
      </c>
      <c r="G53">
        <f t="shared" si="2"/>
        <v>0.62650602409638556</v>
      </c>
    </row>
    <row r="54" spans="1:7" x14ac:dyDescent="0.3">
      <c r="A54">
        <v>54</v>
      </c>
      <c r="B54">
        <v>0.16193999999999997</v>
      </c>
      <c r="C54">
        <f t="shared" si="2"/>
        <v>3.831325301204819</v>
      </c>
      <c r="D54">
        <f t="shared" si="2"/>
        <v>3.831325301204819</v>
      </c>
      <c r="E54">
        <f t="shared" si="2"/>
        <v>0.63855421686746994</v>
      </c>
      <c r="F54">
        <f t="shared" si="2"/>
        <v>0.63855421686746994</v>
      </c>
      <c r="G54">
        <f t="shared" si="2"/>
        <v>0.63855421686746994</v>
      </c>
    </row>
    <row r="55" spans="1:7" x14ac:dyDescent="0.3">
      <c r="A55">
        <v>55</v>
      </c>
      <c r="B55">
        <v>0.16193999999999997</v>
      </c>
      <c r="C55">
        <f t="shared" si="2"/>
        <v>3.903614457831325</v>
      </c>
      <c r="D55">
        <f t="shared" si="2"/>
        <v>3.903614457831325</v>
      </c>
      <c r="E55">
        <f t="shared" si="2"/>
        <v>0.6506024096385542</v>
      </c>
      <c r="F55">
        <f t="shared" si="2"/>
        <v>0.6506024096385542</v>
      </c>
      <c r="G55">
        <f t="shared" si="2"/>
        <v>0.6506024096385542</v>
      </c>
    </row>
    <row r="56" spans="1:7" x14ac:dyDescent="0.3">
      <c r="A56">
        <v>56</v>
      </c>
      <c r="B56">
        <v>0.16193999999999997</v>
      </c>
      <c r="C56">
        <f t="shared" si="2"/>
        <v>3.975903614457831</v>
      </c>
      <c r="D56">
        <f t="shared" si="2"/>
        <v>3.975903614457831</v>
      </c>
      <c r="E56">
        <f t="shared" si="2"/>
        <v>0.66265060240963858</v>
      </c>
      <c r="F56">
        <f t="shared" si="2"/>
        <v>0.66265060240963858</v>
      </c>
      <c r="G56">
        <f t="shared" si="2"/>
        <v>0.66265060240963858</v>
      </c>
    </row>
    <row r="57" spans="1:7" x14ac:dyDescent="0.3">
      <c r="A57">
        <v>57</v>
      </c>
      <c r="B57">
        <v>0.16193999999999997</v>
      </c>
      <c r="C57">
        <f t="shared" si="2"/>
        <v>4.0481927710843371</v>
      </c>
      <c r="D57">
        <f t="shared" si="2"/>
        <v>4.0481927710843371</v>
      </c>
      <c r="E57">
        <f t="shared" si="2"/>
        <v>0.67469879518072295</v>
      </c>
      <c r="F57">
        <f t="shared" si="2"/>
        <v>0.67469879518072295</v>
      </c>
      <c r="G57">
        <f t="shared" si="2"/>
        <v>0.67469879518072295</v>
      </c>
    </row>
    <row r="58" spans="1:7" x14ac:dyDescent="0.3">
      <c r="A58">
        <v>58</v>
      </c>
      <c r="B58">
        <v>0.16193999999999997</v>
      </c>
      <c r="C58">
        <f t="shared" si="2"/>
        <v>4.1204819277108431</v>
      </c>
      <c r="D58">
        <f t="shared" si="2"/>
        <v>4.1204819277108431</v>
      </c>
      <c r="E58">
        <f t="shared" si="2"/>
        <v>0.68674698795180722</v>
      </c>
      <c r="F58">
        <f t="shared" si="2"/>
        <v>0.68674698795180722</v>
      </c>
      <c r="G58">
        <f t="shared" si="2"/>
        <v>0.68674698795180722</v>
      </c>
    </row>
    <row r="59" spans="1:7" x14ac:dyDescent="0.3">
      <c r="A59">
        <v>59</v>
      </c>
      <c r="B59">
        <v>0.16193999999999997</v>
      </c>
      <c r="C59">
        <f t="shared" si="2"/>
        <v>4.1927710843373491</v>
      </c>
      <c r="D59">
        <f t="shared" si="2"/>
        <v>4.1927710843373491</v>
      </c>
      <c r="E59">
        <f t="shared" si="2"/>
        <v>0.6987951807228916</v>
      </c>
      <c r="F59">
        <f t="shared" si="2"/>
        <v>0.6987951807228916</v>
      </c>
      <c r="G59">
        <f t="shared" si="2"/>
        <v>0.6987951807228916</v>
      </c>
    </row>
    <row r="60" spans="1:7" x14ac:dyDescent="0.3">
      <c r="A60">
        <v>60</v>
      </c>
      <c r="B60">
        <v>0.16193999999999997</v>
      </c>
      <c r="C60">
        <f t="shared" si="2"/>
        <v>4.2650602409638552</v>
      </c>
      <c r="D60">
        <f t="shared" si="2"/>
        <v>4.2650602409638552</v>
      </c>
      <c r="E60">
        <f t="shared" si="2"/>
        <v>0.71084337349397597</v>
      </c>
      <c r="F60">
        <f t="shared" si="2"/>
        <v>0.71084337349397597</v>
      </c>
      <c r="G60">
        <f t="shared" si="2"/>
        <v>0.71084337349397597</v>
      </c>
    </row>
    <row r="61" spans="1:7" x14ac:dyDescent="0.3">
      <c r="A61">
        <v>61</v>
      </c>
      <c r="B61">
        <v>0.16193999999999997</v>
      </c>
      <c r="C61">
        <f t="shared" si="2"/>
        <v>4.3373493975903612</v>
      </c>
      <c r="D61">
        <f t="shared" si="2"/>
        <v>4.3373493975903612</v>
      </c>
      <c r="E61">
        <f t="shared" si="2"/>
        <v>0.72289156626506024</v>
      </c>
      <c r="F61">
        <f t="shared" si="2"/>
        <v>0.72289156626506024</v>
      </c>
      <c r="G61">
        <f t="shared" si="2"/>
        <v>0.72289156626506024</v>
      </c>
    </row>
    <row r="62" spans="1:7" x14ac:dyDescent="0.3">
      <c r="A62">
        <v>62</v>
      </c>
      <c r="B62">
        <v>0.16193999999999997</v>
      </c>
      <c r="C62">
        <f t="shared" ref="C62:G83" si="3">C$84/($A$84-($A$2-1)) *($A62 -($A$2-1))</f>
        <v>4.4096385542168672</v>
      </c>
      <c r="D62">
        <f t="shared" si="3"/>
        <v>4.4096385542168672</v>
      </c>
      <c r="E62">
        <f t="shared" ref="E62:G83" si="4">E$84/($A$84-($A$2-1)) *($A62 -($A$2-1))</f>
        <v>0.73493975903614461</v>
      </c>
      <c r="F62">
        <f t="shared" si="4"/>
        <v>0.73493975903614461</v>
      </c>
      <c r="G62">
        <f t="shared" si="4"/>
        <v>0.73493975903614461</v>
      </c>
    </row>
    <row r="63" spans="1:7" x14ac:dyDescent="0.3">
      <c r="A63">
        <v>63</v>
      </c>
      <c r="B63">
        <v>0.16193999999999997</v>
      </c>
      <c r="C63">
        <f t="shared" si="3"/>
        <v>4.4819277108433733</v>
      </c>
      <c r="D63">
        <f t="shared" si="3"/>
        <v>4.4819277108433733</v>
      </c>
      <c r="E63">
        <f t="shared" si="4"/>
        <v>0.74698795180722899</v>
      </c>
      <c r="F63">
        <f t="shared" si="4"/>
        <v>0.74698795180722899</v>
      </c>
      <c r="G63">
        <f t="shared" si="4"/>
        <v>0.74698795180722899</v>
      </c>
    </row>
    <row r="64" spans="1:7" x14ac:dyDescent="0.3">
      <c r="A64">
        <v>64</v>
      </c>
      <c r="B64">
        <v>0.16193999999999997</v>
      </c>
      <c r="C64">
        <f t="shared" si="3"/>
        <v>4.5542168674698793</v>
      </c>
      <c r="D64">
        <f t="shared" si="3"/>
        <v>4.5542168674698793</v>
      </c>
      <c r="E64">
        <f t="shared" si="4"/>
        <v>0.75903614457831325</v>
      </c>
      <c r="F64">
        <f t="shared" si="4"/>
        <v>0.75903614457831325</v>
      </c>
      <c r="G64">
        <f t="shared" si="4"/>
        <v>0.75903614457831325</v>
      </c>
    </row>
    <row r="65" spans="1:7" x14ac:dyDescent="0.3">
      <c r="A65">
        <v>65</v>
      </c>
      <c r="B65">
        <v>0.16193999999999997</v>
      </c>
      <c r="C65">
        <f t="shared" si="3"/>
        <v>4.6265060240963853</v>
      </c>
      <c r="D65">
        <f t="shared" si="3"/>
        <v>4.6265060240963853</v>
      </c>
      <c r="E65">
        <f t="shared" si="4"/>
        <v>0.77108433734939763</v>
      </c>
      <c r="F65">
        <f t="shared" si="4"/>
        <v>0.77108433734939763</v>
      </c>
      <c r="G65">
        <f t="shared" si="4"/>
        <v>0.77108433734939763</v>
      </c>
    </row>
    <row r="66" spans="1:7" x14ac:dyDescent="0.3">
      <c r="A66">
        <v>66</v>
      </c>
      <c r="B66">
        <v>0.16193999999999997</v>
      </c>
      <c r="C66">
        <f t="shared" si="3"/>
        <v>4.6987951807228914</v>
      </c>
      <c r="D66">
        <f t="shared" si="3"/>
        <v>4.6987951807228914</v>
      </c>
      <c r="E66">
        <f t="shared" si="4"/>
        <v>0.78313253012048201</v>
      </c>
      <c r="F66">
        <f t="shared" si="4"/>
        <v>0.78313253012048201</v>
      </c>
      <c r="G66">
        <f t="shared" si="4"/>
        <v>0.78313253012048201</v>
      </c>
    </row>
    <row r="67" spans="1:7" x14ac:dyDescent="0.3">
      <c r="A67">
        <v>67</v>
      </c>
      <c r="B67">
        <v>0.16193999999999997</v>
      </c>
      <c r="C67">
        <f t="shared" si="3"/>
        <v>4.7710843373493974</v>
      </c>
      <c r="D67">
        <f t="shared" si="3"/>
        <v>4.7710843373493974</v>
      </c>
      <c r="E67">
        <f t="shared" si="4"/>
        <v>0.79518072289156627</v>
      </c>
      <c r="F67">
        <f t="shared" si="4"/>
        <v>0.79518072289156627</v>
      </c>
      <c r="G67">
        <f t="shared" si="4"/>
        <v>0.79518072289156627</v>
      </c>
    </row>
    <row r="68" spans="1:7" x14ac:dyDescent="0.3">
      <c r="A68">
        <v>68</v>
      </c>
      <c r="B68">
        <v>0.16193999999999997</v>
      </c>
      <c r="C68">
        <f t="shared" si="3"/>
        <v>4.8433734939759034</v>
      </c>
      <c r="D68">
        <f t="shared" si="3"/>
        <v>4.8433734939759034</v>
      </c>
      <c r="E68">
        <f t="shared" si="4"/>
        <v>0.80722891566265065</v>
      </c>
      <c r="F68">
        <f t="shared" si="4"/>
        <v>0.80722891566265065</v>
      </c>
      <c r="G68">
        <f t="shared" si="4"/>
        <v>0.80722891566265065</v>
      </c>
    </row>
    <row r="69" spans="1:7" x14ac:dyDescent="0.3">
      <c r="A69">
        <v>69</v>
      </c>
      <c r="B69">
        <v>0.16193999999999997</v>
      </c>
      <c r="C69">
        <f t="shared" si="3"/>
        <v>4.9156626506024095</v>
      </c>
      <c r="D69">
        <f t="shared" si="3"/>
        <v>4.9156626506024095</v>
      </c>
      <c r="E69">
        <f t="shared" si="4"/>
        <v>0.81927710843373502</v>
      </c>
      <c r="F69">
        <f t="shared" si="4"/>
        <v>0.81927710843373502</v>
      </c>
      <c r="G69">
        <f t="shared" si="4"/>
        <v>0.81927710843373502</v>
      </c>
    </row>
    <row r="70" spans="1:7" x14ac:dyDescent="0.3">
      <c r="A70">
        <v>70</v>
      </c>
      <c r="B70">
        <v>0.16193999999999997</v>
      </c>
      <c r="C70">
        <f t="shared" si="3"/>
        <v>4.9879518072289155</v>
      </c>
      <c r="D70">
        <f t="shared" si="3"/>
        <v>4.9879518072289155</v>
      </c>
      <c r="E70">
        <f t="shared" si="4"/>
        <v>0.83132530120481929</v>
      </c>
      <c r="F70">
        <f t="shared" si="4"/>
        <v>0.83132530120481929</v>
      </c>
      <c r="G70">
        <f t="shared" si="4"/>
        <v>0.83132530120481929</v>
      </c>
    </row>
    <row r="71" spans="1:7" x14ac:dyDescent="0.3">
      <c r="A71">
        <v>71</v>
      </c>
      <c r="B71">
        <v>0.16193999999999997</v>
      </c>
      <c r="C71">
        <f t="shared" si="3"/>
        <v>5.0602409638554215</v>
      </c>
      <c r="D71">
        <f t="shared" si="3"/>
        <v>5.0602409638554215</v>
      </c>
      <c r="E71">
        <f t="shared" si="4"/>
        <v>0.84337349397590367</v>
      </c>
      <c r="F71">
        <f t="shared" si="4"/>
        <v>0.84337349397590367</v>
      </c>
      <c r="G71">
        <f t="shared" si="4"/>
        <v>0.84337349397590367</v>
      </c>
    </row>
    <row r="72" spans="1:7" x14ac:dyDescent="0.3">
      <c r="A72">
        <v>72</v>
      </c>
      <c r="B72">
        <v>0.16193999999999997</v>
      </c>
      <c r="C72">
        <f t="shared" si="3"/>
        <v>5.1325301204819276</v>
      </c>
      <c r="D72">
        <f t="shared" si="3"/>
        <v>5.1325301204819276</v>
      </c>
      <c r="E72">
        <f t="shared" si="4"/>
        <v>0.85542168674698804</v>
      </c>
      <c r="F72">
        <f t="shared" si="4"/>
        <v>0.85542168674698804</v>
      </c>
      <c r="G72">
        <f t="shared" si="4"/>
        <v>0.85542168674698804</v>
      </c>
    </row>
    <row r="73" spans="1:7" x14ac:dyDescent="0.3">
      <c r="A73">
        <v>73</v>
      </c>
      <c r="B73">
        <v>0.16193999999999997</v>
      </c>
      <c r="C73">
        <f t="shared" si="3"/>
        <v>5.2048192771084336</v>
      </c>
      <c r="D73">
        <f t="shared" si="3"/>
        <v>5.2048192771084336</v>
      </c>
      <c r="E73">
        <f t="shared" si="4"/>
        <v>0.86746987951807231</v>
      </c>
      <c r="F73">
        <f t="shared" si="4"/>
        <v>0.86746987951807231</v>
      </c>
      <c r="G73">
        <f t="shared" si="4"/>
        <v>0.86746987951807231</v>
      </c>
    </row>
    <row r="74" spans="1:7" x14ac:dyDescent="0.3">
      <c r="A74">
        <v>74</v>
      </c>
      <c r="B74">
        <v>0.16193999999999997</v>
      </c>
      <c r="C74">
        <f t="shared" si="3"/>
        <v>5.2771084337349397</v>
      </c>
      <c r="D74">
        <f t="shared" si="3"/>
        <v>5.2771084337349397</v>
      </c>
      <c r="E74">
        <f t="shared" si="4"/>
        <v>0.87951807228915668</v>
      </c>
      <c r="F74">
        <f t="shared" si="4"/>
        <v>0.87951807228915668</v>
      </c>
      <c r="G74">
        <f t="shared" si="4"/>
        <v>0.87951807228915668</v>
      </c>
    </row>
    <row r="75" spans="1:7" x14ac:dyDescent="0.3">
      <c r="A75">
        <v>75</v>
      </c>
      <c r="B75">
        <v>0.16193999999999997</v>
      </c>
      <c r="C75">
        <f t="shared" si="3"/>
        <v>5.3493975903614457</v>
      </c>
      <c r="D75">
        <f t="shared" si="3"/>
        <v>5.3493975903614457</v>
      </c>
      <c r="E75">
        <f t="shared" si="4"/>
        <v>0.89156626506024106</v>
      </c>
      <c r="F75">
        <f t="shared" si="4"/>
        <v>0.89156626506024106</v>
      </c>
      <c r="G75">
        <f t="shared" si="4"/>
        <v>0.89156626506024106</v>
      </c>
    </row>
    <row r="76" spans="1:7" x14ac:dyDescent="0.3">
      <c r="A76">
        <v>76</v>
      </c>
      <c r="B76">
        <v>0.16193999999999997</v>
      </c>
      <c r="C76">
        <f t="shared" si="3"/>
        <v>5.4216867469879517</v>
      </c>
      <c r="D76">
        <f t="shared" si="3"/>
        <v>5.4216867469879517</v>
      </c>
      <c r="E76">
        <f t="shared" si="4"/>
        <v>0.90361445783132532</v>
      </c>
      <c r="F76">
        <f t="shared" si="4"/>
        <v>0.90361445783132532</v>
      </c>
      <c r="G76">
        <f t="shared" si="4"/>
        <v>0.90361445783132532</v>
      </c>
    </row>
    <row r="77" spans="1:7" x14ac:dyDescent="0.3">
      <c r="A77">
        <v>77</v>
      </c>
      <c r="B77">
        <v>0.16193999999999997</v>
      </c>
      <c r="C77">
        <f t="shared" si="3"/>
        <v>5.4939759036144578</v>
      </c>
      <c r="D77">
        <f t="shared" si="3"/>
        <v>5.4939759036144578</v>
      </c>
      <c r="E77">
        <f t="shared" si="4"/>
        <v>0.9156626506024097</v>
      </c>
      <c r="F77">
        <f t="shared" si="4"/>
        <v>0.9156626506024097</v>
      </c>
      <c r="G77">
        <f t="shared" si="4"/>
        <v>0.9156626506024097</v>
      </c>
    </row>
    <row r="78" spans="1:7" x14ac:dyDescent="0.3">
      <c r="A78">
        <v>78</v>
      </c>
      <c r="B78">
        <v>0.16193999999999997</v>
      </c>
      <c r="C78">
        <f t="shared" si="3"/>
        <v>5.5662650602409638</v>
      </c>
      <c r="D78">
        <f t="shared" si="3"/>
        <v>5.5662650602409638</v>
      </c>
      <c r="E78">
        <f t="shared" si="4"/>
        <v>0.92771084337349408</v>
      </c>
      <c r="F78">
        <f t="shared" si="4"/>
        <v>0.92771084337349408</v>
      </c>
      <c r="G78">
        <f t="shared" si="4"/>
        <v>0.92771084337349408</v>
      </c>
    </row>
    <row r="79" spans="1:7" x14ac:dyDescent="0.3">
      <c r="A79">
        <v>79</v>
      </c>
      <c r="B79">
        <v>0.16193999999999997</v>
      </c>
      <c r="C79">
        <f t="shared" si="3"/>
        <v>5.6385542168674698</v>
      </c>
      <c r="D79">
        <f t="shared" si="3"/>
        <v>5.6385542168674698</v>
      </c>
      <c r="E79">
        <f t="shared" si="4"/>
        <v>0.93975903614457834</v>
      </c>
      <c r="F79">
        <f t="shared" si="4"/>
        <v>0.93975903614457834</v>
      </c>
      <c r="G79">
        <f t="shared" si="4"/>
        <v>0.93975903614457834</v>
      </c>
    </row>
    <row r="80" spans="1:7" x14ac:dyDescent="0.3">
      <c r="A80">
        <v>80</v>
      </c>
      <c r="B80">
        <v>0.16193999999999997</v>
      </c>
      <c r="C80">
        <f t="shared" si="3"/>
        <v>5.7108433734939759</v>
      </c>
      <c r="D80">
        <f t="shared" si="3"/>
        <v>5.7108433734939759</v>
      </c>
      <c r="E80">
        <f t="shared" si="4"/>
        <v>0.95180722891566272</v>
      </c>
      <c r="F80">
        <f t="shared" si="4"/>
        <v>0.95180722891566272</v>
      </c>
      <c r="G80">
        <f t="shared" si="4"/>
        <v>0.95180722891566272</v>
      </c>
    </row>
    <row r="81" spans="1:7" x14ac:dyDescent="0.3">
      <c r="A81">
        <v>81</v>
      </c>
      <c r="B81">
        <v>0.16193999999999997</v>
      </c>
      <c r="C81">
        <f t="shared" si="3"/>
        <v>5.7831325301204819</v>
      </c>
      <c r="D81">
        <f t="shared" si="3"/>
        <v>5.7831325301204819</v>
      </c>
      <c r="E81">
        <f t="shared" si="4"/>
        <v>0.96385542168674698</v>
      </c>
      <c r="F81">
        <f t="shared" si="4"/>
        <v>0.96385542168674698</v>
      </c>
      <c r="G81">
        <f t="shared" si="4"/>
        <v>0.96385542168674698</v>
      </c>
    </row>
    <row r="82" spans="1:7" x14ac:dyDescent="0.3">
      <c r="A82">
        <v>82</v>
      </c>
      <c r="B82">
        <v>0.16193999999999997</v>
      </c>
      <c r="C82">
        <f t="shared" si="3"/>
        <v>5.8554216867469879</v>
      </c>
      <c r="D82">
        <f t="shared" si="3"/>
        <v>5.8554216867469879</v>
      </c>
      <c r="E82">
        <f t="shared" si="4"/>
        <v>0.97590361445783136</v>
      </c>
      <c r="F82">
        <f t="shared" si="4"/>
        <v>0.97590361445783136</v>
      </c>
      <c r="G82">
        <f t="shared" si="4"/>
        <v>0.97590361445783136</v>
      </c>
    </row>
    <row r="83" spans="1:7" x14ac:dyDescent="0.3">
      <c r="A83">
        <v>83</v>
      </c>
      <c r="B83">
        <v>0.16193999999999997</v>
      </c>
      <c r="C83">
        <f>C$84/($A$84-($A$2-1)) *($A83 -($A$2-1))</f>
        <v>5.927710843373494</v>
      </c>
      <c r="D83">
        <f t="shared" si="3"/>
        <v>5.927710843373494</v>
      </c>
      <c r="E83">
        <f t="shared" si="3"/>
        <v>0.98795180722891573</v>
      </c>
      <c r="F83">
        <f t="shared" si="3"/>
        <v>0.98795180722891573</v>
      </c>
      <c r="G83">
        <f t="shared" si="3"/>
        <v>0.98795180722891573</v>
      </c>
    </row>
    <row r="84" spans="1:7" x14ac:dyDescent="0.3">
      <c r="A84" s="11">
        <v>84</v>
      </c>
      <c r="B84" s="11">
        <v>0.16193999999999997</v>
      </c>
      <c r="C84" s="11">
        <v>6</v>
      </c>
      <c r="D84" s="11">
        <v>6</v>
      </c>
      <c r="E84" s="11">
        <v>1</v>
      </c>
      <c r="F84" s="11">
        <v>1</v>
      </c>
      <c r="G84" s="11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H86" sqref="H86"/>
    </sheetView>
  </sheetViews>
  <sheetFormatPr baseColWidth="10" defaultRowHeight="14.4" x14ac:dyDescent="0.3"/>
  <sheetData>
    <row r="1" spans="1:9" x14ac:dyDescent="0.3">
      <c r="A1" t="s">
        <v>177</v>
      </c>
      <c r="B1" t="s">
        <v>206</v>
      </c>
      <c r="C1" t="s">
        <v>178</v>
      </c>
      <c r="D1" t="s">
        <v>191</v>
      </c>
      <c r="E1" t="s">
        <v>179</v>
      </c>
      <c r="F1" t="s">
        <v>192</v>
      </c>
      <c r="G1" t="s">
        <v>192</v>
      </c>
      <c r="H1" t="s">
        <v>193</v>
      </c>
      <c r="I1" t="s">
        <v>194</v>
      </c>
    </row>
    <row r="2" spans="1:9" x14ac:dyDescent="0.3">
      <c r="A2">
        <v>2</v>
      </c>
      <c r="B2">
        <v>9.360000000000035E-3</v>
      </c>
      <c r="C2">
        <f t="shared" ref="C2:E21" si="0">C$84/($A$84-($A$2-1)) *($A2 -($A$2-1))</f>
        <v>7.2289156626506021E-2</v>
      </c>
      <c r="D2">
        <f t="shared" si="0"/>
        <v>7.2289156626506021E-2</v>
      </c>
      <c r="E2">
        <f t="shared" si="0"/>
        <v>1.2048192771084338E-2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3</v>
      </c>
      <c r="B3">
        <v>1.8809999999999993E-2</v>
      </c>
      <c r="C3">
        <f t="shared" si="0"/>
        <v>0.14457831325301204</v>
      </c>
      <c r="D3">
        <f t="shared" si="0"/>
        <v>0.14457831325301204</v>
      </c>
      <c r="E3">
        <f t="shared" si="0"/>
        <v>2.4096385542168676E-2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4</v>
      </c>
      <c r="B4">
        <v>2.8410000000000046E-2</v>
      </c>
      <c r="C4">
        <f t="shared" si="0"/>
        <v>0.21686746987951805</v>
      </c>
      <c r="D4">
        <f t="shared" si="0"/>
        <v>0.21686746987951805</v>
      </c>
      <c r="E4">
        <f t="shared" si="0"/>
        <v>3.6144578313253017E-2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5</v>
      </c>
      <c r="B5">
        <v>3.6660000000000026E-2</v>
      </c>
      <c r="C5">
        <f t="shared" si="0"/>
        <v>0.28915662650602408</v>
      </c>
      <c r="D5">
        <f t="shared" si="0"/>
        <v>0.28915662650602408</v>
      </c>
      <c r="E5">
        <f t="shared" si="0"/>
        <v>4.8192771084337352E-2</v>
      </c>
      <c r="F5">
        <v>1</v>
      </c>
      <c r="G5">
        <v>1</v>
      </c>
      <c r="H5">
        <v>0</v>
      </c>
      <c r="I5">
        <v>0</v>
      </c>
    </row>
    <row r="6" spans="1:9" x14ac:dyDescent="0.3">
      <c r="A6">
        <v>6</v>
      </c>
      <c r="B6">
        <v>4.4869999999999965E-2</v>
      </c>
      <c r="C6">
        <f t="shared" si="0"/>
        <v>0.36144578313253012</v>
      </c>
      <c r="D6">
        <f t="shared" si="0"/>
        <v>0.36144578313253012</v>
      </c>
      <c r="E6">
        <f t="shared" si="0"/>
        <v>6.0240963855421686E-2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7</v>
      </c>
      <c r="B7">
        <v>5.3059999999999996E-2</v>
      </c>
      <c r="C7">
        <f t="shared" si="0"/>
        <v>0.4337349397590361</v>
      </c>
      <c r="D7">
        <f t="shared" si="0"/>
        <v>0.4337349397590361</v>
      </c>
      <c r="E7">
        <f t="shared" si="0"/>
        <v>7.2289156626506035E-2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8</v>
      </c>
      <c r="B8">
        <v>6.1270000000000047E-2</v>
      </c>
      <c r="C8">
        <f t="shared" si="0"/>
        <v>0.50602409638554213</v>
      </c>
      <c r="D8">
        <f t="shared" si="0"/>
        <v>0.50602409638554213</v>
      </c>
      <c r="E8">
        <f t="shared" si="0"/>
        <v>8.4337349397590369E-2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9</v>
      </c>
      <c r="B9">
        <v>6.9529999999999981E-2</v>
      </c>
      <c r="C9">
        <f t="shared" si="0"/>
        <v>0.57831325301204817</v>
      </c>
      <c r="D9">
        <f t="shared" si="0"/>
        <v>0.57831325301204817</v>
      </c>
      <c r="E9">
        <f t="shared" si="0"/>
        <v>9.6385542168674704E-2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10</v>
      </c>
      <c r="B10">
        <v>7.6160000000000005E-2</v>
      </c>
      <c r="C10">
        <f t="shared" si="0"/>
        <v>0.6506024096385542</v>
      </c>
      <c r="D10">
        <f t="shared" si="0"/>
        <v>0.6506024096385542</v>
      </c>
      <c r="E10">
        <f t="shared" si="0"/>
        <v>0.10843373493975904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11</v>
      </c>
      <c r="B11">
        <v>8.268999999999993E-2</v>
      </c>
      <c r="C11">
        <f t="shared" si="0"/>
        <v>0.72289156626506024</v>
      </c>
      <c r="D11">
        <f t="shared" si="0"/>
        <v>0.72289156626506024</v>
      </c>
      <c r="E11">
        <f t="shared" si="0"/>
        <v>0.12048192771084337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12</v>
      </c>
      <c r="B12">
        <v>8.9110000000000023E-2</v>
      </c>
      <c r="C12">
        <f t="shared" si="0"/>
        <v>0.79518072289156627</v>
      </c>
      <c r="D12">
        <f t="shared" si="0"/>
        <v>0.79518072289156627</v>
      </c>
      <c r="E12">
        <f t="shared" si="0"/>
        <v>0.13253012048192772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13</v>
      </c>
      <c r="B13">
        <v>9.542000000000006E-2</v>
      </c>
      <c r="C13">
        <f t="shared" si="0"/>
        <v>0.8674698795180722</v>
      </c>
      <c r="D13">
        <f t="shared" si="0"/>
        <v>0.8674698795180722</v>
      </c>
      <c r="E13">
        <f t="shared" si="0"/>
        <v>0.14457831325301207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14</v>
      </c>
      <c r="B14">
        <v>0.10165000000000002</v>
      </c>
      <c r="C14">
        <f t="shared" si="0"/>
        <v>0.93975903614457823</v>
      </c>
      <c r="D14">
        <f t="shared" si="0"/>
        <v>0.93975903614457823</v>
      </c>
      <c r="E14">
        <f t="shared" si="0"/>
        <v>0.15662650602409639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15</v>
      </c>
      <c r="B15">
        <v>0.10603999999999991</v>
      </c>
      <c r="C15">
        <f t="shared" si="0"/>
        <v>1.0120481927710843</v>
      </c>
      <c r="D15">
        <f t="shared" si="0"/>
        <v>1.0120481927710843</v>
      </c>
      <c r="E15">
        <f t="shared" si="0"/>
        <v>0.16867469879518074</v>
      </c>
      <c r="F15">
        <v>1</v>
      </c>
      <c r="G15">
        <v>1</v>
      </c>
      <c r="H15">
        <v>0</v>
      </c>
      <c r="I15">
        <v>0</v>
      </c>
    </row>
    <row r="16" spans="1:9" x14ac:dyDescent="0.3">
      <c r="A16">
        <v>16</v>
      </c>
      <c r="B16">
        <v>0.11073</v>
      </c>
      <c r="C16">
        <f t="shared" si="0"/>
        <v>1.0843373493975903</v>
      </c>
      <c r="D16">
        <f t="shared" si="0"/>
        <v>1.0843373493975903</v>
      </c>
      <c r="E16">
        <f t="shared" si="0"/>
        <v>0.18072289156626506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17</v>
      </c>
      <c r="B17">
        <v>0.11565000000000003</v>
      </c>
      <c r="C17">
        <f t="shared" si="0"/>
        <v>1.1566265060240963</v>
      </c>
      <c r="D17">
        <f t="shared" si="0"/>
        <v>1.1566265060240963</v>
      </c>
      <c r="E17">
        <f t="shared" si="0"/>
        <v>0.19277108433734941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18</v>
      </c>
      <c r="B18">
        <v>0.12070000000000003</v>
      </c>
      <c r="C18">
        <f t="shared" si="0"/>
        <v>1.2289156626506024</v>
      </c>
      <c r="D18">
        <f t="shared" si="0"/>
        <v>1.2289156626506024</v>
      </c>
      <c r="E18">
        <f t="shared" si="0"/>
        <v>0.20481927710843376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19</v>
      </c>
      <c r="B19">
        <v>0.12579000000000007</v>
      </c>
      <c r="C19">
        <f t="shared" si="0"/>
        <v>1.3012048192771084</v>
      </c>
      <c r="D19">
        <f t="shared" si="0"/>
        <v>1.3012048192771084</v>
      </c>
      <c r="E19">
        <f t="shared" si="0"/>
        <v>0.21686746987951808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20</v>
      </c>
      <c r="B20">
        <v>0.12874999999999992</v>
      </c>
      <c r="C20">
        <f t="shared" si="0"/>
        <v>1.3734939759036144</v>
      </c>
      <c r="D20">
        <f t="shared" si="0"/>
        <v>1.3734939759036144</v>
      </c>
      <c r="E20">
        <f t="shared" si="0"/>
        <v>0.22891566265060243</v>
      </c>
      <c r="F20">
        <v>1</v>
      </c>
      <c r="G20">
        <v>1</v>
      </c>
      <c r="H20">
        <v>1</v>
      </c>
      <c r="I20">
        <v>1</v>
      </c>
    </row>
    <row r="21" spans="1:9" x14ac:dyDescent="0.3">
      <c r="A21">
        <v>21</v>
      </c>
      <c r="B21">
        <v>0.13210999999999995</v>
      </c>
      <c r="C21">
        <f t="shared" si="0"/>
        <v>1.4457831325301205</v>
      </c>
      <c r="D21">
        <f t="shared" si="0"/>
        <v>1.4457831325301205</v>
      </c>
      <c r="E21">
        <f t="shared" si="0"/>
        <v>0.24096385542168675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22</v>
      </c>
      <c r="B22">
        <v>0.13578000000000001</v>
      </c>
      <c r="C22">
        <f t="shared" ref="C22:E41" si="1">C$84/($A$84-($A$2-1)) *($A22 -($A$2-1))</f>
        <v>1.5180722891566265</v>
      </c>
      <c r="D22">
        <f t="shared" si="1"/>
        <v>1.5180722891566265</v>
      </c>
      <c r="E22">
        <f t="shared" si="1"/>
        <v>0.25301204819277112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23</v>
      </c>
      <c r="B23">
        <v>0.13969000000000009</v>
      </c>
      <c r="C23">
        <f t="shared" si="1"/>
        <v>1.5903614457831325</v>
      </c>
      <c r="D23">
        <f t="shared" si="1"/>
        <v>1.5903614457831325</v>
      </c>
      <c r="E23">
        <f t="shared" si="1"/>
        <v>0.26506024096385544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24</v>
      </c>
      <c r="B24">
        <v>0.14373999999999998</v>
      </c>
      <c r="C24">
        <f t="shared" si="1"/>
        <v>1.6626506024096386</v>
      </c>
      <c r="D24">
        <f t="shared" si="1"/>
        <v>1.6626506024096386</v>
      </c>
      <c r="E24">
        <f t="shared" si="1"/>
        <v>0.27710843373493976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25</v>
      </c>
      <c r="B25">
        <v>0.14491000000000009</v>
      </c>
      <c r="C25">
        <f t="shared" si="1"/>
        <v>1.7349397590361444</v>
      </c>
      <c r="D25">
        <f t="shared" si="1"/>
        <v>1.7349397590361444</v>
      </c>
      <c r="E25">
        <f t="shared" si="1"/>
        <v>0.28915662650602414</v>
      </c>
      <c r="F25">
        <v>1</v>
      </c>
      <c r="G25">
        <v>1</v>
      </c>
      <c r="H25">
        <v>0</v>
      </c>
      <c r="I25">
        <v>0</v>
      </c>
    </row>
    <row r="26" spans="1:9" x14ac:dyDescent="0.3">
      <c r="A26">
        <v>26</v>
      </c>
      <c r="B26">
        <v>0.14674000000000009</v>
      </c>
      <c r="C26">
        <f t="shared" si="1"/>
        <v>1.8072289156626504</v>
      </c>
      <c r="D26">
        <f t="shared" si="1"/>
        <v>1.8072289156626504</v>
      </c>
      <c r="E26">
        <f t="shared" si="1"/>
        <v>0.30120481927710846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27</v>
      </c>
      <c r="B27">
        <v>0.1492</v>
      </c>
      <c r="C27">
        <f t="shared" si="1"/>
        <v>1.8795180722891565</v>
      </c>
      <c r="D27">
        <f t="shared" si="1"/>
        <v>1.8795180722891565</v>
      </c>
      <c r="E27">
        <f t="shared" si="1"/>
        <v>0.31325301204819278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28</v>
      </c>
      <c r="B28">
        <v>0.15226000000000006</v>
      </c>
      <c r="C28">
        <f t="shared" si="1"/>
        <v>1.9518072289156625</v>
      </c>
      <c r="D28">
        <f t="shared" si="1"/>
        <v>1.9518072289156625</v>
      </c>
      <c r="E28">
        <f t="shared" si="1"/>
        <v>0.3253012048192771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29</v>
      </c>
      <c r="B29">
        <v>0.15589000000000008</v>
      </c>
      <c r="C29">
        <f t="shared" si="1"/>
        <v>2.0240963855421685</v>
      </c>
      <c r="D29">
        <f t="shared" si="1"/>
        <v>2.0240963855421685</v>
      </c>
      <c r="E29">
        <f t="shared" si="1"/>
        <v>0.33734939759036148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30</v>
      </c>
      <c r="B30">
        <v>0.15651999999999999</v>
      </c>
      <c r="C30">
        <f t="shared" si="1"/>
        <v>2.0963855421686746</v>
      </c>
      <c r="D30">
        <f t="shared" si="1"/>
        <v>2.0963855421686746</v>
      </c>
      <c r="E30">
        <f t="shared" si="1"/>
        <v>0.3493975903614458</v>
      </c>
      <c r="F30">
        <v>1</v>
      </c>
      <c r="G30">
        <v>1</v>
      </c>
      <c r="H30">
        <v>1</v>
      </c>
      <c r="I30">
        <v>1</v>
      </c>
    </row>
    <row r="31" spans="1:9" x14ac:dyDescent="0.3">
      <c r="A31">
        <v>31</v>
      </c>
      <c r="B31">
        <v>0.15748000000000006</v>
      </c>
      <c r="C31">
        <f t="shared" si="1"/>
        <v>2.1686746987951806</v>
      </c>
      <c r="D31">
        <f t="shared" si="1"/>
        <v>2.1686746987951806</v>
      </c>
      <c r="E31">
        <f t="shared" si="1"/>
        <v>0.36144578313253012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32</v>
      </c>
      <c r="B32">
        <v>0.15873999999999988</v>
      </c>
      <c r="C32">
        <f t="shared" si="1"/>
        <v>2.2409638554216866</v>
      </c>
      <c r="D32">
        <f t="shared" si="1"/>
        <v>2.2409638554216866</v>
      </c>
      <c r="E32">
        <f t="shared" si="1"/>
        <v>0.37349397590361449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33</v>
      </c>
      <c r="B33">
        <v>0.16025</v>
      </c>
      <c r="C33">
        <f t="shared" si="1"/>
        <v>2.3132530120481927</v>
      </c>
      <c r="D33">
        <f t="shared" si="1"/>
        <v>2.3132530120481927</v>
      </c>
      <c r="E33">
        <f t="shared" si="1"/>
        <v>0.38554216867469882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34</v>
      </c>
      <c r="B34">
        <v>0.16193999999999997</v>
      </c>
      <c r="C34">
        <f t="shared" si="1"/>
        <v>2.3855421686746987</v>
      </c>
      <c r="D34">
        <f t="shared" si="1"/>
        <v>2.3855421686746987</v>
      </c>
      <c r="E34">
        <f t="shared" si="1"/>
        <v>0.39759036144578314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35</v>
      </c>
      <c r="B35">
        <v>0.16193999999999997</v>
      </c>
      <c r="C35">
        <f t="shared" si="1"/>
        <v>2.4578313253012047</v>
      </c>
      <c r="D35">
        <f t="shared" si="1"/>
        <v>2.4578313253012047</v>
      </c>
      <c r="E35">
        <f t="shared" si="1"/>
        <v>0.40963855421686751</v>
      </c>
      <c r="F35">
        <v>1</v>
      </c>
      <c r="G35">
        <v>1</v>
      </c>
      <c r="H35">
        <v>0</v>
      </c>
      <c r="I35">
        <v>0</v>
      </c>
    </row>
    <row r="36" spans="1:9" x14ac:dyDescent="0.3">
      <c r="A36">
        <v>36</v>
      </c>
      <c r="B36">
        <v>0.16193999999999997</v>
      </c>
      <c r="C36">
        <f t="shared" si="1"/>
        <v>2.5301204819277108</v>
      </c>
      <c r="D36">
        <f t="shared" si="1"/>
        <v>2.5301204819277108</v>
      </c>
      <c r="E36">
        <f t="shared" si="1"/>
        <v>0.42168674698795183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37</v>
      </c>
      <c r="B37">
        <v>0.16193999999999997</v>
      </c>
      <c r="C37">
        <f t="shared" si="1"/>
        <v>2.6024096385542168</v>
      </c>
      <c r="D37">
        <f t="shared" si="1"/>
        <v>2.6024096385542168</v>
      </c>
      <c r="E37">
        <f t="shared" si="1"/>
        <v>0.43373493975903615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38</v>
      </c>
      <c r="B38">
        <v>0.16193999999999997</v>
      </c>
      <c r="C38">
        <f t="shared" si="1"/>
        <v>2.6746987951807228</v>
      </c>
      <c r="D38">
        <f t="shared" si="1"/>
        <v>2.6746987951807228</v>
      </c>
      <c r="E38">
        <f t="shared" si="1"/>
        <v>0.44578313253012053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39</v>
      </c>
      <c r="B39">
        <v>0.16193999999999997</v>
      </c>
      <c r="C39">
        <f t="shared" si="1"/>
        <v>2.7469879518072289</v>
      </c>
      <c r="D39">
        <f t="shared" si="1"/>
        <v>2.7469879518072289</v>
      </c>
      <c r="E39">
        <f t="shared" si="1"/>
        <v>0.45783132530120485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40</v>
      </c>
      <c r="B40">
        <v>0.16193999999999997</v>
      </c>
      <c r="C40">
        <f t="shared" si="1"/>
        <v>2.8192771084337349</v>
      </c>
      <c r="D40">
        <f t="shared" si="1"/>
        <v>2.8192771084337349</v>
      </c>
      <c r="E40">
        <f t="shared" si="1"/>
        <v>0.46987951807228917</v>
      </c>
      <c r="F40">
        <v>1</v>
      </c>
      <c r="G40">
        <v>1</v>
      </c>
      <c r="H40">
        <v>1</v>
      </c>
      <c r="I40">
        <v>1</v>
      </c>
    </row>
    <row r="41" spans="1:9" x14ac:dyDescent="0.3">
      <c r="A41">
        <v>41</v>
      </c>
      <c r="B41">
        <v>0.16193999999999997</v>
      </c>
      <c r="C41">
        <f t="shared" si="1"/>
        <v>2.8915662650602409</v>
      </c>
      <c r="D41">
        <f t="shared" si="1"/>
        <v>2.8915662650602409</v>
      </c>
      <c r="E41">
        <f t="shared" si="1"/>
        <v>0.48192771084337349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42</v>
      </c>
      <c r="B42">
        <v>0.16193999999999997</v>
      </c>
      <c r="C42">
        <f t="shared" ref="C42:E61" si="2">C$84/($A$84-($A$2-1)) *($A42 -($A$2-1))</f>
        <v>2.963855421686747</v>
      </c>
      <c r="D42">
        <f t="shared" si="2"/>
        <v>2.963855421686747</v>
      </c>
      <c r="E42">
        <f t="shared" si="2"/>
        <v>0.49397590361445787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43</v>
      </c>
      <c r="B43">
        <v>0.16193999999999997</v>
      </c>
      <c r="C43">
        <f t="shared" si="2"/>
        <v>3.036144578313253</v>
      </c>
      <c r="D43">
        <f t="shared" si="2"/>
        <v>3.036144578313253</v>
      </c>
      <c r="E43">
        <f t="shared" si="2"/>
        <v>0.50602409638554224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44</v>
      </c>
      <c r="B44">
        <v>0.16193999999999997</v>
      </c>
      <c r="C44">
        <f t="shared" si="2"/>
        <v>3.1084337349397591</v>
      </c>
      <c r="D44">
        <f t="shared" si="2"/>
        <v>3.1084337349397591</v>
      </c>
      <c r="E44">
        <f t="shared" si="2"/>
        <v>0.51807228915662651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45</v>
      </c>
      <c r="B45">
        <v>0.16193999999999997</v>
      </c>
      <c r="C45">
        <f t="shared" si="2"/>
        <v>3.1807228915662651</v>
      </c>
      <c r="D45">
        <f t="shared" si="2"/>
        <v>3.1807228915662651</v>
      </c>
      <c r="E45">
        <f t="shared" si="2"/>
        <v>0.53012048192771088</v>
      </c>
      <c r="F45">
        <v>1</v>
      </c>
      <c r="G45">
        <v>1</v>
      </c>
      <c r="H45">
        <v>0</v>
      </c>
      <c r="I45">
        <v>0</v>
      </c>
    </row>
    <row r="46" spans="1:9" x14ac:dyDescent="0.3">
      <c r="A46">
        <v>46</v>
      </c>
      <c r="B46">
        <v>0.16193999999999997</v>
      </c>
      <c r="C46">
        <f t="shared" si="2"/>
        <v>3.2530120481927711</v>
      </c>
      <c r="D46">
        <f t="shared" si="2"/>
        <v>3.2530120481927711</v>
      </c>
      <c r="E46">
        <f t="shared" si="2"/>
        <v>0.54216867469879526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47</v>
      </c>
      <c r="B47">
        <v>0.16193999999999997</v>
      </c>
      <c r="C47">
        <f t="shared" si="2"/>
        <v>3.3253012048192772</v>
      </c>
      <c r="D47">
        <f t="shared" si="2"/>
        <v>3.3253012048192772</v>
      </c>
      <c r="E47">
        <f t="shared" si="2"/>
        <v>0.55421686746987953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48</v>
      </c>
      <c r="B48">
        <v>0.16193999999999997</v>
      </c>
      <c r="C48">
        <f t="shared" si="2"/>
        <v>3.3975903614457832</v>
      </c>
      <c r="D48">
        <f t="shared" si="2"/>
        <v>3.3975903614457832</v>
      </c>
      <c r="E48">
        <f t="shared" si="2"/>
        <v>0.5662650602409639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49</v>
      </c>
      <c r="B49">
        <v>0.16193999999999997</v>
      </c>
      <c r="C49">
        <f t="shared" si="2"/>
        <v>3.4698795180722888</v>
      </c>
      <c r="D49">
        <f t="shared" si="2"/>
        <v>3.4698795180722888</v>
      </c>
      <c r="E49">
        <f t="shared" si="2"/>
        <v>0.57831325301204828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50</v>
      </c>
      <c r="B50">
        <v>0.16193999999999997</v>
      </c>
      <c r="C50">
        <f t="shared" si="2"/>
        <v>3.5421686746987948</v>
      </c>
      <c r="D50">
        <f t="shared" si="2"/>
        <v>3.5421686746987948</v>
      </c>
      <c r="E50">
        <f t="shared" si="2"/>
        <v>0.59036144578313254</v>
      </c>
      <c r="F50">
        <v>1</v>
      </c>
      <c r="G50">
        <v>1</v>
      </c>
      <c r="H50">
        <v>1</v>
      </c>
      <c r="I50">
        <v>1</v>
      </c>
    </row>
    <row r="51" spans="1:9" x14ac:dyDescent="0.3">
      <c r="A51">
        <v>51</v>
      </c>
      <c r="B51">
        <v>0.16193999999999997</v>
      </c>
      <c r="C51">
        <f t="shared" si="2"/>
        <v>3.6144578313253009</v>
      </c>
      <c r="D51">
        <f t="shared" si="2"/>
        <v>3.6144578313253009</v>
      </c>
      <c r="E51">
        <f t="shared" si="2"/>
        <v>0.60240963855421692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52</v>
      </c>
      <c r="B52">
        <v>0.16193999999999997</v>
      </c>
      <c r="C52">
        <f t="shared" si="2"/>
        <v>3.6867469879518069</v>
      </c>
      <c r="D52">
        <f t="shared" si="2"/>
        <v>3.6867469879518069</v>
      </c>
      <c r="E52">
        <f t="shared" si="2"/>
        <v>0.61445783132530118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53</v>
      </c>
      <c r="B53">
        <v>0.16193999999999997</v>
      </c>
      <c r="C53">
        <f t="shared" si="2"/>
        <v>3.7590361445783129</v>
      </c>
      <c r="D53">
        <f t="shared" si="2"/>
        <v>3.7590361445783129</v>
      </c>
      <c r="E53">
        <f t="shared" si="2"/>
        <v>0.62650602409638556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54</v>
      </c>
      <c r="B54">
        <v>0.16193999999999997</v>
      </c>
      <c r="C54">
        <f t="shared" si="2"/>
        <v>3.831325301204819</v>
      </c>
      <c r="D54">
        <f t="shared" si="2"/>
        <v>3.831325301204819</v>
      </c>
      <c r="E54">
        <f t="shared" si="2"/>
        <v>0.63855421686746994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55</v>
      </c>
      <c r="B55">
        <v>0.16193999999999997</v>
      </c>
      <c r="C55">
        <f t="shared" si="2"/>
        <v>3.903614457831325</v>
      </c>
      <c r="D55">
        <f t="shared" si="2"/>
        <v>3.903614457831325</v>
      </c>
      <c r="E55">
        <f t="shared" si="2"/>
        <v>0.6506024096385542</v>
      </c>
      <c r="F55">
        <v>1</v>
      </c>
      <c r="G55">
        <v>1</v>
      </c>
      <c r="H55">
        <v>0</v>
      </c>
      <c r="I55">
        <v>0</v>
      </c>
    </row>
    <row r="56" spans="1:9" x14ac:dyDescent="0.3">
      <c r="A56">
        <v>56</v>
      </c>
      <c r="B56">
        <v>0.16193999999999997</v>
      </c>
      <c r="C56">
        <f t="shared" si="2"/>
        <v>3.975903614457831</v>
      </c>
      <c r="D56">
        <f t="shared" si="2"/>
        <v>3.975903614457831</v>
      </c>
      <c r="E56">
        <f t="shared" si="2"/>
        <v>0.66265060240963858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57</v>
      </c>
      <c r="B57">
        <v>0.16193999999999997</v>
      </c>
      <c r="C57">
        <f t="shared" si="2"/>
        <v>4.0481927710843371</v>
      </c>
      <c r="D57">
        <f t="shared" si="2"/>
        <v>4.0481927710843371</v>
      </c>
      <c r="E57">
        <f t="shared" si="2"/>
        <v>0.67469879518072295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58</v>
      </c>
      <c r="B58">
        <v>0.16193999999999997</v>
      </c>
      <c r="C58">
        <f t="shared" si="2"/>
        <v>4.1204819277108431</v>
      </c>
      <c r="D58">
        <f t="shared" si="2"/>
        <v>4.1204819277108431</v>
      </c>
      <c r="E58">
        <f t="shared" si="2"/>
        <v>0.68674698795180722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59</v>
      </c>
      <c r="B59">
        <v>0.16193999999999997</v>
      </c>
      <c r="C59">
        <f t="shared" si="2"/>
        <v>4.1927710843373491</v>
      </c>
      <c r="D59">
        <f t="shared" si="2"/>
        <v>4.1927710843373491</v>
      </c>
      <c r="E59">
        <f t="shared" si="2"/>
        <v>0.6987951807228916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60</v>
      </c>
      <c r="B60">
        <v>0.16193999999999997</v>
      </c>
      <c r="C60">
        <f t="shared" si="2"/>
        <v>4.2650602409638552</v>
      </c>
      <c r="D60">
        <f t="shared" si="2"/>
        <v>4.2650602409638552</v>
      </c>
      <c r="E60">
        <f t="shared" si="2"/>
        <v>0.71084337349397597</v>
      </c>
      <c r="F60">
        <v>1</v>
      </c>
      <c r="G60">
        <v>1</v>
      </c>
      <c r="H60">
        <v>1</v>
      </c>
      <c r="I60">
        <v>1</v>
      </c>
    </row>
    <row r="61" spans="1:9" x14ac:dyDescent="0.3">
      <c r="A61">
        <v>61</v>
      </c>
      <c r="B61">
        <v>0.16193999999999997</v>
      </c>
      <c r="C61">
        <f t="shared" si="2"/>
        <v>4.3373493975903612</v>
      </c>
      <c r="D61">
        <f t="shared" si="2"/>
        <v>4.3373493975903612</v>
      </c>
      <c r="E61">
        <f t="shared" si="2"/>
        <v>0.72289156626506024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62</v>
      </c>
      <c r="B62">
        <v>0.16193999999999997</v>
      </c>
      <c r="C62">
        <f t="shared" ref="C62:E83" si="3">C$84/($A$84-($A$2-1)) *($A62 -($A$2-1))</f>
        <v>4.4096385542168672</v>
      </c>
      <c r="D62">
        <f t="shared" si="3"/>
        <v>4.4096385542168672</v>
      </c>
      <c r="E62">
        <f t="shared" si="3"/>
        <v>0.73493975903614461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63</v>
      </c>
      <c r="B63">
        <v>0.16193999999999997</v>
      </c>
      <c r="C63">
        <f t="shared" si="3"/>
        <v>4.4819277108433733</v>
      </c>
      <c r="D63">
        <f t="shared" si="3"/>
        <v>4.4819277108433733</v>
      </c>
      <c r="E63">
        <f t="shared" si="3"/>
        <v>0.74698795180722899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64</v>
      </c>
      <c r="B64">
        <v>0.16193999999999997</v>
      </c>
      <c r="C64">
        <f t="shared" si="3"/>
        <v>4.5542168674698793</v>
      </c>
      <c r="D64">
        <f t="shared" si="3"/>
        <v>4.5542168674698793</v>
      </c>
      <c r="E64">
        <f t="shared" si="3"/>
        <v>0.75903614457831325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65</v>
      </c>
      <c r="B65">
        <v>0.16193999999999997</v>
      </c>
      <c r="C65">
        <f t="shared" si="3"/>
        <v>4.6265060240963853</v>
      </c>
      <c r="D65">
        <f t="shared" si="3"/>
        <v>4.6265060240963853</v>
      </c>
      <c r="E65">
        <f t="shared" si="3"/>
        <v>0.77108433734939763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66</v>
      </c>
      <c r="B66">
        <v>0.16193999999999997</v>
      </c>
      <c r="C66">
        <f t="shared" si="3"/>
        <v>4.6987951807228914</v>
      </c>
      <c r="D66">
        <f t="shared" si="3"/>
        <v>4.6987951807228914</v>
      </c>
      <c r="E66">
        <f t="shared" si="3"/>
        <v>0.78313253012048201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67</v>
      </c>
      <c r="B67">
        <v>0.16193999999999997</v>
      </c>
      <c r="C67">
        <f t="shared" si="3"/>
        <v>4.7710843373493974</v>
      </c>
      <c r="D67">
        <f t="shared" si="3"/>
        <v>4.7710843373493974</v>
      </c>
      <c r="E67">
        <f t="shared" si="3"/>
        <v>0.79518072289156627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68</v>
      </c>
      <c r="B68">
        <v>0.16193999999999997</v>
      </c>
      <c r="C68">
        <f t="shared" si="3"/>
        <v>4.8433734939759034</v>
      </c>
      <c r="D68">
        <f t="shared" si="3"/>
        <v>4.8433734939759034</v>
      </c>
      <c r="E68">
        <f t="shared" si="3"/>
        <v>0.80722891566265065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69</v>
      </c>
      <c r="B69">
        <v>0.16193999999999997</v>
      </c>
      <c r="C69">
        <f t="shared" si="3"/>
        <v>4.9156626506024095</v>
      </c>
      <c r="D69">
        <f t="shared" si="3"/>
        <v>4.9156626506024095</v>
      </c>
      <c r="E69">
        <f t="shared" si="3"/>
        <v>0.81927710843373502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70</v>
      </c>
      <c r="B70">
        <v>0.16193999999999997</v>
      </c>
      <c r="C70">
        <f t="shared" si="3"/>
        <v>4.9879518072289155</v>
      </c>
      <c r="D70">
        <f t="shared" si="3"/>
        <v>4.9879518072289155</v>
      </c>
      <c r="E70">
        <f t="shared" si="3"/>
        <v>0.83132530120481929</v>
      </c>
      <c r="F70">
        <v>1</v>
      </c>
      <c r="G70">
        <v>1</v>
      </c>
      <c r="H70">
        <v>1</v>
      </c>
      <c r="I70">
        <v>1</v>
      </c>
    </row>
    <row r="71" spans="1:9" x14ac:dyDescent="0.3">
      <c r="A71">
        <v>71</v>
      </c>
      <c r="B71">
        <v>0.16193999999999997</v>
      </c>
      <c r="C71">
        <f t="shared" si="3"/>
        <v>5.0602409638554215</v>
      </c>
      <c r="D71">
        <f t="shared" si="3"/>
        <v>5.0602409638554215</v>
      </c>
      <c r="E71">
        <f t="shared" si="3"/>
        <v>0.84337349397590367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72</v>
      </c>
      <c r="B72">
        <v>0.16193999999999997</v>
      </c>
      <c r="C72">
        <f t="shared" si="3"/>
        <v>5.1325301204819276</v>
      </c>
      <c r="D72">
        <f t="shared" si="3"/>
        <v>5.1325301204819276</v>
      </c>
      <c r="E72">
        <f t="shared" si="3"/>
        <v>0.85542168674698804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73</v>
      </c>
      <c r="B73">
        <v>0.16193999999999997</v>
      </c>
      <c r="C73">
        <f t="shared" si="3"/>
        <v>5.2048192771084336</v>
      </c>
      <c r="D73">
        <f t="shared" si="3"/>
        <v>5.2048192771084336</v>
      </c>
      <c r="E73">
        <f t="shared" si="3"/>
        <v>0.86746987951807231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74</v>
      </c>
      <c r="B74">
        <v>0.16193999999999997</v>
      </c>
      <c r="C74">
        <f t="shared" si="3"/>
        <v>5.2771084337349397</v>
      </c>
      <c r="D74">
        <f t="shared" si="3"/>
        <v>5.2771084337349397</v>
      </c>
      <c r="E74">
        <f t="shared" si="3"/>
        <v>0.87951807228915668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75</v>
      </c>
      <c r="B75">
        <v>0.16193999999999997</v>
      </c>
      <c r="C75">
        <f t="shared" si="3"/>
        <v>5.3493975903614457</v>
      </c>
      <c r="D75">
        <f t="shared" si="3"/>
        <v>5.3493975903614457</v>
      </c>
      <c r="E75">
        <f t="shared" si="3"/>
        <v>0.89156626506024106</v>
      </c>
      <c r="F75">
        <v>1</v>
      </c>
      <c r="G75">
        <v>1</v>
      </c>
      <c r="H75">
        <v>0</v>
      </c>
      <c r="I75">
        <v>0</v>
      </c>
    </row>
    <row r="76" spans="1:9" x14ac:dyDescent="0.3">
      <c r="A76">
        <v>76</v>
      </c>
      <c r="B76">
        <v>0.16193999999999997</v>
      </c>
      <c r="C76">
        <f t="shared" si="3"/>
        <v>5.4216867469879517</v>
      </c>
      <c r="D76">
        <f t="shared" si="3"/>
        <v>5.4216867469879517</v>
      </c>
      <c r="E76">
        <f t="shared" si="3"/>
        <v>0.90361445783132532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77</v>
      </c>
      <c r="B77">
        <v>0.16193999999999997</v>
      </c>
      <c r="C77">
        <f t="shared" si="3"/>
        <v>5.4939759036144578</v>
      </c>
      <c r="D77">
        <f t="shared" si="3"/>
        <v>5.4939759036144578</v>
      </c>
      <c r="E77">
        <f t="shared" si="3"/>
        <v>0.9156626506024097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78</v>
      </c>
      <c r="B78">
        <v>0.16193999999999997</v>
      </c>
      <c r="C78">
        <f t="shared" si="3"/>
        <v>5.5662650602409638</v>
      </c>
      <c r="D78">
        <f t="shared" si="3"/>
        <v>5.5662650602409638</v>
      </c>
      <c r="E78">
        <f t="shared" si="3"/>
        <v>0.92771084337349408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79</v>
      </c>
      <c r="B79">
        <v>0.16193999999999997</v>
      </c>
      <c r="C79">
        <f t="shared" si="3"/>
        <v>5.6385542168674698</v>
      </c>
      <c r="D79">
        <f t="shared" si="3"/>
        <v>5.6385542168674698</v>
      </c>
      <c r="E79">
        <f t="shared" si="3"/>
        <v>0.93975903614457834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80</v>
      </c>
      <c r="B80">
        <v>0.16193999999999997</v>
      </c>
      <c r="C80">
        <f t="shared" si="3"/>
        <v>5.7108433734939759</v>
      </c>
      <c r="D80">
        <f t="shared" si="3"/>
        <v>5.7108433734939759</v>
      </c>
      <c r="E80">
        <f t="shared" si="3"/>
        <v>0.95180722891566272</v>
      </c>
      <c r="F80">
        <v>1</v>
      </c>
      <c r="G80">
        <v>1</v>
      </c>
      <c r="H80">
        <v>1</v>
      </c>
      <c r="I80">
        <v>1</v>
      </c>
    </row>
    <row r="81" spans="1:9" x14ac:dyDescent="0.3">
      <c r="A81">
        <v>81</v>
      </c>
      <c r="B81">
        <v>0.16193999999999997</v>
      </c>
      <c r="C81">
        <f t="shared" si="3"/>
        <v>5.7831325301204819</v>
      </c>
      <c r="D81">
        <f t="shared" si="3"/>
        <v>5.7831325301204819</v>
      </c>
      <c r="E81">
        <f t="shared" si="3"/>
        <v>0.96385542168674698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82</v>
      </c>
      <c r="B82">
        <v>0.16193999999999997</v>
      </c>
      <c r="C82">
        <f t="shared" si="3"/>
        <v>5.8554216867469879</v>
      </c>
      <c r="D82">
        <f t="shared" si="3"/>
        <v>5.8554216867469879</v>
      </c>
      <c r="E82">
        <f t="shared" si="3"/>
        <v>0.97590361445783136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83</v>
      </c>
      <c r="B83">
        <v>0.16193999999999997</v>
      </c>
      <c r="C83">
        <f>C$84/($A$84-($A$2-1)) *($A83 -($A$2-1))</f>
        <v>5.927710843373494</v>
      </c>
      <c r="D83">
        <f t="shared" si="3"/>
        <v>5.927710843373494</v>
      </c>
      <c r="E83">
        <f t="shared" si="3"/>
        <v>0.98795180722891573</v>
      </c>
      <c r="F83">
        <v>0</v>
      </c>
      <c r="G83">
        <v>0</v>
      </c>
      <c r="H83">
        <v>0</v>
      </c>
      <c r="I83">
        <v>0</v>
      </c>
    </row>
    <row r="84" spans="1:9" x14ac:dyDescent="0.3">
      <c r="A84" s="11">
        <v>84</v>
      </c>
      <c r="B84" s="11">
        <v>0.16193999999999997</v>
      </c>
      <c r="C84" s="11">
        <v>6</v>
      </c>
      <c r="D84" s="11">
        <v>6</v>
      </c>
      <c r="E84" s="11">
        <v>1</v>
      </c>
      <c r="F84">
        <v>0</v>
      </c>
      <c r="G84">
        <v>0</v>
      </c>
      <c r="H84">
        <v>0</v>
      </c>
      <c r="I84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2" workbookViewId="0">
      <selection activeCell="D20" sqref="D20"/>
    </sheetView>
  </sheetViews>
  <sheetFormatPr baseColWidth="10" defaultRowHeight="14.4" x14ac:dyDescent="0.3"/>
  <cols>
    <col min="1" max="1" width="10.2187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21875" bestFit="1" customWidth="1"/>
    <col min="8" max="8" width="4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31</v>
      </c>
      <c r="B2">
        <v>0.95</v>
      </c>
      <c r="C2" t="s">
        <v>52</v>
      </c>
    </row>
    <row r="3" spans="1:9" x14ac:dyDescent="0.3">
      <c r="A3" t="s">
        <v>32</v>
      </c>
      <c r="B3">
        <f>D3/E3</f>
        <v>8.666666666666667E-2</v>
      </c>
      <c r="C3" t="s">
        <v>74</v>
      </c>
      <c r="D3">
        <v>0.26</v>
      </c>
      <c r="E3">
        <v>3</v>
      </c>
      <c r="F3" s="7"/>
    </row>
    <row r="4" spans="1:9" x14ac:dyDescent="0.3">
      <c r="A4" t="s">
        <v>37</v>
      </c>
      <c r="B4">
        <v>0</v>
      </c>
      <c r="C4" t="s">
        <v>38</v>
      </c>
    </row>
    <row r="5" spans="1:9" x14ac:dyDescent="0.3">
      <c r="A5" t="s">
        <v>41</v>
      </c>
      <c r="B5">
        <v>0.7</v>
      </c>
      <c r="C5" t="s">
        <v>40</v>
      </c>
      <c r="G5" s="6">
        <v>0.01</v>
      </c>
      <c r="H5">
        <v>0.1</v>
      </c>
      <c r="I5" s="6">
        <f>(G5/H5)^(1/50)</f>
        <v>0.954992586021436</v>
      </c>
    </row>
    <row r="6" spans="1:9" x14ac:dyDescent="0.3">
      <c r="A6" t="s">
        <v>42</v>
      </c>
      <c r="B6">
        <v>0</v>
      </c>
      <c r="C6" t="s">
        <v>43</v>
      </c>
    </row>
    <row r="7" spans="1:9" x14ac:dyDescent="0.3">
      <c r="A7" t="s">
        <v>44</v>
      </c>
      <c r="B7">
        <v>0.95</v>
      </c>
      <c r="C7" t="s">
        <v>50</v>
      </c>
    </row>
    <row r="8" spans="1:9" x14ac:dyDescent="0.3">
      <c r="A8" t="s">
        <v>48</v>
      </c>
      <c r="B8">
        <v>0</v>
      </c>
      <c r="C8" t="s">
        <v>51</v>
      </c>
    </row>
    <row r="9" spans="1:9" x14ac:dyDescent="0.3">
      <c r="A9" t="s">
        <v>47</v>
      </c>
      <c r="B9">
        <v>1</v>
      </c>
      <c r="C9" t="s">
        <v>49</v>
      </c>
    </row>
    <row r="10" spans="1:9" x14ac:dyDescent="0.3">
      <c r="A10" t="s">
        <v>45</v>
      </c>
      <c r="B10">
        <v>10</v>
      </c>
      <c r="C10" t="s">
        <v>46</v>
      </c>
    </row>
    <row r="11" spans="1:9" x14ac:dyDescent="0.3">
      <c r="A11" s="14" t="s">
        <v>146</v>
      </c>
      <c r="B11" s="14"/>
      <c r="C11" s="14"/>
      <c r="E11" t="s">
        <v>132</v>
      </c>
      <c r="F11" t="s">
        <v>133</v>
      </c>
    </row>
    <row r="12" spans="1:9" x14ac:dyDescent="0.3">
      <c r="A12" t="str">
        <f t="shared" ref="A12:A17" si="0"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>
        <f t="shared" ref="B13:B17" si="1">1+D13</f>
        <v>1.0316763431321683</v>
      </c>
      <c r="C13" t="str">
        <f t="shared" ref="C13:C17" si="2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3">
      <c r="A14" t="str">
        <f t="shared" si="0"/>
        <v>gY0_2_1_p</v>
      </c>
      <c r="B14">
        <f t="shared" si="1"/>
        <v>1.06</v>
      </c>
      <c r="C14" t="str">
        <f t="shared" si="2"/>
        <v>Sector 2 Region 1</v>
      </c>
      <c r="D14">
        <v>0.06</v>
      </c>
      <c r="E14">
        <v>2</v>
      </c>
      <c r="F14">
        <v>1</v>
      </c>
    </row>
    <row r="15" spans="1:9" x14ac:dyDescent="0.3">
      <c r="A15" t="str">
        <f t="shared" si="0"/>
        <v>gY0_2_2_p</v>
      </c>
      <c r="B15">
        <f t="shared" si="1"/>
        <v>1.06</v>
      </c>
      <c r="C15" t="str">
        <f t="shared" si="2"/>
        <v>Sector 2 Region 2</v>
      </c>
      <c r="D15">
        <v>0.06</v>
      </c>
      <c r="E15">
        <v>2</v>
      </c>
      <c r="F15">
        <v>2</v>
      </c>
    </row>
    <row r="16" spans="1:9" x14ac:dyDescent="0.3">
      <c r="A16" t="str">
        <f t="shared" si="0"/>
        <v>gY0_3_1_p</v>
      </c>
      <c r="B16">
        <f t="shared" si="1"/>
        <v>1.08</v>
      </c>
      <c r="C16" t="str">
        <f t="shared" si="2"/>
        <v>Sector 3 Region 1</v>
      </c>
      <c r="D16">
        <v>0.08</v>
      </c>
      <c r="E16">
        <v>3</v>
      </c>
      <c r="F16">
        <v>1</v>
      </c>
    </row>
    <row r="17" spans="1:6" x14ac:dyDescent="0.3">
      <c r="A17" t="str">
        <f t="shared" si="0"/>
        <v>gY0_3_2_p</v>
      </c>
      <c r="B17">
        <f t="shared" si="1"/>
        <v>1.08</v>
      </c>
      <c r="C17" t="str">
        <f t="shared" si="2"/>
        <v>Sector 3 Region 2</v>
      </c>
      <c r="D17">
        <v>0.08</v>
      </c>
      <c r="E17">
        <v>3</v>
      </c>
      <c r="F17">
        <v>2</v>
      </c>
    </row>
    <row r="18" spans="1:6" x14ac:dyDescent="0.3">
      <c r="A18" s="14" t="s">
        <v>145</v>
      </c>
      <c r="B18" s="14"/>
      <c r="C18" s="14"/>
      <c r="E18" t="s">
        <v>132</v>
      </c>
      <c r="F18" t="s">
        <v>133</v>
      </c>
    </row>
    <row r="19" spans="1:6" x14ac:dyDescent="0.3">
      <c r="A19" t="str">
        <f t="shared" ref="A19:A24" si="3">"gN0_" &amp; E19 &amp; "_" &amp; F19 &amp; "_p"</f>
        <v>gN0_1_1_p</v>
      </c>
      <c r="B19">
        <f>1+D19</f>
        <v>0.96908470998685992</v>
      </c>
      <c r="C19" t="str">
        <f>CONCATENATE(E$11," ",E19," ",F$11, " ",F19)</f>
        <v>Sector 1 Region 1</v>
      </c>
      <c r="D19">
        <v>-3.0915290013140102E-2</v>
      </c>
      <c r="E19">
        <v>1</v>
      </c>
      <c r="F19">
        <v>1</v>
      </c>
    </row>
    <row r="20" spans="1:6" x14ac:dyDescent="0.3">
      <c r="A20" t="str">
        <f t="shared" si="3"/>
        <v>gN0_1_2_p</v>
      </c>
      <c r="B20">
        <f t="shared" ref="B20:B24" si="4">1+D20</f>
        <v>0.96908470998685992</v>
      </c>
      <c r="C20" t="str">
        <f t="shared" ref="C20:C24" si="5">CONCATENATE(E$11," ",E20," ",F$11, " ",F20)</f>
        <v>Sector 1 Region 2</v>
      </c>
      <c r="D20">
        <v>-3.0915290013140102E-2</v>
      </c>
      <c r="E20">
        <v>1</v>
      </c>
      <c r="F20">
        <v>2</v>
      </c>
    </row>
    <row r="21" spans="1:6" x14ac:dyDescent="0.3">
      <c r="A21" t="str">
        <f t="shared" si="3"/>
        <v>gN0_2_1_p</v>
      </c>
      <c r="B21">
        <f t="shared" si="4"/>
        <v>0.96390202366026245</v>
      </c>
      <c r="C21" t="str">
        <f t="shared" si="5"/>
        <v>Sector 2 Region 1</v>
      </c>
      <c r="D21">
        <v>-3.6097976339737603E-2</v>
      </c>
      <c r="E21">
        <v>2</v>
      </c>
      <c r="F21">
        <v>1</v>
      </c>
    </row>
    <row r="22" spans="1:6" x14ac:dyDescent="0.3">
      <c r="A22" t="str">
        <f t="shared" si="3"/>
        <v>gN0_2_2_p</v>
      </c>
      <c r="B22">
        <f t="shared" si="4"/>
        <v>0.96390202366026245</v>
      </c>
      <c r="C22" t="str">
        <f t="shared" si="5"/>
        <v>Sector 2 Region 2</v>
      </c>
      <c r="D22">
        <v>-3.6097976339737603E-2</v>
      </c>
      <c r="E22">
        <v>2</v>
      </c>
      <c r="F22">
        <v>2</v>
      </c>
    </row>
    <row r="23" spans="1:6" x14ac:dyDescent="0.3">
      <c r="A23" t="str">
        <f t="shared" si="3"/>
        <v>gN0_3_1_p</v>
      </c>
      <c r="B23">
        <f t="shared" si="4"/>
        <v>1.0360979763397375</v>
      </c>
      <c r="C23" t="str">
        <f t="shared" si="5"/>
        <v>Sector 3 Region 1</v>
      </c>
      <c r="D23">
        <v>3.6097976339737624E-2</v>
      </c>
      <c r="E23">
        <v>3</v>
      </c>
      <c r="F23">
        <v>1</v>
      </c>
    </row>
    <row r="24" spans="1:6" x14ac:dyDescent="0.3">
      <c r="A24" t="str">
        <f t="shared" si="3"/>
        <v>gN0_3_2_p</v>
      </c>
      <c r="B24">
        <f t="shared" si="4"/>
        <v>1.0360979763397375</v>
      </c>
      <c r="C24" t="str">
        <f t="shared" si="5"/>
        <v>Sector 3 Region 2</v>
      </c>
      <c r="D24">
        <v>3.6097976339737624E-2</v>
      </c>
      <c r="E24">
        <v>3</v>
      </c>
      <c r="F24">
        <v>2</v>
      </c>
    </row>
  </sheetData>
  <mergeCells count="2">
    <mergeCell ref="A11:C11"/>
    <mergeCell ref="A18:C1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5" sqref="B5"/>
    </sheetView>
  </sheetViews>
  <sheetFormatPr baseColWidth="10" defaultRowHeight="14.4" x14ac:dyDescent="0.3"/>
  <cols>
    <col min="3" max="3" width="62.21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33</v>
      </c>
      <c r="B2">
        <v>0.5</v>
      </c>
      <c r="C2" t="s">
        <v>34</v>
      </c>
    </row>
    <row r="3" spans="1:5" x14ac:dyDescent="0.3">
      <c r="A3" t="s">
        <v>36</v>
      </c>
      <c r="B3">
        <v>1</v>
      </c>
      <c r="C3" t="s">
        <v>35</v>
      </c>
    </row>
    <row r="5" spans="1:5" x14ac:dyDescent="0.3">
      <c r="A5" t="s">
        <v>173</v>
      </c>
      <c r="B5">
        <v>3</v>
      </c>
      <c r="C5" t="s">
        <v>53</v>
      </c>
      <c r="D5">
        <v>0.81120000000000003</v>
      </c>
      <c r="E5">
        <v>4.7</v>
      </c>
    </row>
    <row r="6" spans="1:5" x14ac:dyDescent="0.3">
      <c r="A6" t="s">
        <v>54</v>
      </c>
      <c r="B6">
        <v>0.1</v>
      </c>
      <c r="C6" t="s">
        <v>55</v>
      </c>
    </row>
    <row r="7" spans="1:5" x14ac:dyDescent="0.3">
      <c r="A7" t="s">
        <v>56</v>
      </c>
      <c r="B7">
        <v>0</v>
      </c>
      <c r="C7" t="s">
        <v>57</v>
      </c>
    </row>
    <row r="8" spans="1:5" x14ac:dyDescent="0.3">
      <c r="A8" t="s">
        <v>58</v>
      </c>
      <c r="B8">
        <v>0</v>
      </c>
      <c r="C8" t="s">
        <v>59</v>
      </c>
    </row>
    <row r="9" spans="1:5" x14ac:dyDescent="0.3">
      <c r="A9" t="s">
        <v>174</v>
      </c>
      <c r="B9">
        <v>1.01</v>
      </c>
      <c r="C9" t="s">
        <v>71</v>
      </c>
    </row>
    <row r="10" spans="1:5" x14ac:dyDescent="0.3">
      <c r="A10" t="s">
        <v>175</v>
      </c>
      <c r="B10">
        <v>1.01</v>
      </c>
      <c r="C10" t="s">
        <v>72</v>
      </c>
    </row>
    <row r="11" spans="1:5" x14ac:dyDescent="0.3">
      <c r="A11" t="s">
        <v>176</v>
      </c>
      <c r="B11">
        <v>1.01</v>
      </c>
      <c r="C11" t="s">
        <v>73</v>
      </c>
    </row>
    <row r="12" spans="1:5" x14ac:dyDescent="0.3">
      <c r="A12" s="14" t="s">
        <v>147</v>
      </c>
      <c r="B12" s="14"/>
      <c r="C12" s="14"/>
      <c r="D12" t="s">
        <v>132</v>
      </c>
      <c r="E12" t="s">
        <v>133</v>
      </c>
    </row>
    <row r="13" spans="1:5" x14ac:dyDescent="0.3">
      <c r="A13" t="str">
        <f>"etaNK_" &amp; D13 &amp; "_" &amp; E13 &amp; "_p"</f>
        <v>etaNK_1_1_p</v>
      </c>
      <c r="B13">
        <v>0.99</v>
      </c>
      <c r="C13" t="str">
        <f t="shared" ref="C13:C18" si="0">CONCATENATE(D$12," ",D13," ",E$12, " ",E13)</f>
        <v>Sector 1 Region 1</v>
      </c>
      <c r="D13">
        <v>1</v>
      </c>
      <c r="E13">
        <v>1</v>
      </c>
    </row>
    <row r="14" spans="1:5" x14ac:dyDescent="0.3">
      <c r="A14" t="str">
        <f t="shared" ref="A14:A18" si="1">"etaNK_" &amp; D14 &amp; "_" &amp; E14 &amp; "_p"</f>
        <v>etaNK_1_2_p</v>
      </c>
      <c r="B14">
        <v>0.99</v>
      </c>
      <c r="C14" t="str">
        <f t="shared" si="0"/>
        <v>Sector 1 Region 2</v>
      </c>
      <c r="D14">
        <v>1</v>
      </c>
      <c r="E14">
        <v>2</v>
      </c>
    </row>
    <row r="15" spans="1:5" x14ac:dyDescent="0.3">
      <c r="A15" t="str">
        <f t="shared" si="1"/>
        <v>etaNK_2_1_p</v>
      </c>
      <c r="B15">
        <v>0.99</v>
      </c>
      <c r="C15" t="str">
        <f t="shared" si="0"/>
        <v>Sector 2 Region 1</v>
      </c>
      <c r="D15">
        <v>2</v>
      </c>
      <c r="E15">
        <v>1</v>
      </c>
    </row>
    <row r="16" spans="1:5" x14ac:dyDescent="0.3">
      <c r="A16" t="str">
        <f t="shared" si="1"/>
        <v>etaNK_2_2_p</v>
      </c>
      <c r="B16">
        <v>0.99</v>
      </c>
      <c r="C16" t="str">
        <f t="shared" si="0"/>
        <v>Sector 2 Region 2</v>
      </c>
      <c r="D16">
        <v>2</v>
      </c>
      <c r="E16">
        <v>2</v>
      </c>
    </row>
    <row r="17" spans="1:5" x14ac:dyDescent="0.3">
      <c r="A17" t="str">
        <f t="shared" si="1"/>
        <v>etaNK_3_1_p</v>
      </c>
      <c r="B17">
        <v>0.99</v>
      </c>
      <c r="C17" t="str">
        <f t="shared" si="0"/>
        <v>Sector 3 Region 1</v>
      </c>
      <c r="D17">
        <v>3</v>
      </c>
      <c r="E17">
        <v>1</v>
      </c>
    </row>
    <row r="18" spans="1:5" x14ac:dyDescent="0.3">
      <c r="A18" t="str">
        <f t="shared" si="1"/>
        <v>etaNK_3_2_p</v>
      </c>
      <c r="B18">
        <v>0.99</v>
      </c>
      <c r="C18" t="str">
        <f t="shared" si="0"/>
        <v>Sector 3 Region 2</v>
      </c>
      <c r="D18">
        <v>3</v>
      </c>
      <c r="E18">
        <v>2</v>
      </c>
    </row>
    <row r="19" spans="1:5" x14ac:dyDescent="0.3">
      <c r="A19" s="14" t="s">
        <v>148</v>
      </c>
      <c r="B19" s="14"/>
      <c r="C19" s="14"/>
      <c r="D19" t="s">
        <v>132</v>
      </c>
      <c r="E19" t="s">
        <v>133</v>
      </c>
    </row>
    <row r="20" spans="1:5" x14ac:dyDescent="0.3">
      <c r="A20" t="str">
        <f>"phiGA_" &amp; D20 &amp; "_" &amp; E20 &amp; "_p"</f>
        <v>phiGA_1_1_p</v>
      </c>
      <c r="B20">
        <v>1</v>
      </c>
      <c r="C20" t="str">
        <f t="shared" ref="C20:C25" si="2">CONCATENATE(D$12," ",D20," ",E$12, " ",E20)</f>
        <v>Sector 1 Region 1</v>
      </c>
      <c r="D20">
        <v>1</v>
      </c>
      <c r="E20">
        <v>1</v>
      </c>
    </row>
    <row r="21" spans="1:5" x14ac:dyDescent="0.3">
      <c r="A21" t="str">
        <f t="shared" ref="A21:A25" si="3">"phiGA_" &amp; D21 &amp; "_" &amp; E21 &amp; "_p"</f>
        <v>phiGA_1_2_p</v>
      </c>
      <c r="B21">
        <v>1</v>
      </c>
      <c r="C21" t="str">
        <f t="shared" si="2"/>
        <v>Sector 1 Region 2</v>
      </c>
      <c r="D21">
        <v>1</v>
      </c>
      <c r="E21">
        <v>2</v>
      </c>
    </row>
    <row r="22" spans="1:5" x14ac:dyDescent="0.3">
      <c r="A22" t="str">
        <f t="shared" si="3"/>
        <v>phiGA_2_1_p</v>
      </c>
      <c r="B22">
        <v>1</v>
      </c>
      <c r="C22" t="str">
        <f t="shared" si="2"/>
        <v>Sector 2 Region 1</v>
      </c>
      <c r="D22">
        <v>2</v>
      </c>
      <c r="E22">
        <v>1</v>
      </c>
    </row>
    <row r="23" spans="1:5" x14ac:dyDescent="0.3">
      <c r="A23" t="str">
        <f t="shared" si="3"/>
        <v>phiGA_2_2_p</v>
      </c>
      <c r="B23">
        <v>1</v>
      </c>
      <c r="C23" t="str">
        <f t="shared" si="2"/>
        <v>Sector 2 Region 2</v>
      </c>
      <c r="D23">
        <v>2</v>
      </c>
      <c r="E23">
        <v>2</v>
      </c>
    </row>
    <row r="24" spans="1:5" x14ac:dyDescent="0.3">
      <c r="A24" t="str">
        <f t="shared" si="3"/>
        <v>phiGA_3_1_p</v>
      </c>
      <c r="B24">
        <v>1</v>
      </c>
      <c r="C24" t="str">
        <f t="shared" si="2"/>
        <v>Sector 3 Region 1</v>
      </c>
      <c r="D24">
        <v>3</v>
      </c>
      <c r="E24">
        <v>1</v>
      </c>
    </row>
    <row r="25" spans="1:5" x14ac:dyDescent="0.3">
      <c r="A25" t="str">
        <f t="shared" si="3"/>
        <v>phiGA_3_2_p</v>
      </c>
      <c r="B25">
        <v>1</v>
      </c>
      <c r="C25" t="str">
        <f t="shared" si="2"/>
        <v>Sector 3 Region 2</v>
      </c>
      <c r="D25">
        <v>3</v>
      </c>
      <c r="E25">
        <v>2</v>
      </c>
    </row>
    <row r="26" spans="1:5" x14ac:dyDescent="0.3">
      <c r="A26" s="14" t="s">
        <v>180</v>
      </c>
      <c r="B26" s="14"/>
      <c r="C26" s="14"/>
      <c r="D26" t="s">
        <v>132</v>
      </c>
      <c r="E26" t="s">
        <v>133</v>
      </c>
    </row>
    <row r="27" spans="1:5" x14ac:dyDescent="0.3">
      <c r="A27" t="str">
        <f t="shared" ref="A27:A32" si="4">"tauK_" &amp; D27 &amp; "_" &amp; E27 &amp; "_p"</f>
        <v>tauK_1_1_p</v>
      </c>
      <c r="B27">
        <v>0.2</v>
      </c>
      <c r="C27" t="str">
        <f t="shared" ref="C27:C32" si="5">CONCATENATE(D$12," ",D27," ",E$12, " ",E27)</f>
        <v>Sector 1 Region 1</v>
      </c>
      <c r="D27">
        <v>1</v>
      </c>
      <c r="E27">
        <v>1</v>
      </c>
    </row>
    <row r="28" spans="1:5" x14ac:dyDescent="0.3">
      <c r="A28" t="str">
        <f t="shared" si="4"/>
        <v>tauK_1_2_p</v>
      </c>
      <c r="B28">
        <v>0.2</v>
      </c>
      <c r="C28" t="str">
        <f t="shared" si="5"/>
        <v>Sector 1 Region 2</v>
      </c>
      <c r="D28">
        <v>1</v>
      </c>
      <c r="E28">
        <v>2</v>
      </c>
    </row>
    <row r="29" spans="1:5" x14ac:dyDescent="0.3">
      <c r="A29" t="str">
        <f t="shared" si="4"/>
        <v>tauK_2_1_p</v>
      </c>
      <c r="B29">
        <v>0.2</v>
      </c>
      <c r="C29" t="str">
        <f t="shared" si="5"/>
        <v>Sector 2 Region 1</v>
      </c>
      <c r="D29">
        <v>2</v>
      </c>
      <c r="E29">
        <v>1</v>
      </c>
    </row>
    <row r="30" spans="1:5" x14ac:dyDescent="0.3">
      <c r="A30" t="str">
        <f t="shared" si="4"/>
        <v>tauK_2_2_p</v>
      </c>
      <c r="B30">
        <v>0.2</v>
      </c>
      <c r="C30" t="str">
        <f t="shared" si="5"/>
        <v>Sector 2 Region 2</v>
      </c>
      <c r="D30">
        <v>2</v>
      </c>
      <c r="E30">
        <v>2</v>
      </c>
    </row>
    <row r="31" spans="1:5" x14ac:dyDescent="0.3">
      <c r="A31" t="str">
        <f t="shared" si="4"/>
        <v>tauK_3_1_p</v>
      </c>
      <c r="B31">
        <v>0.2</v>
      </c>
      <c r="C31" t="str">
        <f t="shared" si="5"/>
        <v>Sector 3 Region 1</v>
      </c>
      <c r="D31">
        <v>3</v>
      </c>
      <c r="E31">
        <v>1</v>
      </c>
    </row>
    <row r="32" spans="1:5" x14ac:dyDescent="0.3">
      <c r="A32" t="str">
        <f t="shared" si="4"/>
        <v>tauK_3_2_p</v>
      </c>
      <c r="B32">
        <v>0.2</v>
      </c>
      <c r="C32" t="str">
        <f t="shared" si="5"/>
        <v>Sector 3 Region 2</v>
      </c>
      <c r="D32">
        <v>3</v>
      </c>
      <c r="E32">
        <v>2</v>
      </c>
    </row>
    <row r="33" spans="1:5" x14ac:dyDescent="0.3">
      <c r="A33" s="14" t="s">
        <v>181</v>
      </c>
      <c r="B33" s="14"/>
      <c r="C33" s="14"/>
      <c r="D33" t="s">
        <v>132</v>
      </c>
      <c r="E33" t="s">
        <v>133</v>
      </c>
    </row>
    <row r="34" spans="1:5" x14ac:dyDescent="0.3">
      <c r="A34" t="str">
        <f t="shared" ref="A34:A39" si="6">"tauN_" &amp; D34 &amp; "_" &amp; E34 &amp; "_p"</f>
        <v>tauN_1_1_p</v>
      </c>
      <c r="B34">
        <v>0</v>
      </c>
      <c r="C34" t="str">
        <f t="shared" ref="C34:C39" si="7">CONCATENATE(D$12," ",D34," ",E$12, " ",E34)</f>
        <v>Sector 1 Region 1</v>
      </c>
      <c r="D34">
        <v>1</v>
      </c>
      <c r="E34">
        <v>1</v>
      </c>
    </row>
    <row r="35" spans="1:5" x14ac:dyDescent="0.3">
      <c r="A35" t="str">
        <f t="shared" si="6"/>
        <v>tauN_1_2_p</v>
      </c>
      <c r="B35">
        <v>0</v>
      </c>
      <c r="C35" t="str">
        <f t="shared" si="7"/>
        <v>Sector 1 Region 2</v>
      </c>
      <c r="D35">
        <v>1</v>
      </c>
      <c r="E35">
        <v>2</v>
      </c>
    </row>
    <row r="36" spans="1:5" x14ac:dyDescent="0.3">
      <c r="A36" t="str">
        <f t="shared" si="6"/>
        <v>tauN_2_1_p</v>
      </c>
      <c r="B36">
        <v>0</v>
      </c>
      <c r="C36" t="str">
        <f t="shared" si="7"/>
        <v>Sector 2 Region 1</v>
      </c>
      <c r="D36">
        <v>2</v>
      </c>
      <c r="E36">
        <v>1</v>
      </c>
    </row>
    <row r="37" spans="1:5" x14ac:dyDescent="0.3">
      <c r="A37" t="str">
        <f t="shared" si="6"/>
        <v>tauN_2_2_p</v>
      </c>
      <c r="B37">
        <v>0</v>
      </c>
      <c r="C37" t="str">
        <f t="shared" si="7"/>
        <v>Sector 2 Region 2</v>
      </c>
      <c r="D37">
        <v>2</v>
      </c>
      <c r="E37">
        <v>2</v>
      </c>
    </row>
    <row r="38" spans="1:5" x14ac:dyDescent="0.3">
      <c r="A38" t="str">
        <f t="shared" si="6"/>
        <v>tauN_3_1_p</v>
      </c>
      <c r="B38">
        <v>0</v>
      </c>
      <c r="C38" t="str">
        <f t="shared" si="7"/>
        <v>Sector 3 Region 1</v>
      </c>
      <c r="D38">
        <v>3</v>
      </c>
      <c r="E38">
        <v>1</v>
      </c>
    </row>
    <row r="39" spans="1:5" x14ac:dyDescent="0.3">
      <c r="A39" t="str">
        <f t="shared" si="6"/>
        <v>tauN_3_2_p</v>
      </c>
      <c r="B39">
        <v>0</v>
      </c>
      <c r="C39" t="str">
        <f t="shared" si="7"/>
        <v>Sector 3 Region 2</v>
      </c>
      <c r="D39">
        <v>3</v>
      </c>
      <c r="E39">
        <v>2</v>
      </c>
    </row>
  </sheetData>
  <mergeCells count="4">
    <mergeCell ref="A12:C12"/>
    <mergeCell ref="A19:C19"/>
    <mergeCell ref="A26:C26"/>
    <mergeCell ref="A33:C3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31" workbookViewId="0">
      <selection activeCell="F70" sqref="F70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4" t="str">
        <f xml:space="preserve"> "sector " &amp; D2 &amp; " and region " &amp;E2</f>
        <v>sector 1 and region 1</v>
      </c>
      <c r="B2" s="14"/>
      <c r="C2" s="14"/>
      <c r="D2">
        <v>1</v>
      </c>
      <c r="E2">
        <v>1</v>
      </c>
      <c r="F2" t="str">
        <f>D2 &amp; "_" &amp; E2</f>
        <v>1_1</v>
      </c>
    </row>
    <row r="3" spans="1:9" x14ac:dyDescent="0.3">
      <c r="A3" s="12" t="s">
        <v>60</v>
      </c>
      <c r="B3" s="2"/>
      <c r="C3" s="2"/>
    </row>
    <row r="4" spans="1:9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63</v>
      </c>
    </row>
    <row r="7" spans="1:9" x14ac:dyDescent="0.3">
      <c r="A7" s="12" t="s">
        <v>65</v>
      </c>
      <c r="B7" s="2"/>
      <c r="C7" s="2"/>
      <c r="I7">
        <f>B5*6^B6</f>
        <v>0</v>
      </c>
    </row>
    <row r="8" spans="1:9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63</v>
      </c>
    </row>
    <row r="11" spans="1:9" x14ac:dyDescent="0.3">
      <c r="A11" s="12" t="s">
        <v>64</v>
      </c>
      <c r="B11" s="2"/>
      <c r="C11" s="2"/>
      <c r="F11" s="14"/>
      <c r="G11" s="14"/>
      <c r="H11" s="14"/>
    </row>
    <row r="12" spans="1:9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63</v>
      </c>
    </row>
    <row r="15" spans="1:9" x14ac:dyDescent="0.3">
      <c r="A15" s="12" t="s">
        <v>66</v>
      </c>
      <c r="B15" s="2"/>
      <c r="C15" s="2"/>
      <c r="F15" s="14"/>
      <c r="G15" s="14"/>
      <c r="H15" s="14"/>
    </row>
    <row r="16" spans="1:9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63</v>
      </c>
    </row>
    <row r="19" spans="1:6" x14ac:dyDescent="0.3">
      <c r="A19" s="12" t="s">
        <v>195</v>
      </c>
      <c r="B19" s="2"/>
      <c r="C19" s="2"/>
    </row>
    <row r="20" spans="1:6" x14ac:dyDescent="0.3">
      <c r="A20" t="str" cm="1">
        <f t="array" aca="1" ref="A20" ca="1" xml:space="preserve"> "aN_DR_1_" &amp; INDIRECT("F" &amp; ROW(C20) - 18) &amp; "_p"</f>
        <v>aN_DR_1_1_1_p</v>
      </c>
      <c r="B20" s="2">
        <v>0.01</v>
      </c>
      <c r="C20" t="s">
        <v>61</v>
      </c>
    </row>
    <row r="21" spans="1:6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63</v>
      </c>
    </row>
    <row r="23" spans="1:6" x14ac:dyDescent="0.3">
      <c r="A23" s="12" t="s">
        <v>196</v>
      </c>
    </row>
    <row r="24" spans="1:6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63</v>
      </c>
    </row>
    <row r="27" spans="1:6" x14ac:dyDescent="0.3">
      <c r="A27" s="14" t="str">
        <f xml:space="preserve"> "sector " &amp; D27 &amp; " and region " &amp;E27</f>
        <v>sector 1 and region 2</v>
      </c>
      <c r="B27" s="14"/>
      <c r="C27" s="14"/>
      <c r="D27">
        <v>1</v>
      </c>
      <c r="E27">
        <v>2</v>
      </c>
      <c r="F27" t="str">
        <f>D27 &amp; "_" &amp; E27</f>
        <v>1_2</v>
      </c>
    </row>
    <row r="28" spans="1:6" x14ac:dyDescent="0.3">
      <c r="A28" s="12" t="s">
        <v>60</v>
      </c>
      <c r="B28" s="2"/>
      <c r="C28" s="2"/>
    </row>
    <row r="29" spans="1:6" x14ac:dyDescent="0.3">
      <c r="A29" t="str" cm="1">
        <f t="array" aca="1" ref="A29" ca="1" xml:space="preserve"> "aN_T_1_" &amp; INDIRECT("F" &amp; ROW(C29)-2) &amp; "_p"</f>
        <v>aN_T_1_1_2_p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"aN_T_2_" &amp; INDIRECT("F" &amp; ROW(C30)-3) &amp; "_p"</f>
        <v>aN_T_2_1_2_p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"aN_T_3_" &amp; INDIRECT("F" &amp; ROW(C31)-4) &amp; "_p"</f>
        <v>aN_T_3_1_2_p</v>
      </c>
      <c r="B31">
        <v>1</v>
      </c>
      <c r="C31" t="s">
        <v>63</v>
      </c>
    </row>
    <row r="32" spans="1:6" x14ac:dyDescent="0.3">
      <c r="A32" s="12" t="s">
        <v>65</v>
      </c>
      <c r="B32" s="2"/>
      <c r="C32" s="2"/>
    </row>
    <row r="33" spans="1:8" x14ac:dyDescent="0.3">
      <c r="A33" t="str" cm="1">
        <f t="array" aca="1" ref="A33" ca="1" xml:space="preserve"> "aN_W_1_" &amp; INDIRECT("F" &amp; ROW(C33)-6) &amp; "_p"</f>
        <v>aN_W_1_1_2_p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"aN_W_2_" &amp; INDIRECT("F" &amp; ROW(C34)-7) &amp; "_p"</f>
        <v>aN_W_2_1_2_p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"aN_W_3_" &amp; INDIRECT("F" &amp; ROW(C35)-8) &amp; "_p"</f>
        <v>aN_W_3_1_2_p</v>
      </c>
      <c r="B35">
        <v>2</v>
      </c>
      <c r="C35" t="s">
        <v>63</v>
      </c>
    </row>
    <row r="36" spans="1:8" x14ac:dyDescent="0.3">
      <c r="A36" s="12" t="s">
        <v>64</v>
      </c>
      <c r="B36" s="2"/>
      <c r="C36" s="2"/>
      <c r="F36" s="14"/>
      <c r="G36" s="14"/>
      <c r="H36" s="14"/>
    </row>
    <row r="37" spans="1:8" x14ac:dyDescent="0.3">
      <c r="A37" t="str" cm="1">
        <f t="array" aca="1" ref="A37" ca="1" xml:space="preserve"> "aN_P_1_" &amp; INDIRECT("F" &amp; ROW(C37) - 10) &amp; "_p"</f>
        <v>aN_P_1_1_2_p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"aN_P_2_" &amp; INDIRECT("F" &amp; ROW(C38) - 11) &amp; "_p"</f>
        <v>aN_P_2_1_2_p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"aN_P_3_" &amp; INDIRECT("F" &amp; ROW(C39) - 12) &amp; "_p"</f>
        <v>aN_P_3_1_2_p</v>
      </c>
      <c r="B39">
        <v>2</v>
      </c>
      <c r="C39" t="s">
        <v>63</v>
      </c>
    </row>
    <row r="40" spans="1:8" x14ac:dyDescent="0.3">
      <c r="A40" s="12" t="s">
        <v>66</v>
      </c>
      <c r="B40" s="2"/>
      <c r="C40" s="2"/>
      <c r="F40" s="14"/>
      <c r="G40" s="14"/>
      <c r="H40" s="14"/>
    </row>
    <row r="41" spans="1:8" x14ac:dyDescent="0.3">
      <c r="A41" t="str" cm="1">
        <f t="array" aca="1" ref="A41" ca="1" xml:space="preserve"> "aN_SL_1_" &amp; INDIRECT("F" &amp; ROW(C41) - 14) &amp; "_p"</f>
        <v>aN_SL_1_1_2_p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"aN_SL_2_" &amp; INDIRECT("F" &amp; ROW(C42) - 15) &amp; "_p"</f>
        <v>aN_SL_2_1_2_p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"aN_Sl_3_" &amp; INDIRECT("F" &amp; ROW(C43) - 16) &amp; "_p"</f>
        <v>aN_Sl_3_1_2_p</v>
      </c>
      <c r="B43">
        <v>2</v>
      </c>
      <c r="C43" t="s">
        <v>63</v>
      </c>
    </row>
    <row r="44" spans="1:8" x14ac:dyDescent="0.3">
      <c r="A44" s="12" t="s">
        <v>195</v>
      </c>
      <c r="B44" s="2"/>
      <c r="C44" s="2"/>
    </row>
    <row r="45" spans="1:8" x14ac:dyDescent="0.3">
      <c r="A45" t="str" cm="1">
        <f t="array" aca="1" ref="A45" ca="1" xml:space="preserve"> "aN_DR_1_" &amp; INDIRECT("F" &amp; ROW(C45) - 18) &amp; "_p"</f>
        <v>aN_DR_1_1_2_p</v>
      </c>
      <c r="B45" s="2">
        <v>0.01</v>
      </c>
      <c r="C45" t="s">
        <v>61</v>
      </c>
    </row>
    <row r="46" spans="1:8" x14ac:dyDescent="0.3">
      <c r="A46" t="str" cm="1">
        <f t="array" aca="1" ref="A46" ca="1" xml:space="preserve"> "aN_DR_1_" &amp; INDIRECT("F" &amp; ROW(C46) - 19) &amp; "_p"</f>
        <v>aN_DR_1_1_2_p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"aN_DR_1_" &amp; INDIRECT("F" &amp; ROW(C47) - 20) &amp; "_p"</f>
        <v>aN_DR_1_1_2_p</v>
      </c>
      <c r="B47">
        <v>2</v>
      </c>
      <c r="C47" t="s">
        <v>63</v>
      </c>
    </row>
    <row r="48" spans="1:8" x14ac:dyDescent="0.3">
      <c r="A48" s="12" t="s">
        <v>196</v>
      </c>
    </row>
    <row r="49" spans="1:8" x14ac:dyDescent="0.3">
      <c r="A49" t="str" cm="1">
        <f t="array" aca="1" ref="A49" ca="1" xml:space="preserve"> "aN_CY_1_" &amp; INDIRECT("F" &amp; ROW(C49) - 22) &amp; "_p"</f>
        <v>aN_CY_1_1_2_p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"aN_CY_1_" &amp; INDIRECT("F" &amp; ROW(C50) - 23) &amp; "_p"</f>
        <v>aN_CY_1_1_2_p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"aN_CY_1_" &amp; INDIRECT("F" &amp; ROW(C51) - 24) &amp; "_p"</f>
        <v>aN_CY_1_1_2_p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63</v>
      </c>
    </row>
    <row r="53" spans="1:8" x14ac:dyDescent="0.3">
      <c r="A53" s="14" t="str">
        <f xml:space="preserve"> "sector " &amp; D53 &amp; " and region " &amp;E53</f>
        <v>sector 2 and region 1</v>
      </c>
      <c r="B53" s="14"/>
      <c r="C53" s="14"/>
      <c r="D53">
        <v>2</v>
      </c>
      <c r="E53">
        <v>1</v>
      </c>
      <c r="F53" t="str">
        <f>D53 &amp; "_" &amp; E53</f>
        <v>2_1</v>
      </c>
    </row>
    <row r="54" spans="1:8" x14ac:dyDescent="0.3">
      <c r="A54" s="12" t="s">
        <v>60</v>
      </c>
      <c r="B54" s="2"/>
      <c r="C54" s="2"/>
    </row>
    <row r="55" spans="1:8" x14ac:dyDescent="0.3">
      <c r="A55" t="str" cm="1">
        <f t="array" aca="1" ref="A55" ca="1" xml:space="preserve"> "aN_T_1_" &amp; INDIRECT("F" &amp; ROW(C55)-2) &amp; "_p"</f>
        <v>aN_T_1_2_1_p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"aN_T_2_" &amp; INDIRECT("F" &amp; ROW(C56)-3) &amp; "_p"</f>
        <v>aN_T_2_2_1_p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"aN_T_3_" &amp; INDIRECT("F" &amp; ROW(C57)-4) &amp; "_p"</f>
        <v>aN_T_3_2_1_p</v>
      </c>
      <c r="B57">
        <v>2</v>
      </c>
      <c r="C57" t="s">
        <v>63</v>
      </c>
    </row>
    <row r="58" spans="1:8" x14ac:dyDescent="0.3">
      <c r="A58" s="12" t="s">
        <v>65</v>
      </c>
      <c r="B58" s="2"/>
      <c r="C58" s="2"/>
    </row>
    <row r="59" spans="1:8" x14ac:dyDescent="0.3">
      <c r="A59" t="str" cm="1">
        <f t="array" aca="1" ref="A59" ca="1" xml:space="preserve"> "aN_W_1_" &amp; INDIRECT("F" &amp; ROW(C59)-6) &amp; "_p"</f>
        <v>aN_W_1_2_1_p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"aN_W_2_" &amp; INDIRECT("F" &amp; ROW(C60)-7) &amp; "_p"</f>
        <v>aN_W_2_2_1_p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"aN_W_3_" &amp; INDIRECT("F" &amp; ROW(C61)-8) &amp; "_p"</f>
        <v>aN_W_3_2_1_p</v>
      </c>
      <c r="B61">
        <v>2</v>
      </c>
      <c r="C61" t="s">
        <v>63</v>
      </c>
    </row>
    <row r="62" spans="1:8" x14ac:dyDescent="0.3">
      <c r="A62" s="12" t="s">
        <v>64</v>
      </c>
      <c r="B62" s="2"/>
      <c r="C62" s="2"/>
      <c r="F62" s="14"/>
      <c r="G62" s="14"/>
      <c r="H62" s="14"/>
    </row>
    <row r="63" spans="1:8" x14ac:dyDescent="0.3">
      <c r="A63" t="str" cm="1">
        <f t="array" aca="1" ref="A63" ca="1" xml:space="preserve"> "aN_P_1_" &amp; INDIRECT("F" &amp; ROW(C63) - 10) &amp; "_p"</f>
        <v>aN_P_1_2_1_p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"aN_P_2_" &amp; INDIRECT("F" &amp; ROW(C64) - 11) &amp; "_p"</f>
        <v>aN_P_2_2_1_p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"aN_P_3_" &amp; INDIRECT("F" &amp; ROW(C65) - 12) &amp; "_p"</f>
        <v>aN_P_3_2_1_p</v>
      </c>
      <c r="B65">
        <v>2</v>
      </c>
      <c r="C65" t="s">
        <v>63</v>
      </c>
    </row>
    <row r="66" spans="1:8" x14ac:dyDescent="0.3">
      <c r="A66" s="12" t="s">
        <v>66</v>
      </c>
      <c r="B66" s="2"/>
      <c r="C66" s="2"/>
      <c r="F66" s="14"/>
      <c r="G66" s="14"/>
      <c r="H66" s="14"/>
    </row>
    <row r="67" spans="1:8" x14ac:dyDescent="0.3">
      <c r="A67" t="str" cm="1">
        <f t="array" aca="1" ref="A67" ca="1" xml:space="preserve"> "aN_SL_1_" &amp; INDIRECT("F" &amp; ROW(C67) - 14) &amp; "_p"</f>
        <v>aN_SL_1_2_1_p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"aN_SL_2_" &amp; INDIRECT("F" &amp; ROW(C68) - 15) &amp; "_p"</f>
        <v>aN_SL_2_2_1_p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"aN_Sl_3_" &amp; INDIRECT("F" &amp; ROW(C69) - 16) &amp; "_p"</f>
        <v>aN_Sl_3_2_1_p</v>
      </c>
      <c r="B69">
        <v>2</v>
      </c>
      <c r="C69" t="s">
        <v>63</v>
      </c>
    </row>
    <row r="70" spans="1:8" x14ac:dyDescent="0.3">
      <c r="A70" s="12" t="s">
        <v>195</v>
      </c>
      <c r="B70" s="2"/>
      <c r="C70" s="2"/>
    </row>
    <row r="71" spans="1:8" x14ac:dyDescent="0.3">
      <c r="A71" t="str" cm="1">
        <f t="array" aca="1" ref="A71" ca="1" xml:space="preserve"> "aN_DR_1_" &amp; INDIRECT("F" &amp; ROW(C71) - 18) &amp; "_p"</f>
        <v>aN_DR_1_2_1_p</v>
      </c>
      <c r="B71">
        <v>0.01</v>
      </c>
      <c r="C71" t="s">
        <v>61</v>
      </c>
    </row>
    <row r="72" spans="1:8" x14ac:dyDescent="0.3">
      <c r="A72" t="str" cm="1">
        <f t="array" aca="1" ref="A72" ca="1" xml:space="preserve"> "aN_DR_1_" &amp; INDIRECT("F" &amp; ROW(C72) - 19) &amp; "_p"</f>
        <v>aN_DR_1_2_1_p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"aN_DR_1_" &amp; INDIRECT("F" &amp; ROW(C73) - 20) &amp; "_p"</f>
        <v>aN_DR_1_2_1_p</v>
      </c>
      <c r="B73">
        <v>2</v>
      </c>
      <c r="C73" t="s">
        <v>63</v>
      </c>
    </row>
    <row r="74" spans="1:8" x14ac:dyDescent="0.3">
      <c r="A74" s="12" t="s">
        <v>196</v>
      </c>
    </row>
    <row r="75" spans="1:8" x14ac:dyDescent="0.3">
      <c r="A75" t="str" cm="1">
        <f t="array" aca="1" ref="A75" ca="1" xml:space="preserve"> "aN_CY_1_" &amp; INDIRECT("F" &amp; ROW(C75) - 22) &amp; "_p"</f>
        <v>aN_CY_1_2_1_p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"aN_CY_1_" &amp; INDIRECT("F" &amp; ROW(C76) - 23) &amp; "_p"</f>
        <v>aN_CY_1_2_1_p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"aN_CY_1_" &amp; INDIRECT("F" &amp; ROW(C77) - 24) &amp; "_p"</f>
        <v>aN_CY_1_2_1_p</v>
      </c>
      <c r="B77">
        <v>2</v>
      </c>
      <c r="C77" t="s">
        <v>63</v>
      </c>
    </row>
    <row r="78" spans="1:8" x14ac:dyDescent="0.3">
      <c r="A78" s="14" t="str">
        <f xml:space="preserve"> "sector " &amp; D78 &amp; " and region " &amp;E78</f>
        <v>sector 2 and region 2</v>
      </c>
      <c r="B78" s="14"/>
      <c r="C78" s="14"/>
      <c r="D78">
        <v>2</v>
      </c>
      <c r="E78">
        <v>2</v>
      </c>
      <c r="F78" t="str">
        <f>D78 &amp; "_" &amp; E78</f>
        <v>2_2</v>
      </c>
    </row>
    <row r="79" spans="1:8" x14ac:dyDescent="0.3">
      <c r="A79" s="12" t="s">
        <v>60</v>
      </c>
      <c r="B79" s="2"/>
      <c r="C79" s="2"/>
    </row>
    <row r="80" spans="1:8" x14ac:dyDescent="0.3">
      <c r="A80" t="str" cm="1">
        <f t="array" aca="1" ref="A80" ca="1" xml:space="preserve"> "aN_T_1_" &amp; INDIRECT("F" &amp; ROW(C80)-2) &amp; "_p"</f>
        <v>aN_T_1_2_2_p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"aN_T_2_" &amp; INDIRECT("F" &amp; ROW(C81)-3) &amp; "_p"</f>
        <v>aN_T_2_2_2_p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"aN_T_3_" &amp; INDIRECT("F" &amp; ROW(C82)-4) &amp; "_p"</f>
        <v>aN_T_3_2_2_p</v>
      </c>
      <c r="B82">
        <v>2</v>
      </c>
      <c r="C82" t="s">
        <v>63</v>
      </c>
    </row>
    <row r="83" spans="1:8" x14ac:dyDescent="0.3">
      <c r="A83" s="12" t="s">
        <v>65</v>
      </c>
      <c r="B83" s="2"/>
      <c r="C83" s="2"/>
    </row>
    <row r="84" spans="1:8" x14ac:dyDescent="0.3">
      <c r="A84" t="str" cm="1">
        <f t="array" aca="1" ref="A84" ca="1" xml:space="preserve"> "aN_W_1_" &amp; INDIRECT("F" &amp; ROW(C84)-6) &amp; "_p"</f>
        <v>aN_W_1_2_2_p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"aN_W_2_" &amp; INDIRECT("F" &amp; ROW(C85)-7) &amp; "_p"</f>
        <v>aN_W_2_2_2_p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"aN_W_3_" &amp; INDIRECT("F" &amp; ROW(C86)-8) &amp; "_p"</f>
        <v>aN_W_3_2_2_p</v>
      </c>
      <c r="B86">
        <v>2</v>
      </c>
      <c r="C86" t="s">
        <v>63</v>
      </c>
    </row>
    <row r="87" spans="1:8" x14ac:dyDescent="0.3">
      <c r="A87" s="12" t="s">
        <v>64</v>
      </c>
      <c r="B87" s="2"/>
      <c r="C87" s="2"/>
      <c r="F87" s="14"/>
      <c r="G87" s="14"/>
      <c r="H87" s="14"/>
    </row>
    <row r="88" spans="1:8" x14ac:dyDescent="0.3">
      <c r="A88" t="str" cm="1">
        <f t="array" aca="1" ref="A88" ca="1" xml:space="preserve"> "aN_P_1_" &amp; INDIRECT("F" &amp; ROW(C88) - 10) &amp; "_p"</f>
        <v>aN_P_1_2_2_p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"aN_P_2_" &amp; INDIRECT("F" &amp; ROW(C89) - 11) &amp; "_p"</f>
        <v>aN_P_2_2_2_p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"aN_P_3_" &amp; INDIRECT("F" &amp; ROW(C90) - 12) &amp; "_p"</f>
        <v>aN_P_3_2_2_p</v>
      </c>
      <c r="B90">
        <v>2</v>
      </c>
      <c r="C90" t="s">
        <v>63</v>
      </c>
    </row>
    <row r="91" spans="1:8" x14ac:dyDescent="0.3">
      <c r="A91" s="12" t="s">
        <v>66</v>
      </c>
      <c r="B91" s="2"/>
      <c r="C91" s="2"/>
      <c r="F91" s="14"/>
      <c r="G91" s="14"/>
      <c r="H91" s="14"/>
    </row>
    <row r="92" spans="1:8" x14ac:dyDescent="0.3">
      <c r="A92" t="str" cm="1">
        <f t="array" aca="1" ref="A92" ca="1" xml:space="preserve"> "aN_SL_1_" &amp; INDIRECT("F" &amp; ROW(C92) - 14) &amp; "_p"</f>
        <v>aN_SL_1_2_2_p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"aN_SL_2_" &amp; INDIRECT("F" &amp; ROW(C93) - 15) &amp; "_p"</f>
        <v>aN_SL_2_2_2_p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"aN_Sl_3_" &amp; INDIRECT("F" &amp; ROW(C94) - 16) &amp; "_p"</f>
        <v>aN_Sl_3_2_2_p</v>
      </c>
      <c r="B94">
        <v>2</v>
      </c>
      <c r="C94" t="s">
        <v>63</v>
      </c>
    </row>
    <row r="95" spans="1:8" x14ac:dyDescent="0.3">
      <c r="A95" s="12" t="s">
        <v>195</v>
      </c>
      <c r="B95" s="2"/>
      <c r="C95" s="2"/>
    </row>
    <row r="96" spans="1:8" x14ac:dyDescent="0.3">
      <c r="A96" t="str" cm="1">
        <f t="array" aca="1" ref="A96" ca="1" xml:space="preserve"> "aN_DR_1_" &amp; INDIRECT("F" &amp; ROW(C96) - 18) &amp; "_p"</f>
        <v>aN_DR_1_2_2_p</v>
      </c>
      <c r="B96">
        <v>0.01</v>
      </c>
      <c r="C96" t="s">
        <v>61</v>
      </c>
    </row>
    <row r="97" spans="1:8" x14ac:dyDescent="0.3">
      <c r="A97" t="str" cm="1">
        <f t="array" aca="1" ref="A97" ca="1" xml:space="preserve"> "aN_DR_1_" &amp; INDIRECT("F" &amp; ROW(C97) - 19) &amp; "_p"</f>
        <v>aN_DR_1_2_2_p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"aN_DR_1_" &amp; INDIRECT("F" &amp; ROW(C98) - 20) &amp; "_p"</f>
        <v>aN_DR_1_2_2_p</v>
      </c>
      <c r="B98">
        <v>2</v>
      </c>
      <c r="C98" t="s">
        <v>63</v>
      </c>
    </row>
    <row r="99" spans="1:8" x14ac:dyDescent="0.3">
      <c r="A99" s="12" t="s">
        <v>196</v>
      </c>
    </row>
    <row r="100" spans="1:8" x14ac:dyDescent="0.3">
      <c r="A100" t="str" cm="1">
        <f t="array" aca="1" ref="A100" ca="1" xml:space="preserve"> "aN_CY_1_" &amp; INDIRECT("F" &amp; ROW(C100) - 22) &amp; "_p"</f>
        <v>aN_CY_1_2_2_p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"aN_CY_1_" &amp; INDIRECT("F" &amp; ROW(C101) - 23) &amp; "_p"</f>
        <v>aN_CY_1_2_2_p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"aN_CY_1_" &amp; INDIRECT("F" &amp; ROW(C102) - 24) &amp; "_p"</f>
        <v>aN_CY_1_2_2_p</v>
      </c>
      <c r="B102">
        <v>2</v>
      </c>
      <c r="C102" t="s">
        <v>63</v>
      </c>
    </row>
    <row r="103" spans="1:8" x14ac:dyDescent="0.3">
      <c r="A103" s="14" t="str">
        <f xml:space="preserve"> "sector " &amp; D103 &amp; " and region " &amp;E103</f>
        <v>sector 3 and region 1</v>
      </c>
      <c r="B103" s="14"/>
      <c r="C103" s="14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2" t="s">
        <v>60</v>
      </c>
      <c r="B104" s="2"/>
      <c r="C104" s="2"/>
    </row>
    <row r="105" spans="1:8" x14ac:dyDescent="0.3">
      <c r="A105" t="str" cm="1">
        <f t="array" aca="1" ref="A105" ca="1" xml:space="preserve"> "aN_T_1_" &amp; INDIRECT("F" &amp; ROW(C105)-2) &amp; "_p"</f>
        <v>aN_T_1_3_1_p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"aN_T_2_" &amp; INDIRECT("F" &amp; ROW(C106)-3) &amp; "_p"</f>
        <v>aN_T_2_3_1_p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"aN_T_3_" &amp; INDIRECT("F" &amp; ROW(C107)-4) &amp; "_p"</f>
        <v>aN_T_3_3_1_p</v>
      </c>
      <c r="B107">
        <v>2</v>
      </c>
      <c r="C107" t="s">
        <v>63</v>
      </c>
    </row>
    <row r="108" spans="1:8" x14ac:dyDescent="0.3">
      <c r="A108" s="12" t="s">
        <v>65</v>
      </c>
      <c r="B108" s="2"/>
      <c r="C108" s="2"/>
    </row>
    <row r="109" spans="1:8" x14ac:dyDescent="0.3">
      <c r="A109" t="str" cm="1">
        <f t="array" aca="1" ref="A109" ca="1" xml:space="preserve"> "aN_W_1_" &amp; INDIRECT("F" &amp; ROW(C109)-6) &amp; "_p"</f>
        <v>aN_W_1_3_1_p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"aN_W_2_" &amp; INDIRECT("F" &amp; ROW(C110)-7) &amp; "_p"</f>
        <v>aN_W_2_3_1_p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"aN_W_3_" &amp; INDIRECT("F" &amp; ROW(C111)-8) &amp; "_p"</f>
        <v>aN_W_3_3_1_p</v>
      </c>
      <c r="B111">
        <v>2</v>
      </c>
      <c r="C111" t="s">
        <v>63</v>
      </c>
    </row>
    <row r="112" spans="1:8" x14ac:dyDescent="0.3">
      <c r="A112" s="12" t="s">
        <v>64</v>
      </c>
      <c r="B112" s="2"/>
      <c r="C112" s="2"/>
      <c r="F112" s="14"/>
      <c r="G112" s="14"/>
      <c r="H112" s="14"/>
    </row>
    <row r="113" spans="1:8" x14ac:dyDescent="0.3">
      <c r="A113" t="str" cm="1">
        <f t="array" aca="1" ref="A113" ca="1" xml:space="preserve"> "aN_P_1_" &amp; INDIRECT("F" &amp; ROW(C113) - 10) &amp; "_p"</f>
        <v>aN_P_1_3_1_p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"aN_P_2_" &amp; INDIRECT("F" &amp; ROW(C114) - 11) &amp; "_p"</f>
        <v>aN_P_2_3_1_p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"aN_P_3_" &amp; INDIRECT("F" &amp; ROW(C115) - 12) &amp; "_p"</f>
        <v>aN_P_3_3_1_p</v>
      </c>
      <c r="B115">
        <v>2</v>
      </c>
      <c r="C115" t="s">
        <v>63</v>
      </c>
    </row>
    <row r="116" spans="1:8" x14ac:dyDescent="0.3">
      <c r="A116" s="12" t="s">
        <v>66</v>
      </c>
      <c r="B116" s="2"/>
      <c r="C116" s="2"/>
      <c r="F116" s="14"/>
      <c r="G116" s="14"/>
      <c r="H116" s="14"/>
    </row>
    <row r="117" spans="1:8" x14ac:dyDescent="0.3">
      <c r="A117" t="str" cm="1">
        <f t="array" aca="1" ref="A117" ca="1" xml:space="preserve"> "aN_SL_1_" &amp; INDIRECT("F" &amp; ROW(C117) - 14) &amp; "_p"</f>
        <v>aN_SL_1_3_1_p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"aN_SL_2_" &amp; INDIRECT("F" &amp; ROW(C118) - 15) &amp; "_p"</f>
        <v>aN_SL_2_3_1_p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"aN_Sl_3_" &amp; INDIRECT("F" &amp; ROW(C119) - 16) &amp; "_p"</f>
        <v>aN_Sl_3_3_1_p</v>
      </c>
      <c r="B119">
        <v>2</v>
      </c>
      <c r="C119" t="s">
        <v>63</v>
      </c>
    </row>
    <row r="120" spans="1:8" x14ac:dyDescent="0.3">
      <c r="A120" s="12" t="s">
        <v>195</v>
      </c>
      <c r="B120" s="2"/>
      <c r="C120" s="2"/>
    </row>
    <row r="121" spans="1:8" x14ac:dyDescent="0.3">
      <c r="A121" t="str" cm="1">
        <f t="array" aca="1" ref="A121" ca="1" xml:space="preserve"> "aN_DR_1_" &amp; INDIRECT("F" &amp; ROW(C121) - 18) &amp; "_p"</f>
        <v>aN_DR_1_3_1_p</v>
      </c>
      <c r="B121">
        <v>0.01</v>
      </c>
      <c r="C121" t="s">
        <v>61</v>
      </c>
    </row>
    <row r="122" spans="1:8" x14ac:dyDescent="0.3">
      <c r="A122" t="str" cm="1">
        <f t="array" aca="1" ref="A122" ca="1" xml:space="preserve"> "aN_DR_1_" &amp; INDIRECT("F" &amp; ROW(C122) - 19) &amp; "_p"</f>
        <v>aN_DR_1_3_1_p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"aN_DR_1_" &amp; INDIRECT("F" &amp; ROW(C123) - 20) &amp; "_p"</f>
        <v>aN_DR_1_3_1_p</v>
      </c>
      <c r="B123">
        <v>2</v>
      </c>
      <c r="C123" t="s">
        <v>63</v>
      </c>
    </row>
    <row r="124" spans="1:8" x14ac:dyDescent="0.3">
      <c r="A124" s="12" t="s">
        <v>196</v>
      </c>
    </row>
    <row r="125" spans="1:8" x14ac:dyDescent="0.3">
      <c r="A125" t="str" cm="1">
        <f t="array" aca="1" ref="A125" ca="1" xml:space="preserve"> "aN_CY_1_" &amp; INDIRECT("F" &amp; ROW(C125) - 22) &amp; "_p"</f>
        <v>aN_CY_1_3_1_p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"aN_CY_1_" &amp; INDIRECT("F" &amp; ROW(C126) - 23) &amp; "_p"</f>
        <v>aN_CY_1_3_1_p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"aN_CY_1_" &amp; INDIRECT("F" &amp; ROW(C127) - 24) &amp; "_p"</f>
        <v>aN_CY_1_3_1_p</v>
      </c>
      <c r="B127">
        <v>2</v>
      </c>
      <c r="C127" t="s">
        <v>63</v>
      </c>
    </row>
    <row r="128" spans="1:8" x14ac:dyDescent="0.3">
      <c r="A128" s="14" t="str">
        <f xml:space="preserve"> "sector " &amp; D128 &amp; " and region " &amp;E128</f>
        <v>sector 3 and region 2</v>
      </c>
      <c r="B128" s="14"/>
      <c r="C128" s="14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2" t="s">
        <v>60</v>
      </c>
      <c r="B129" s="2"/>
      <c r="C129" s="2"/>
    </row>
    <row r="130" spans="1:8" x14ac:dyDescent="0.3">
      <c r="A130" t="str" cm="1">
        <f t="array" aca="1" ref="A130" ca="1" xml:space="preserve"> "aN_T_1_" &amp; INDIRECT("F" &amp; ROW(C130)-2) &amp; "_p"</f>
        <v>aN_T_1_3_2_p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"aN_T_2_" &amp; INDIRECT("F" &amp; ROW(C131)-3) &amp; "_p"</f>
        <v>aN_T_2_3_2_p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"aN_T_3_" &amp; INDIRECT("F" &amp; ROW(C132)-4) &amp; "_p"</f>
        <v>aN_T_3_3_2_p</v>
      </c>
      <c r="B132">
        <v>2</v>
      </c>
      <c r="C132" t="s">
        <v>63</v>
      </c>
    </row>
    <row r="133" spans="1:8" x14ac:dyDescent="0.3">
      <c r="A133" s="12" t="s">
        <v>65</v>
      </c>
      <c r="B133" s="2"/>
      <c r="C133" s="2"/>
    </row>
    <row r="134" spans="1:8" x14ac:dyDescent="0.3">
      <c r="A134" t="str" cm="1">
        <f t="array" aca="1" ref="A134" ca="1" xml:space="preserve"> "aN_W_1_" &amp; INDIRECT("F" &amp; ROW(C134)-6) &amp; "_p"</f>
        <v>aN_W_1_3_2_p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"aN_W_2_" &amp; INDIRECT("F" &amp; ROW(C135)-7) &amp; "_p"</f>
        <v>aN_W_2_3_2_p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"aN_W_3_" &amp; INDIRECT("F" &amp; ROW(C136)-8) &amp; "_p"</f>
        <v>aN_W_3_3_2_p</v>
      </c>
      <c r="B136">
        <v>2</v>
      </c>
      <c r="C136" t="s">
        <v>63</v>
      </c>
    </row>
    <row r="137" spans="1:8" x14ac:dyDescent="0.3">
      <c r="A137" s="12" t="s">
        <v>64</v>
      </c>
      <c r="B137" s="2"/>
      <c r="C137" s="2"/>
      <c r="F137" s="14"/>
      <c r="G137" s="14"/>
      <c r="H137" s="14"/>
    </row>
    <row r="138" spans="1:8" x14ac:dyDescent="0.3">
      <c r="A138" t="str" cm="1">
        <f t="array" aca="1" ref="A138" ca="1" xml:space="preserve"> "aN_P_1_" &amp; INDIRECT("F" &amp; ROW(C138) - 10) &amp; "_p"</f>
        <v>aN_P_1_3_2_p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"aN_P_2_" &amp; INDIRECT("F" &amp; ROW(C139) - 11) &amp; "_p"</f>
        <v>aN_P_2_3_2_p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"aN_P_3_" &amp; INDIRECT("F" &amp; ROW(C140) - 12) &amp; "_p"</f>
        <v>aN_P_3_3_2_p</v>
      </c>
      <c r="B140">
        <v>2</v>
      </c>
      <c r="C140" t="s">
        <v>63</v>
      </c>
    </row>
    <row r="141" spans="1:8" x14ac:dyDescent="0.3">
      <c r="A141" s="12" t="s">
        <v>66</v>
      </c>
      <c r="B141" s="2"/>
      <c r="C141" s="2"/>
      <c r="F141" s="14"/>
      <c r="G141" s="14"/>
      <c r="H141" s="14"/>
    </row>
    <row r="142" spans="1:8" x14ac:dyDescent="0.3">
      <c r="A142" t="str" cm="1">
        <f t="array" aca="1" ref="A142" ca="1" xml:space="preserve"> "aN_SL_1_" &amp; INDIRECT("F" &amp; ROW(C142) - 14) &amp; "_p"</f>
        <v>aN_SL_1_3_2_p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"aN_SL_2_" &amp; INDIRECT("F" &amp; ROW(C143) - 15) &amp; "_p"</f>
        <v>aN_SL_2_3_2_p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"aN_Sl_3_" &amp; INDIRECT("F" &amp; ROW(C144) - 16) &amp; "_p"</f>
        <v>aN_Sl_3_3_2_p</v>
      </c>
      <c r="B144">
        <v>2</v>
      </c>
      <c r="C144" t="s">
        <v>63</v>
      </c>
    </row>
    <row r="145" spans="1:3" x14ac:dyDescent="0.3">
      <c r="A145" s="12" t="s">
        <v>195</v>
      </c>
      <c r="B145" s="2"/>
      <c r="C145" s="2"/>
    </row>
    <row r="146" spans="1:3" x14ac:dyDescent="0.3">
      <c r="A146" t="str" cm="1">
        <f t="array" aca="1" ref="A146" ca="1" xml:space="preserve"> "aN_DR_1_" &amp; INDIRECT("F" &amp; ROW(C146) - 18) &amp; "_p"</f>
        <v>aN_DR_1_3_2_p</v>
      </c>
      <c r="B146">
        <v>0.01</v>
      </c>
      <c r="C146" t="s">
        <v>61</v>
      </c>
    </row>
    <row r="147" spans="1:3" x14ac:dyDescent="0.3">
      <c r="A147" t="str" cm="1">
        <f t="array" aca="1" ref="A147" ca="1" xml:space="preserve"> "aN_DR_1_" &amp; INDIRECT("F" &amp; ROW(C147) - 19) &amp; "_p"</f>
        <v>aN_DR_1_3_2_p</v>
      </c>
      <c r="B147">
        <v>0</v>
      </c>
      <c r="C147" t="s">
        <v>62</v>
      </c>
    </row>
    <row r="148" spans="1:3" x14ac:dyDescent="0.3">
      <c r="A148" t="str" cm="1">
        <f t="array" aca="1" ref="A148" ca="1" xml:space="preserve"> "aN_DR_1_" &amp; INDIRECT("F" &amp; ROW(C148) - 20) &amp; "_p"</f>
        <v>aN_DR_1_3_2_p</v>
      </c>
      <c r="B148">
        <v>2</v>
      </c>
      <c r="C148" t="s">
        <v>63</v>
      </c>
    </row>
    <row r="149" spans="1:3" x14ac:dyDescent="0.3">
      <c r="A149" s="12" t="s">
        <v>196</v>
      </c>
    </row>
    <row r="150" spans="1:3" x14ac:dyDescent="0.3">
      <c r="A150" t="str" cm="1">
        <f t="array" aca="1" ref="A150" ca="1" xml:space="preserve"> "aN_CY_1_" &amp; INDIRECT("F" &amp; ROW(C150) - 22) &amp; "_p"</f>
        <v>aN_CY_1_3_2_p</v>
      </c>
      <c r="B150">
        <v>0</v>
      </c>
      <c r="C150" t="s">
        <v>61</v>
      </c>
    </row>
    <row r="151" spans="1:3" x14ac:dyDescent="0.3">
      <c r="A151" t="str" cm="1">
        <f t="array" aca="1" ref="A151" ca="1" xml:space="preserve"> "aN_CY_1_" &amp; INDIRECT("F" &amp; ROW(C151) - 23) &amp; "_p"</f>
        <v>aN_CY_1_3_2_p</v>
      </c>
      <c r="B151">
        <v>0</v>
      </c>
      <c r="C151" t="s">
        <v>62</v>
      </c>
    </row>
    <row r="152" spans="1:3" x14ac:dyDescent="0.3">
      <c r="A152" t="str" cm="1">
        <f t="array" aca="1" ref="A152" ca="1" xml:space="preserve"> "aN_CY_1_" &amp; INDIRECT("F" &amp; ROW(C152) - 24) &amp; "_p"</f>
        <v>aN_CY_1_3_2_p</v>
      </c>
      <c r="B152">
        <v>2</v>
      </c>
      <c r="C152" t="s">
        <v>63</v>
      </c>
    </row>
  </sheetData>
  <mergeCells count="18"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/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4" t="str">
        <f xml:space="preserve"> "sector " &amp; D2 &amp; " and region " &amp;E2</f>
        <v>sector 1 and region 1</v>
      </c>
      <c r="B2" s="14"/>
      <c r="C2" s="14"/>
      <c r="D2">
        <v>1</v>
      </c>
      <c r="E2">
        <v>1</v>
      </c>
      <c r="F2" t="str">
        <f>D2 &amp; "_" &amp; E2</f>
        <v>1_1</v>
      </c>
    </row>
    <row r="3" spans="1:9" x14ac:dyDescent="0.3">
      <c r="A3" s="12" t="s">
        <v>60</v>
      </c>
      <c r="B3" s="2"/>
      <c r="C3" s="2"/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63</v>
      </c>
    </row>
    <row r="7" spans="1:9" x14ac:dyDescent="0.3">
      <c r="A7" s="12" t="s">
        <v>65</v>
      </c>
      <c r="B7" s="2"/>
      <c r="C7" s="2"/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63</v>
      </c>
    </row>
    <row r="11" spans="1:9" x14ac:dyDescent="0.3">
      <c r="A11" s="12" t="s">
        <v>64</v>
      </c>
      <c r="B11" s="2"/>
      <c r="C11" s="2"/>
      <c r="F11" s="14"/>
      <c r="G11" s="14"/>
      <c r="H11" s="14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63</v>
      </c>
    </row>
    <row r="15" spans="1:9" x14ac:dyDescent="0.3">
      <c r="A15" s="12" t="s">
        <v>66</v>
      </c>
      <c r="B15" s="2"/>
      <c r="C15" s="2"/>
      <c r="F15" s="14"/>
      <c r="G15" s="14"/>
      <c r="H15" s="14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63</v>
      </c>
    </row>
    <row r="19" spans="1:6" x14ac:dyDescent="0.3">
      <c r="A19" s="12" t="s">
        <v>195</v>
      </c>
      <c r="B19" s="2"/>
      <c r="C19" s="2"/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 s="2">
        <v>0</v>
      </c>
      <c r="C20" t="s">
        <v>61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63</v>
      </c>
    </row>
    <row r="23" spans="1:6" x14ac:dyDescent="0.3">
      <c r="A23" s="12" t="s">
        <v>196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61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63</v>
      </c>
    </row>
    <row r="27" spans="1:6" x14ac:dyDescent="0.3">
      <c r="A27" s="14" t="str">
        <f xml:space="preserve"> "sector " &amp; D27 &amp; " and region " &amp;E27</f>
        <v>sector 1 and region 2</v>
      </c>
      <c r="B27" s="14"/>
      <c r="C27" s="14"/>
      <c r="D27">
        <v>1</v>
      </c>
      <c r="E27">
        <v>2</v>
      </c>
      <c r="F27" t="str">
        <f>D27 &amp; "_" &amp; E27</f>
        <v>1_2</v>
      </c>
    </row>
    <row r="28" spans="1:6" x14ac:dyDescent="0.3">
      <c r="A28" s="12" t="s">
        <v>60</v>
      </c>
      <c r="B28" s="2"/>
      <c r="C28" s="2"/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63</v>
      </c>
    </row>
    <row r="32" spans="1:6" x14ac:dyDescent="0.3">
      <c r="A32" s="12" t="s">
        <v>65</v>
      </c>
      <c r="B32" s="2"/>
      <c r="C32" s="2"/>
    </row>
    <row r="33" spans="1:8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63</v>
      </c>
    </row>
    <row r="36" spans="1:8" x14ac:dyDescent="0.3">
      <c r="A36" s="12" t="s">
        <v>64</v>
      </c>
      <c r="B36" s="2"/>
      <c r="C36" s="2"/>
      <c r="F36" s="14"/>
      <c r="G36" s="14"/>
      <c r="H36" s="14"/>
    </row>
    <row r="37" spans="1:8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63</v>
      </c>
    </row>
    <row r="40" spans="1:8" x14ac:dyDescent="0.3">
      <c r="A40" s="12" t="s">
        <v>66</v>
      </c>
      <c r="B40" s="2"/>
      <c r="C40" s="2"/>
      <c r="F40" s="14"/>
      <c r="G40" s="14"/>
      <c r="H40" s="14"/>
    </row>
    <row r="41" spans="1:8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63</v>
      </c>
    </row>
    <row r="44" spans="1:8" x14ac:dyDescent="0.3">
      <c r="A44" s="12" t="s">
        <v>195</v>
      </c>
      <c r="B44" s="2"/>
      <c r="C44" s="2"/>
    </row>
    <row r="45" spans="1:8" x14ac:dyDescent="0.3">
      <c r="A45" t="str" cm="1">
        <f t="array" aca="1" ref="A45" ca="1" xml:space="preserve"> "aK_DR_1_" &amp; INDIRECT("F" &amp; ROW(C45) - 18) &amp; "_p"</f>
        <v>aK_DR_1_1_2_p</v>
      </c>
      <c r="B45" s="2">
        <v>0</v>
      </c>
      <c r="C45" t="s">
        <v>61</v>
      </c>
    </row>
    <row r="46" spans="1:8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63</v>
      </c>
    </row>
    <row r="48" spans="1:8" x14ac:dyDescent="0.3">
      <c r="A48" s="12" t="s">
        <v>196</v>
      </c>
    </row>
    <row r="49" spans="1:8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61</v>
      </c>
    </row>
    <row r="50" spans="1:8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63</v>
      </c>
    </row>
    <row r="53" spans="1:8" x14ac:dyDescent="0.3">
      <c r="A53" s="14" t="str">
        <f xml:space="preserve"> "sector " &amp; D53 &amp; " and region " &amp;E53</f>
        <v>sector 2 and region 1</v>
      </c>
      <c r="B53" s="14"/>
      <c r="C53" s="14"/>
      <c r="D53">
        <v>2</v>
      </c>
      <c r="E53">
        <v>1</v>
      </c>
      <c r="F53" t="str">
        <f>D53 &amp; "_" &amp; E53</f>
        <v>2_1</v>
      </c>
    </row>
    <row r="54" spans="1:8" x14ac:dyDescent="0.3">
      <c r="A54" s="12" t="s">
        <v>60</v>
      </c>
      <c r="B54" s="2"/>
      <c r="C54" s="2"/>
    </row>
    <row r="55" spans="1:8" x14ac:dyDescent="0.3">
      <c r="A55" t="str" cm="1">
        <f t="array" aca="1" ref="A55" ca="1" xml:space="preserve"> "aK_T_1_" &amp; INDIRECT("F" &amp; ROW(C55)-2) &amp; "_p"</f>
        <v>aK_T_1_2_1_p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"aK_T_2_" &amp; INDIRECT("F" &amp; ROW(C56)-3) &amp; "_p"</f>
        <v>aK_T_2_2_1_p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"aK_T_3_" &amp; INDIRECT("F" &amp; ROW(C57)-4) &amp; "_p"</f>
        <v>aK_T_3_2_1_p</v>
      </c>
      <c r="B57">
        <v>2</v>
      </c>
      <c r="C57" t="s">
        <v>63</v>
      </c>
    </row>
    <row r="58" spans="1:8" x14ac:dyDescent="0.3">
      <c r="A58" s="12" t="s">
        <v>65</v>
      </c>
      <c r="B58" s="2"/>
      <c r="C58" s="2"/>
    </row>
    <row r="59" spans="1:8" x14ac:dyDescent="0.3">
      <c r="A59" t="str" cm="1">
        <f t="array" aca="1" ref="A59" ca="1" xml:space="preserve"> "aK_W_1_" &amp; INDIRECT("F" &amp; ROW(C59)-6) &amp; "_p"</f>
        <v>aK_W_1_2_1_p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"aK_W_2_" &amp; INDIRECT("F" &amp; ROW(C60)-7) &amp; "_p"</f>
        <v>aK_W_2_2_1_p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"aK_W_3_" &amp; INDIRECT("F" &amp; ROW(C61)-8) &amp; "_p"</f>
        <v>aK_W_3_2_1_p</v>
      </c>
      <c r="B61">
        <v>2</v>
      </c>
      <c r="C61" t="s">
        <v>63</v>
      </c>
    </row>
    <row r="62" spans="1:8" x14ac:dyDescent="0.3">
      <c r="A62" s="12" t="s">
        <v>64</v>
      </c>
      <c r="B62" s="2"/>
      <c r="C62" s="2"/>
      <c r="F62" s="14"/>
      <c r="G62" s="14"/>
      <c r="H62" s="14"/>
    </row>
    <row r="63" spans="1:8" x14ac:dyDescent="0.3">
      <c r="A63" t="str" cm="1">
        <f t="array" aca="1" ref="A63" ca="1" xml:space="preserve"> "aK_P_1_" &amp; INDIRECT("F" &amp; ROW(C63) - 10) &amp; "_p"</f>
        <v>aK_P_1_2_1_p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"aK_P_2_" &amp; INDIRECT("F" &amp; ROW(C64) - 11) &amp; "_p"</f>
        <v>aK_P_2_2_1_p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"aK_P_3_" &amp; INDIRECT("F" &amp; ROW(C65) - 12) &amp; "_p"</f>
        <v>aK_P_3_2_1_p</v>
      </c>
      <c r="B65">
        <v>2</v>
      </c>
      <c r="C65" t="s">
        <v>63</v>
      </c>
    </row>
    <row r="66" spans="1:8" x14ac:dyDescent="0.3">
      <c r="A66" s="12" t="s">
        <v>66</v>
      </c>
      <c r="B66" s="2"/>
      <c r="C66" s="2"/>
      <c r="F66" s="14"/>
      <c r="G66" s="14"/>
      <c r="H66" s="14"/>
    </row>
    <row r="67" spans="1:8" x14ac:dyDescent="0.3">
      <c r="A67" t="str" cm="1">
        <f t="array" aca="1" ref="A67" ca="1" xml:space="preserve"> "aK_SL_1_" &amp; INDIRECT("F" &amp; ROW(C67) - 14) &amp; "_p"</f>
        <v>aK_SL_1_2_1_p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"aK_SL_2_" &amp; INDIRECT("F" &amp; ROW(C68) - 15) &amp; "_p"</f>
        <v>aK_SL_2_2_1_p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"aK_Sl_3_" &amp; INDIRECT("F" &amp; ROW(C69) - 16) &amp; "_p"</f>
        <v>aK_Sl_3_2_1_p</v>
      </c>
      <c r="B69">
        <v>2</v>
      </c>
      <c r="C69" t="s">
        <v>63</v>
      </c>
    </row>
    <row r="70" spans="1:8" x14ac:dyDescent="0.3">
      <c r="A70" s="12" t="s">
        <v>195</v>
      </c>
      <c r="B70" s="2"/>
      <c r="C70" s="2"/>
    </row>
    <row r="71" spans="1:8" x14ac:dyDescent="0.3">
      <c r="A71" t="str" cm="1">
        <f t="array" aca="1" ref="A71" ca="1" xml:space="preserve"> "aK_DR_1_" &amp; INDIRECT("F" &amp; ROW(C71) - 18) &amp; "_p"</f>
        <v>aK_DR_1_2_1_p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"aK_DR_1_" &amp; INDIRECT("F" &amp; ROW(C72) - 19) &amp; "_p"</f>
        <v>aK_DR_1_2_1_p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"aK_DR_1_" &amp; INDIRECT("F" &amp; ROW(C73) - 20) &amp; "_p"</f>
        <v>aK_DR_1_2_1_p</v>
      </c>
      <c r="B73">
        <v>2</v>
      </c>
      <c r="C73" t="s">
        <v>63</v>
      </c>
    </row>
    <row r="74" spans="1:8" x14ac:dyDescent="0.3">
      <c r="A74" s="12" t="s">
        <v>196</v>
      </c>
    </row>
    <row r="75" spans="1:8" x14ac:dyDescent="0.3">
      <c r="A75" t="str" cm="1">
        <f t="array" aca="1" ref="A75" ca="1" xml:space="preserve"> "aK_CY_1_" &amp; INDIRECT("F" &amp; ROW(C75) - 22) &amp; "_p"</f>
        <v>aK_CY_1_2_1_p</v>
      </c>
      <c r="B75">
        <v>0.1</v>
      </c>
      <c r="C75" t="s">
        <v>61</v>
      </c>
    </row>
    <row r="76" spans="1:8" x14ac:dyDescent="0.3">
      <c r="A76" t="str" cm="1">
        <f t="array" aca="1" ref="A76" ca="1" xml:space="preserve"> "aK_CY_1_" &amp; INDIRECT("F" &amp; ROW(C76) - 23) &amp; "_p"</f>
        <v>aK_CY_1_2_1_p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"aK_CY_1_" &amp; INDIRECT("F" &amp; ROW(C77) - 24) &amp; "_p"</f>
        <v>aK_CY_1_2_1_p</v>
      </c>
      <c r="B77">
        <v>2</v>
      </c>
      <c r="C77" t="s">
        <v>63</v>
      </c>
    </row>
    <row r="78" spans="1:8" x14ac:dyDescent="0.3">
      <c r="A78" s="14" t="str">
        <f xml:space="preserve"> "sector " &amp; D78 &amp; " and region " &amp;E78</f>
        <v>sector 2 and region 2</v>
      </c>
      <c r="B78" s="14"/>
      <c r="C78" s="14"/>
      <c r="D78">
        <v>2</v>
      </c>
      <c r="E78">
        <v>2</v>
      </c>
      <c r="F78" t="str">
        <f>D78 &amp; "_" &amp; E78</f>
        <v>2_2</v>
      </c>
    </row>
    <row r="79" spans="1:8" x14ac:dyDescent="0.3">
      <c r="A79" s="12" t="s">
        <v>60</v>
      </c>
      <c r="B79" s="2"/>
      <c r="C79" s="2"/>
    </row>
    <row r="80" spans="1:8" x14ac:dyDescent="0.3">
      <c r="A80" t="str" cm="1">
        <f t="array" aca="1" ref="A80" ca="1" xml:space="preserve"> "aK_T_1_" &amp; INDIRECT("F" &amp; ROW(C80)-2) &amp; "_p"</f>
        <v>aK_T_1_2_2_p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"aK_T_2_" &amp; INDIRECT("F" &amp; ROW(C81)-3) &amp; "_p"</f>
        <v>aK_T_2_2_2_p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"aK_T_3_" &amp; INDIRECT("F" &amp; ROW(C82)-4) &amp; "_p"</f>
        <v>aK_T_3_2_2_p</v>
      </c>
      <c r="B82">
        <v>2</v>
      </c>
      <c r="C82" t="s">
        <v>63</v>
      </c>
    </row>
    <row r="83" spans="1:8" x14ac:dyDescent="0.3">
      <c r="A83" s="12" t="s">
        <v>65</v>
      </c>
      <c r="B83" s="2"/>
      <c r="C83" s="2"/>
    </row>
    <row r="84" spans="1:8" x14ac:dyDescent="0.3">
      <c r="A84" t="str" cm="1">
        <f t="array" aca="1" ref="A84" ca="1" xml:space="preserve"> "aK_W_1_" &amp; INDIRECT("F" &amp; ROW(C84)-6) &amp; "_p"</f>
        <v>aK_W_1_2_2_p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"aK_W_2_" &amp; INDIRECT("F" &amp; ROW(C85)-7) &amp; "_p"</f>
        <v>aK_W_2_2_2_p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"aK_W_3_" &amp; INDIRECT("F" &amp; ROW(C86)-8) &amp; "_p"</f>
        <v>aK_W_3_2_2_p</v>
      </c>
      <c r="B86">
        <v>2</v>
      </c>
      <c r="C86" t="s">
        <v>63</v>
      </c>
    </row>
    <row r="87" spans="1:8" x14ac:dyDescent="0.3">
      <c r="A87" s="12" t="s">
        <v>64</v>
      </c>
      <c r="B87" s="2"/>
      <c r="C87" s="2"/>
      <c r="F87" s="14"/>
      <c r="G87" s="14"/>
      <c r="H87" s="14"/>
    </row>
    <row r="88" spans="1:8" x14ac:dyDescent="0.3">
      <c r="A88" t="str" cm="1">
        <f t="array" aca="1" ref="A88" ca="1" xml:space="preserve"> "aK_P_1_" &amp; INDIRECT("F" &amp; ROW(C88) - 10) &amp; "_p"</f>
        <v>aK_P_1_2_2_p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"aK_P_2_" &amp; INDIRECT("F" &amp; ROW(C89) - 11) &amp; "_p"</f>
        <v>aK_P_2_2_2_p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"aK_P_3_" &amp; INDIRECT("F" &amp; ROW(C90) - 12) &amp; "_p"</f>
        <v>aK_P_3_2_2_p</v>
      </c>
      <c r="B90">
        <v>2</v>
      </c>
      <c r="C90" t="s">
        <v>63</v>
      </c>
    </row>
    <row r="91" spans="1:8" x14ac:dyDescent="0.3">
      <c r="A91" s="12" t="s">
        <v>66</v>
      </c>
      <c r="B91" s="2"/>
      <c r="C91" s="2"/>
      <c r="F91" s="14"/>
      <c r="G91" s="14"/>
      <c r="H91" s="14"/>
    </row>
    <row r="92" spans="1:8" x14ac:dyDescent="0.3">
      <c r="A92" t="str" cm="1">
        <f t="array" aca="1" ref="A92" ca="1" xml:space="preserve"> "aK_SL_1_" &amp; INDIRECT("F" &amp; ROW(C92) - 14) &amp; "_p"</f>
        <v>aK_SL_1_2_2_p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"aK_SL_2_" &amp; INDIRECT("F" &amp; ROW(C93) - 15) &amp; "_p"</f>
        <v>aK_SL_2_2_2_p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"aK_Sl_3_" &amp; INDIRECT("F" &amp; ROW(C94) - 16) &amp; "_p"</f>
        <v>aK_Sl_3_2_2_p</v>
      </c>
      <c r="B94">
        <v>2</v>
      </c>
      <c r="C94" t="s">
        <v>63</v>
      </c>
    </row>
    <row r="95" spans="1:8" x14ac:dyDescent="0.3">
      <c r="A95" s="12" t="s">
        <v>195</v>
      </c>
      <c r="B95" s="2"/>
      <c r="C95" s="2"/>
    </row>
    <row r="96" spans="1:8" x14ac:dyDescent="0.3">
      <c r="A96" t="str" cm="1">
        <f t="array" aca="1" ref="A96" ca="1" xml:space="preserve"> "aK_DR_1_" &amp; INDIRECT("F" &amp; ROW(C96) - 18) &amp; "_p"</f>
        <v>aK_DR_1_2_2_p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"aK_DR_1_" &amp; INDIRECT("F" &amp; ROW(C97) - 19) &amp; "_p"</f>
        <v>aK_DR_1_2_2_p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"aK_DR_1_" &amp; INDIRECT("F" &amp; ROW(C98) - 20) &amp; "_p"</f>
        <v>aK_DR_1_2_2_p</v>
      </c>
      <c r="B98">
        <v>2</v>
      </c>
      <c r="C98" t="s">
        <v>63</v>
      </c>
    </row>
    <row r="99" spans="1:8" x14ac:dyDescent="0.3">
      <c r="A99" s="12" t="s">
        <v>196</v>
      </c>
    </row>
    <row r="100" spans="1:8" x14ac:dyDescent="0.3">
      <c r="A100" t="str" cm="1">
        <f t="array" aca="1" ref="A100" ca="1" xml:space="preserve"> "aK_CY_1_" &amp; INDIRECT("F" &amp; ROW(C100) - 22) &amp; "_p"</f>
        <v>aK_CY_1_2_2_p</v>
      </c>
      <c r="B100">
        <v>0.1</v>
      </c>
      <c r="C100" t="s">
        <v>61</v>
      </c>
    </row>
    <row r="101" spans="1:8" x14ac:dyDescent="0.3">
      <c r="A101" t="str" cm="1">
        <f t="array" aca="1" ref="A101" ca="1" xml:space="preserve"> "aK_CY_1_" &amp; INDIRECT("F" &amp; ROW(C101) - 23) &amp; "_p"</f>
        <v>aK_CY_1_2_2_p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"aK_CY_1_" &amp; INDIRECT("F" &amp; ROW(C102) - 24) &amp; "_p"</f>
        <v>aK_CY_1_2_2_p</v>
      </c>
      <c r="B102">
        <v>2</v>
      </c>
      <c r="C102" t="s">
        <v>63</v>
      </c>
    </row>
    <row r="103" spans="1:8" x14ac:dyDescent="0.3">
      <c r="A103" s="14" t="str">
        <f xml:space="preserve"> "sector " &amp; D103 &amp; " and region " &amp;E103</f>
        <v>sector 3 and region 1</v>
      </c>
      <c r="B103" s="14"/>
      <c r="C103" s="14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2" t="s">
        <v>60</v>
      </c>
      <c r="B104" s="2"/>
      <c r="C104" s="2"/>
    </row>
    <row r="105" spans="1:8" x14ac:dyDescent="0.3">
      <c r="A105" t="str" cm="1">
        <f t="array" aca="1" ref="A105" ca="1" xml:space="preserve"> "aK_T_1_" &amp; INDIRECT("F" &amp; ROW(C105)-2) &amp; "_p"</f>
        <v>aK_T_1_3_1_p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"aK_T_2_" &amp; INDIRECT("F" &amp; ROW(C106)-3) &amp; "_p"</f>
        <v>aK_T_2_3_1_p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"aK_T_3_" &amp; INDIRECT("F" &amp; ROW(C107)-4) &amp; "_p"</f>
        <v>aK_T_3_3_1_p</v>
      </c>
      <c r="B107">
        <v>2</v>
      </c>
      <c r="C107" t="s">
        <v>63</v>
      </c>
    </row>
    <row r="108" spans="1:8" x14ac:dyDescent="0.3">
      <c r="A108" s="12" t="s">
        <v>65</v>
      </c>
      <c r="B108" s="2"/>
      <c r="C108" s="2"/>
    </row>
    <row r="109" spans="1:8" x14ac:dyDescent="0.3">
      <c r="A109" t="str" cm="1">
        <f t="array" aca="1" ref="A109" ca="1" xml:space="preserve"> "aK_W_1_" &amp; INDIRECT("F" &amp; ROW(C109)-6) &amp; "_p"</f>
        <v>aK_W_1_3_1_p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"aK_W_2_" &amp; INDIRECT("F" &amp; ROW(C110)-7) &amp; "_p"</f>
        <v>aK_W_2_3_1_p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"aK_W_3_" &amp; INDIRECT("F" &amp; ROW(C111)-8) &amp; "_p"</f>
        <v>aK_W_3_3_1_p</v>
      </c>
      <c r="B111">
        <v>2</v>
      </c>
      <c r="C111" t="s">
        <v>63</v>
      </c>
    </row>
    <row r="112" spans="1:8" x14ac:dyDescent="0.3">
      <c r="A112" s="12" t="s">
        <v>64</v>
      </c>
      <c r="B112" s="2"/>
      <c r="C112" s="2"/>
      <c r="F112" s="14"/>
      <c r="G112" s="14"/>
      <c r="H112" s="14"/>
    </row>
    <row r="113" spans="1:8" x14ac:dyDescent="0.3">
      <c r="A113" t="str" cm="1">
        <f t="array" aca="1" ref="A113" ca="1" xml:space="preserve"> "aK_P_1_" &amp; INDIRECT("F" &amp; ROW(C113) - 10) &amp; "_p"</f>
        <v>aK_P_1_3_1_p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"aK_P_2_" &amp; INDIRECT("F" &amp; ROW(C114) - 11) &amp; "_p"</f>
        <v>aK_P_2_3_1_p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"aK_P_3_" &amp; INDIRECT("F" &amp; ROW(C115) - 12) &amp; "_p"</f>
        <v>aK_P_3_3_1_p</v>
      </c>
      <c r="B115">
        <v>2</v>
      </c>
      <c r="C115" t="s">
        <v>63</v>
      </c>
    </row>
    <row r="116" spans="1:8" x14ac:dyDescent="0.3">
      <c r="A116" s="12" t="s">
        <v>66</v>
      </c>
      <c r="B116" s="2"/>
      <c r="C116" s="2"/>
      <c r="F116" s="14"/>
      <c r="G116" s="14"/>
      <c r="H116" s="14"/>
    </row>
    <row r="117" spans="1:8" x14ac:dyDescent="0.3">
      <c r="A117" t="str" cm="1">
        <f t="array" aca="1" ref="A117" ca="1" xml:space="preserve"> "aK_SL_1_" &amp; INDIRECT("F" &amp; ROW(C117) - 14) &amp; "_p"</f>
        <v>aK_SL_1_3_1_p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"aK_SL_2_" &amp; INDIRECT("F" &amp; ROW(C118) - 15) &amp; "_p"</f>
        <v>aK_SL_2_3_1_p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"aK_Sl_3_" &amp; INDIRECT("F" &amp; ROW(C119) - 16) &amp; "_p"</f>
        <v>aK_Sl_3_3_1_p</v>
      </c>
      <c r="B119">
        <v>2</v>
      </c>
      <c r="C119" t="s">
        <v>63</v>
      </c>
    </row>
    <row r="120" spans="1:8" x14ac:dyDescent="0.3">
      <c r="A120" s="12" t="s">
        <v>195</v>
      </c>
      <c r="B120" s="2"/>
      <c r="C120" s="2"/>
    </row>
    <row r="121" spans="1:8" x14ac:dyDescent="0.3">
      <c r="A121" t="str" cm="1">
        <f t="array" aca="1" ref="A121" ca="1" xml:space="preserve"> "aK_DR_1_" &amp; INDIRECT("F" &amp; ROW(C121) - 18) &amp; "_p"</f>
        <v>aK_DR_1_3_1_p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"aK_DR_1_" &amp; INDIRECT("F" &amp; ROW(C122) - 19) &amp; "_p"</f>
        <v>aK_DR_1_3_1_p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"aK_DR_1_" &amp; INDIRECT("F" &amp; ROW(C123) - 20) &amp; "_p"</f>
        <v>aK_DR_1_3_1_p</v>
      </c>
      <c r="B123">
        <v>2</v>
      </c>
      <c r="C123" t="s">
        <v>63</v>
      </c>
    </row>
    <row r="124" spans="1:8" x14ac:dyDescent="0.3">
      <c r="A124" s="12" t="s">
        <v>196</v>
      </c>
    </row>
    <row r="125" spans="1:8" x14ac:dyDescent="0.3">
      <c r="A125" t="str" cm="1">
        <f t="array" aca="1" ref="A125" ca="1" xml:space="preserve"> "aK_CY_1_" &amp; INDIRECT("F" &amp; ROW(C125) - 22) &amp; "_p"</f>
        <v>aK_CY_1_3_1_p</v>
      </c>
      <c r="B125">
        <v>0.1</v>
      </c>
      <c r="C125" t="s">
        <v>61</v>
      </c>
    </row>
    <row r="126" spans="1:8" x14ac:dyDescent="0.3">
      <c r="A126" t="str" cm="1">
        <f t="array" aca="1" ref="A126" ca="1" xml:space="preserve"> "aK_CY_1_" &amp; INDIRECT("F" &amp; ROW(C126) - 23) &amp; "_p"</f>
        <v>aK_CY_1_3_1_p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"aK_CY_1_" &amp; INDIRECT("F" &amp; ROW(C127) - 24) &amp; "_p"</f>
        <v>aK_CY_1_3_1_p</v>
      </c>
      <c r="B127">
        <v>2</v>
      </c>
      <c r="C127" t="s">
        <v>63</v>
      </c>
    </row>
    <row r="128" spans="1:8" x14ac:dyDescent="0.3">
      <c r="A128" s="14" t="str">
        <f xml:space="preserve"> "sector " &amp; D128 &amp; " and region " &amp;E128</f>
        <v>sector 3 and region 2</v>
      </c>
      <c r="B128" s="14"/>
      <c r="C128" s="14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2" t="s">
        <v>60</v>
      </c>
      <c r="B129" s="2"/>
      <c r="C129" s="2"/>
    </row>
    <row r="130" spans="1:8" x14ac:dyDescent="0.3">
      <c r="A130" t="str" cm="1">
        <f t="array" aca="1" ref="A130" ca="1" xml:space="preserve"> "aK_T_1_" &amp; INDIRECT("F" &amp; ROW(C130)-2) &amp; "_p"</f>
        <v>aK_T_1_3_2_p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"aK_T_2_" &amp; INDIRECT("F" &amp; ROW(C131)-3) &amp; "_p"</f>
        <v>aK_T_2_3_2_p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"aK_T_3_" &amp; INDIRECT("F" &amp; ROW(C132)-4) &amp; "_p"</f>
        <v>aK_T_3_3_2_p</v>
      </c>
      <c r="B132">
        <v>2</v>
      </c>
      <c r="C132" t="s">
        <v>63</v>
      </c>
    </row>
    <row r="133" spans="1:8" x14ac:dyDescent="0.3">
      <c r="A133" s="12" t="s">
        <v>65</v>
      </c>
      <c r="B133" s="2"/>
      <c r="C133" s="2"/>
    </row>
    <row r="134" spans="1:8" x14ac:dyDescent="0.3">
      <c r="A134" t="str" cm="1">
        <f t="array" aca="1" ref="A134" ca="1" xml:space="preserve"> "aK_W_1_" &amp; INDIRECT("F" &amp; ROW(C134)-6) &amp; "_p"</f>
        <v>aK_W_1_3_2_p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"aK_W_2_" &amp; INDIRECT("F" &amp; ROW(C135)-7) &amp; "_p"</f>
        <v>aK_W_2_3_2_p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"aK_W_3_" &amp; INDIRECT("F" &amp; ROW(C136)-8) &amp; "_p"</f>
        <v>aK_W_3_3_2_p</v>
      </c>
      <c r="B136">
        <v>2</v>
      </c>
      <c r="C136" t="s">
        <v>63</v>
      </c>
    </row>
    <row r="137" spans="1:8" x14ac:dyDescent="0.3">
      <c r="A137" s="12" t="s">
        <v>64</v>
      </c>
      <c r="B137" s="2"/>
      <c r="C137" s="2"/>
      <c r="F137" s="14"/>
      <c r="G137" s="14"/>
      <c r="H137" s="14"/>
    </row>
    <row r="138" spans="1:8" x14ac:dyDescent="0.3">
      <c r="A138" t="str" cm="1">
        <f t="array" aca="1" ref="A138" ca="1" xml:space="preserve"> "aK_P_1_" &amp; INDIRECT("F" &amp; ROW(C138) - 10) &amp; "_p"</f>
        <v>aK_P_1_3_2_p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"aK_P_2_" &amp; INDIRECT("F" &amp; ROW(C139) - 11) &amp; "_p"</f>
        <v>aK_P_2_3_2_p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"aK_P_3_" &amp; INDIRECT("F" &amp; ROW(C140) - 12) &amp; "_p"</f>
        <v>aK_P_3_3_2_p</v>
      </c>
      <c r="B140">
        <v>2</v>
      </c>
      <c r="C140" t="s">
        <v>63</v>
      </c>
    </row>
    <row r="141" spans="1:8" x14ac:dyDescent="0.3">
      <c r="A141" s="12" t="s">
        <v>66</v>
      </c>
      <c r="B141" s="2"/>
      <c r="C141" s="2"/>
      <c r="F141" s="14"/>
      <c r="G141" s="14"/>
      <c r="H141" s="14"/>
    </row>
    <row r="142" spans="1:8" x14ac:dyDescent="0.3">
      <c r="A142" t="str" cm="1">
        <f t="array" aca="1" ref="A142" ca="1" xml:space="preserve"> "aK_SL_1_" &amp; INDIRECT("F" &amp; ROW(C142) - 14) &amp; "_p"</f>
        <v>aK_SL_1_3_2_p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"aK_SL_2_" &amp; INDIRECT("F" &amp; ROW(C143) - 15) &amp; "_p"</f>
        <v>aK_SL_2_3_2_p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"aK_Sl_3_" &amp; INDIRECT("F" &amp; ROW(C144) - 16) &amp; "_p"</f>
        <v>aK_Sl_3_3_2_p</v>
      </c>
      <c r="B144">
        <v>2</v>
      </c>
      <c r="C144" t="s">
        <v>63</v>
      </c>
    </row>
    <row r="145" spans="1:3" x14ac:dyDescent="0.3">
      <c r="A145" s="12" t="s">
        <v>195</v>
      </c>
      <c r="B145" s="2"/>
      <c r="C145" s="2"/>
    </row>
    <row r="146" spans="1:3" x14ac:dyDescent="0.3">
      <c r="A146" t="str" cm="1">
        <f t="array" aca="1" ref="A146" ca="1" xml:space="preserve"> "aK_DR_1_" &amp; INDIRECT("F" &amp; ROW(C146) - 18) &amp; "_p"</f>
        <v>aK_DR_1_3_2_p</v>
      </c>
      <c r="B146">
        <v>0</v>
      </c>
      <c r="C146" t="s">
        <v>61</v>
      </c>
    </row>
    <row r="147" spans="1:3" x14ac:dyDescent="0.3">
      <c r="A147" t="str" cm="1">
        <f t="array" aca="1" ref="A147" ca="1" xml:space="preserve"> "aK_DR_1_" &amp; INDIRECT("F" &amp; ROW(C147) - 19) &amp; "_p"</f>
        <v>aK_DR_1_3_2_p</v>
      </c>
      <c r="B147">
        <v>0</v>
      </c>
      <c r="C147" t="s">
        <v>62</v>
      </c>
    </row>
    <row r="148" spans="1:3" x14ac:dyDescent="0.3">
      <c r="A148" t="str" cm="1">
        <f t="array" aca="1" ref="A148" ca="1" xml:space="preserve"> "aK_DR_1_" &amp; INDIRECT("F" &amp; ROW(C148) - 20) &amp; "_p"</f>
        <v>aK_DR_1_3_2_p</v>
      </c>
      <c r="B148">
        <v>2</v>
      </c>
      <c r="C148" t="s">
        <v>63</v>
      </c>
    </row>
    <row r="149" spans="1:3" x14ac:dyDescent="0.3">
      <c r="A149" s="12" t="s">
        <v>196</v>
      </c>
    </row>
    <row r="150" spans="1:3" x14ac:dyDescent="0.3">
      <c r="A150" t="str" cm="1">
        <f t="array" aca="1" ref="A150" ca="1" xml:space="preserve"> "aK_CY_1_" &amp; INDIRECT("F" &amp; ROW(C150) - 22) &amp; "_p"</f>
        <v>aK_CY_1_3_2_p</v>
      </c>
      <c r="B150">
        <v>0.1</v>
      </c>
      <c r="C150" t="s">
        <v>61</v>
      </c>
    </row>
    <row r="151" spans="1:3" x14ac:dyDescent="0.3">
      <c r="A151" t="str" cm="1">
        <f t="array" aca="1" ref="A151" ca="1" xml:space="preserve"> "aK_CY_1_" &amp; INDIRECT("F" &amp; ROW(C151) - 23) &amp; "_p"</f>
        <v>aK_CY_1_3_2_p</v>
      </c>
      <c r="B151">
        <v>0</v>
      </c>
      <c r="C151" t="s">
        <v>62</v>
      </c>
    </row>
    <row r="152" spans="1:3" x14ac:dyDescent="0.3">
      <c r="A152" t="str" cm="1">
        <f t="array" aca="1" ref="A152" ca="1" xml:space="preserve"> "aK_CY_1_" &amp; INDIRECT("F" &amp; ROW(C152) - 24) &amp; "_p"</f>
        <v>aK_CY_1_3_2_p</v>
      </c>
      <c r="B152">
        <v>2</v>
      </c>
      <c r="C152" t="s">
        <v>63</v>
      </c>
    </row>
  </sheetData>
  <mergeCells count="18"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111" workbookViewId="0">
      <selection activeCell="B168" sqref="B168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4" t="str">
        <f xml:space="preserve"> "sector " &amp; D2 &amp; " and region " &amp;E2</f>
        <v>sector 1 and region 1</v>
      </c>
      <c r="B2" s="14"/>
      <c r="C2" s="14"/>
      <c r="D2">
        <v>1</v>
      </c>
      <c r="E2">
        <v>1</v>
      </c>
      <c r="F2" t="str">
        <f>D2 &amp; "_" &amp; E2</f>
        <v>1_1</v>
      </c>
    </row>
    <row r="3" spans="1:9" x14ac:dyDescent="0.3">
      <c r="A3" s="1" t="s">
        <v>60</v>
      </c>
      <c r="B3" s="2"/>
      <c r="C3" s="2"/>
    </row>
    <row r="4" spans="1:9" x14ac:dyDescent="0.3">
      <c r="A4" t="str" cm="1">
        <f t="array" aca="1" ref="A4" ca="1" xml:space="preserve"> "a_T_1_" &amp; INDIRECT("F" &amp; ROW(C4)-2) &amp; "_p"</f>
        <v>a_T_1_1_1_p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"a_T_2_" &amp; INDIRECT("F" &amp; ROW(C5)-3) &amp; "_p"</f>
        <v>a_T_2_1_1_p</v>
      </c>
      <c r="B5">
        <v>0.1</v>
      </c>
      <c r="C5" t="s">
        <v>62</v>
      </c>
    </row>
    <row r="6" spans="1:9" x14ac:dyDescent="0.3">
      <c r="A6" t="str" cm="1">
        <f t="array" aca="1" ref="A6" ca="1" xml:space="preserve"> "a_T_3_" &amp; INDIRECT("F" &amp; ROW(C6)-4) &amp; "_p"</f>
        <v>a_T_3_1_1_p</v>
      </c>
      <c r="B6">
        <v>1</v>
      </c>
      <c r="C6" t="s">
        <v>63</v>
      </c>
    </row>
    <row r="7" spans="1:9" x14ac:dyDescent="0.3">
      <c r="A7" s="1" t="s">
        <v>65</v>
      </c>
      <c r="B7" s="2"/>
      <c r="C7" s="2"/>
      <c r="I7">
        <f>B5*6^B6</f>
        <v>0.60000000000000009</v>
      </c>
    </row>
    <row r="8" spans="1:9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63</v>
      </c>
    </row>
    <row r="11" spans="1:9" x14ac:dyDescent="0.3">
      <c r="A11" s="1" t="s">
        <v>64</v>
      </c>
      <c r="B11" s="2"/>
      <c r="C11" s="2"/>
      <c r="F11" s="14"/>
      <c r="G11" s="14"/>
      <c r="H11" s="14"/>
    </row>
    <row r="12" spans="1:9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63</v>
      </c>
    </row>
    <row r="15" spans="1:9" x14ac:dyDescent="0.3">
      <c r="A15" s="1" t="s">
        <v>66</v>
      </c>
      <c r="B15" s="2"/>
      <c r="C15" s="2"/>
      <c r="F15" s="14"/>
      <c r="G15" s="14"/>
      <c r="H15" s="14"/>
    </row>
    <row r="16" spans="1:9" x14ac:dyDescent="0.3">
      <c r="A16" t="str" cm="1">
        <f t="array" aca="1" ref="A16" ca="1" xml:space="preserve"> "a_SL_1_" &amp; INDIRECT("F" &amp; ROW(C16) - 14) &amp; "_p"</f>
        <v>a_SL_1_1_1_p</v>
      </c>
      <c r="B16">
        <v>0.125</v>
      </c>
      <c r="C16" t="s">
        <v>61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63</v>
      </c>
    </row>
    <row r="19" spans="1:6" x14ac:dyDescent="0.3">
      <c r="A19" s="12" t="s">
        <v>195</v>
      </c>
      <c r="B19" s="2"/>
      <c r="C19" s="2"/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63</v>
      </c>
    </row>
    <row r="23" spans="1:6" x14ac:dyDescent="0.3">
      <c r="A23" s="12" t="s">
        <v>196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63</v>
      </c>
    </row>
    <row r="27" spans="1:6" x14ac:dyDescent="0.3">
      <c r="A27" s="14" t="str">
        <f xml:space="preserve"> "sector " &amp; D27 &amp; " and region " &amp;E27</f>
        <v>sector 1 and region 2</v>
      </c>
      <c r="B27" s="14"/>
      <c r="C27" s="14"/>
      <c r="D27">
        <v>1</v>
      </c>
      <c r="E27">
        <v>2</v>
      </c>
      <c r="F27" t="str">
        <f>D27 &amp; "_" &amp; E27</f>
        <v>1_2</v>
      </c>
    </row>
    <row r="28" spans="1:6" x14ac:dyDescent="0.3">
      <c r="A28" s="12" t="s">
        <v>60</v>
      </c>
      <c r="B28" s="2"/>
      <c r="C28" s="2"/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0.1</v>
      </c>
      <c r="C30" t="s">
        <v>62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1</v>
      </c>
      <c r="C31" t="s">
        <v>63</v>
      </c>
    </row>
    <row r="32" spans="1:6" x14ac:dyDescent="0.3">
      <c r="A32" s="12" t="s">
        <v>65</v>
      </c>
      <c r="B32" s="2"/>
      <c r="C32" s="2"/>
    </row>
    <row r="33" spans="1:8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63</v>
      </c>
    </row>
    <row r="36" spans="1:8" x14ac:dyDescent="0.3">
      <c r="A36" s="12" t="s">
        <v>64</v>
      </c>
      <c r="B36" s="2"/>
      <c r="C36" s="2"/>
      <c r="F36" s="14"/>
      <c r="G36" s="14"/>
      <c r="H36" s="14"/>
    </row>
    <row r="37" spans="1:8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63</v>
      </c>
    </row>
    <row r="40" spans="1:8" x14ac:dyDescent="0.3">
      <c r="A40" s="12" t="s">
        <v>66</v>
      </c>
      <c r="B40" s="2"/>
      <c r="C40" s="2"/>
      <c r="F40" s="14"/>
      <c r="G40" s="14"/>
      <c r="H40" s="14"/>
    </row>
    <row r="41" spans="1:8" x14ac:dyDescent="0.3">
      <c r="A41" t="str" cm="1">
        <f t="array" aca="1" ref="A41" ca="1" xml:space="preserve"> "a_SL_1_" &amp; INDIRECT("F" &amp; ROW(C41) - 14) &amp; "_p"</f>
        <v>a_SL_1_1_2_p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63</v>
      </c>
    </row>
    <row r="44" spans="1:8" x14ac:dyDescent="0.3">
      <c r="A44" s="12" t="s">
        <v>195</v>
      </c>
      <c r="B44" s="2"/>
      <c r="C44" s="2"/>
    </row>
    <row r="45" spans="1:8" x14ac:dyDescent="0.3">
      <c r="A45" t="str" cm="1">
        <f t="array" aca="1" ref="A45" ca="1" xml:space="preserve"> "a_DR_1_" &amp; INDIRECT("F" &amp; ROW(C45) - 18) &amp; "_p"</f>
        <v>a_DR_1_1_2_p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63</v>
      </c>
    </row>
    <row r="48" spans="1:8" x14ac:dyDescent="0.3">
      <c r="A48" s="12" t="s">
        <v>196</v>
      </c>
    </row>
    <row r="49" spans="1:8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63</v>
      </c>
    </row>
    <row r="53" spans="1:8" x14ac:dyDescent="0.3">
      <c r="A53" s="14" t="str">
        <f xml:space="preserve"> "sector " &amp; D53 &amp; " and region " &amp;E53</f>
        <v>sector 2 and region 1</v>
      </c>
      <c r="B53" s="14"/>
      <c r="C53" s="14"/>
      <c r="D53">
        <v>2</v>
      </c>
      <c r="E53">
        <v>1</v>
      </c>
      <c r="F53" t="str">
        <f>D53 &amp; "_" &amp; E53</f>
        <v>2_1</v>
      </c>
    </row>
    <row r="54" spans="1:8" x14ac:dyDescent="0.3">
      <c r="A54" s="12" t="s">
        <v>60</v>
      </c>
      <c r="B54" s="2"/>
      <c r="C54" s="2"/>
    </row>
    <row r="55" spans="1:8" x14ac:dyDescent="0.3">
      <c r="A55" t="str" cm="1">
        <f t="array" aca="1" ref="A55" ca="1" xml:space="preserve"> "a_T_1_" &amp; INDIRECT("F" &amp; ROW(C55)-2) &amp; "_p"</f>
        <v>a_T_1_2_1_p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"a_T_2_" &amp; INDIRECT("F" &amp; ROW(C56)-3) &amp; "_p"</f>
        <v>a_T_2_2_1_p</v>
      </c>
      <c r="B56">
        <v>2.3600000000000001E-3</v>
      </c>
      <c r="C56" t="s">
        <v>62</v>
      </c>
    </row>
    <row r="57" spans="1:8" x14ac:dyDescent="0.3">
      <c r="A57" t="str" cm="1">
        <f t="array" aca="1" ref="A57" ca="1" xml:space="preserve"> "a_T_3_" &amp; INDIRECT("F" &amp; ROW(C57)-4) &amp; "_p"</f>
        <v>a_T_3_2_1_p</v>
      </c>
      <c r="B57">
        <v>2</v>
      </c>
      <c r="C57" t="s">
        <v>63</v>
      </c>
    </row>
    <row r="58" spans="1:8" x14ac:dyDescent="0.3">
      <c r="A58" s="12" t="s">
        <v>65</v>
      </c>
      <c r="B58" s="2"/>
      <c r="C58" s="2"/>
    </row>
    <row r="59" spans="1:8" x14ac:dyDescent="0.3">
      <c r="A59" t="str" cm="1">
        <f t="array" aca="1" ref="A59" ca="1" xml:space="preserve"> "a_W_1_" &amp; INDIRECT("F" &amp; ROW(C59)-6) &amp; "_p"</f>
        <v>a_W_1_2_1_p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"a_W_2_" &amp; INDIRECT("F" &amp; ROW(C60)-7) &amp; "_p"</f>
        <v>a_W_2_2_1_p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"a_W_3_" &amp; INDIRECT("F" &amp; ROW(C61)-8) &amp; "_p"</f>
        <v>a_W_3_2_1_p</v>
      </c>
      <c r="B61">
        <v>2</v>
      </c>
      <c r="C61" t="s">
        <v>63</v>
      </c>
    </row>
    <row r="62" spans="1:8" x14ac:dyDescent="0.3">
      <c r="A62" s="12" t="s">
        <v>64</v>
      </c>
      <c r="B62" s="2"/>
      <c r="C62" s="2"/>
      <c r="F62" s="14"/>
      <c r="G62" s="14"/>
      <c r="H62" s="14"/>
    </row>
    <row r="63" spans="1:8" x14ac:dyDescent="0.3">
      <c r="A63" t="str" cm="1">
        <f t="array" aca="1" ref="A63" ca="1" xml:space="preserve"> "a_P_1_" &amp; INDIRECT("F" &amp; ROW(C63) - 10) &amp; "_p"</f>
        <v>a_P_1_2_1_p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"a_P_2_" &amp; INDIRECT("F" &amp; ROW(C64) - 11) &amp; "_p"</f>
        <v>a_P_2_2_1_p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"a_P_3_" &amp; INDIRECT("F" &amp; ROW(C65) - 12) &amp; "_p"</f>
        <v>a_P_3_2_1_p</v>
      </c>
      <c r="B65">
        <v>2</v>
      </c>
      <c r="C65" t="s">
        <v>63</v>
      </c>
    </row>
    <row r="66" spans="1:8" x14ac:dyDescent="0.3">
      <c r="A66" s="12" t="s">
        <v>66</v>
      </c>
      <c r="B66" s="2"/>
      <c r="C66" s="2"/>
      <c r="F66" s="14"/>
      <c r="G66" s="14"/>
      <c r="H66" s="14"/>
    </row>
    <row r="67" spans="1:8" x14ac:dyDescent="0.3">
      <c r="A67" t="str" cm="1">
        <f t="array" aca="1" ref="A67" ca="1" xml:space="preserve"> "a_SL_1_" &amp; INDIRECT("F" &amp; ROW(C67) - 14) &amp; "_p"</f>
        <v>a_SL_1_2_1_p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"a_SL_2_" &amp; INDIRECT("F" &amp; ROW(C68) - 15) &amp; "_p"</f>
        <v>a_SL_2_2_1_p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"a_Sl_3_" &amp; INDIRECT("F" &amp; ROW(C69) - 16) &amp; "_p"</f>
        <v>a_Sl_3_2_1_p</v>
      </c>
      <c r="B69">
        <v>2</v>
      </c>
      <c r="C69" t="s">
        <v>63</v>
      </c>
    </row>
    <row r="70" spans="1:8" x14ac:dyDescent="0.3">
      <c r="A70" s="12" t="s">
        <v>195</v>
      </c>
      <c r="B70" s="2"/>
      <c r="C70" s="2"/>
    </row>
    <row r="71" spans="1:8" x14ac:dyDescent="0.3">
      <c r="A71" t="str" cm="1">
        <f t="array" aca="1" ref="A71" ca="1" xml:space="preserve"> "a_DR_1_" &amp; INDIRECT("F" &amp; ROW(C71) - 18) &amp; "_p"</f>
        <v>a_DR_1_2_1_p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"a_DR_1_" &amp; INDIRECT("F" &amp; ROW(C72) - 19) &amp; "_p"</f>
        <v>a_DR_1_2_1_p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"a_DR_1_" &amp; INDIRECT("F" &amp; ROW(C73) - 20) &amp; "_p"</f>
        <v>a_DR_1_2_1_p</v>
      </c>
      <c r="B73">
        <v>2</v>
      </c>
      <c r="C73" t="s">
        <v>63</v>
      </c>
    </row>
    <row r="74" spans="1:8" x14ac:dyDescent="0.3">
      <c r="A74" s="12" t="s">
        <v>196</v>
      </c>
    </row>
    <row r="75" spans="1:8" x14ac:dyDescent="0.3">
      <c r="A75" t="str" cm="1">
        <f t="array" aca="1" ref="A75" ca="1" xml:space="preserve"> "a_CY_1_" &amp; INDIRECT("F" &amp; ROW(C75) - 22) &amp; "_p"</f>
        <v>a_CY_1_2_1_p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"a_CY_1_" &amp; INDIRECT("F" &amp; ROW(C76) - 23) &amp; "_p"</f>
        <v>a_CY_1_2_1_p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"a_CY_1_" &amp; INDIRECT("F" &amp; ROW(C77) - 24) &amp; "_p"</f>
        <v>a_CY_1_2_1_p</v>
      </c>
      <c r="B77">
        <v>2</v>
      </c>
      <c r="C77" t="s">
        <v>63</v>
      </c>
    </row>
    <row r="78" spans="1:8" x14ac:dyDescent="0.3">
      <c r="A78" s="14" t="str">
        <f xml:space="preserve"> "sector " &amp; D78 &amp; " and region " &amp;E78</f>
        <v>sector 2 and region 2</v>
      </c>
      <c r="B78" s="14"/>
      <c r="C78" s="14"/>
      <c r="D78">
        <v>2</v>
      </c>
      <c r="E78">
        <v>2</v>
      </c>
      <c r="F78" t="str">
        <f>D78 &amp; "_" &amp; E78</f>
        <v>2_2</v>
      </c>
    </row>
    <row r="79" spans="1:8" x14ac:dyDescent="0.3">
      <c r="A79" s="12" t="s">
        <v>60</v>
      </c>
      <c r="B79" s="2"/>
      <c r="C79" s="2"/>
    </row>
    <row r="80" spans="1:8" x14ac:dyDescent="0.3">
      <c r="A80" t="str" cm="1">
        <f t="array" aca="1" ref="A80" ca="1" xml:space="preserve"> "a_T_1_" &amp; INDIRECT("F" &amp; ROW(C80)-2) &amp; "_p"</f>
        <v>a_T_1_2_2_p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"a_T_2_" &amp; INDIRECT("F" &amp; ROW(C81)-3) &amp; "_p"</f>
        <v>a_T_2_2_2_p</v>
      </c>
      <c r="B81">
        <v>2.3600000000000001E-3</v>
      </c>
      <c r="C81" t="s">
        <v>62</v>
      </c>
    </row>
    <row r="82" spans="1:8" x14ac:dyDescent="0.3">
      <c r="A82" t="str" cm="1">
        <f t="array" aca="1" ref="A82" ca="1" xml:space="preserve"> "a_T_3_" &amp; INDIRECT("F" &amp; ROW(C82)-4) &amp; "_p"</f>
        <v>a_T_3_2_2_p</v>
      </c>
      <c r="B82">
        <v>2</v>
      </c>
      <c r="C82" t="s">
        <v>63</v>
      </c>
    </row>
    <row r="83" spans="1:8" x14ac:dyDescent="0.3">
      <c r="A83" s="12" t="s">
        <v>65</v>
      </c>
      <c r="B83" s="2"/>
      <c r="C83" s="2"/>
    </row>
    <row r="84" spans="1:8" x14ac:dyDescent="0.3">
      <c r="A84" t="str" cm="1">
        <f t="array" aca="1" ref="A84" ca="1" xml:space="preserve"> "a_W_1_" &amp; INDIRECT("F" &amp; ROW(C84)-6) &amp; "_p"</f>
        <v>a_W_1_2_2_p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"a_W_2_" &amp; INDIRECT("F" &amp; ROW(C85)-7) &amp; "_p"</f>
        <v>a_W_2_2_2_p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"a_W_3_" &amp; INDIRECT("F" &amp; ROW(C86)-8) &amp; "_p"</f>
        <v>a_W_3_2_2_p</v>
      </c>
      <c r="B86">
        <v>2</v>
      </c>
      <c r="C86" t="s">
        <v>63</v>
      </c>
    </row>
    <row r="87" spans="1:8" x14ac:dyDescent="0.3">
      <c r="A87" s="12" t="s">
        <v>64</v>
      </c>
      <c r="B87" s="2"/>
      <c r="C87" s="2"/>
      <c r="F87" s="14"/>
      <c r="G87" s="14"/>
      <c r="H87" s="14"/>
    </row>
    <row r="88" spans="1:8" x14ac:dyDescent="0.3">
      <c r="A88" t="str" cm="1">
        <f t="array" aca="1" ref="A88" ca="1" xml:space="preserve"> "a_P_1_" &amp; INDIRECT("F" &amp; ROW(C88) - 10) &amp; "_p"</f>
        <v>a_P_1_2_2_p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"a_P_2_" &amp; INDIRECT("F" &amp; ROW(C89) - 11) &amp; "_p"</f>
        <v>a_P_2_2_2_p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"a_P_3_" &amp; INDIRECT("F" &amp; ROW(C90) - 12) &amp; "_p"</f>
        <v>a_P_3_2_2_p</v>
      </c>
      <c r="B90">
        <v>2</v>
      </c>
      <c r="C90" t="s">
        <v>63</v>
      </c>
    </row>
    <row r="91" spans="1:8" x14ac:dyDescent="0.3">
      <c r="A91" s="12" t="s">
        <v>66</v>
      </c>
      <c r="B91" s="2"/>
      <c r="C91" s="2"/>
      <c r="F91" s="14"/>
      <c r="G91" s="14"/>
      <c r="H91" s="14"/>
    </row>
    <row r="92" spans="1:8" x14ac:dyDescent="0.3">
      <c r="A92" t="str" cm="1">
        <f t="array" aca="1" ref="A92" ca="1" xml:space="preserve"> "a_SL_1_" &amp; INDIRECT("F" &amp; ROW(C92) - 14) &amp; "_p"</f>
        <v>a_SL_1_2_2_p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"a_SL_2_" &amp; INDIRECT("F" &amp; ROW(C93) - 15) &amp; "_p"</f>
        <v>a_SL_2_2_2_p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"a_Sl_3_" &amp; INDIRECT("F" &amp; ROW(C94) - 16) &amp; "_p"</f>
        <v>a_Sl_3_2_2_p</v>
      </c>
      <c r="B94">
        <v>2</v>
      </c>
      <c r="C94" t="s">
        <v>63</v>
      </c>
    </row>
    <row r="95" spans="1:8" x14ac:dyDescent="0.3">
      <c r="A95" s="12" t="s">
        <v>195</v>
      </c>
      <c r="B95" s="2"/>
      <c r="C95" s="2"/>
    </row>
    <row r="96" spans="1:8" x14ac:dyDescent="0.3">
      <c r="A96" t="str" cm="1">
        <f t="array" aca="1" ref="A96" ca="1" xml:space="preserve"> "a_DR_1_" &amp; INDIRECT("F" &amp; ROW(C96) - 18) &amp; "_p"</f>
        <v>a_DR_1_2_2_p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"a_DR_1_" &amp; INDIRECT("F" &amp; ROW(C97) - 19) &amp; "_p"</f>
        <v>a_DR_1_2_2_p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"a_DR_1_" &amp; INDIRECT("F" &amp; ROW(C98) - 20) &amp; "_p"</f>
        <v>a_DR_1_2_2_p</v>
      </c>
      <c r="B98">
        <v>2</v>
      </c>
      <c r="C98" t="s">
        <v>63</v>
      </c>
    </row>
    <row r="99" spans="1:8" x14ac:dyDescent="0.3">
      <c r="A99" s="12" t="s">
        <v>196</v>
      </c>
    </row>
    <row r="100" spans="1:8" x14ac:dyDescent="0.3">
      <c r="A100" t="str" cm="1">
        <f t="array" aca="1" ref="A100" ca="1" xml:space="preserve"> "a_CY_1_" &amp; INDIRECT("F" &amp; ROW(C100) - 22) &amp; "_p"</f>
        <v>a_CY_1_2_2_p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"a_CY_1_" &amp; INDIRECT("F" &amp; ROW(C101) - 23) &amp; "_p"</f>
        <v>a_CY_1_2_2_p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"a_CY_1_" &amp; INDIRECT("F" &amp; ROW(C102) - 24) &amp; "_p"</f>
        <v>a_CY_1_2_2_p</v>
      </c>
      <c r="B102">
        <v>2</v>
      </c>
      <c r="C102" t="s">
        <v>63</v>
      </c>
    </row>
    <row r="103" spans="1:8" x14ac:dyDescent="0.3">
      <c r="A103" s="14" t="str">
        <f xml:space="preserve"> "sector " &amp; D103 &amp; " and region " &amp;E103</f>
        <v>sector 3 and region 1</v>
      </c>
      <c r="B103" s="14"/>
      <c r="C103" s="14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2" t="s">
        <v>60</v>
      </c>
      <c r="B104" s="2"/>
      <c r="C104" s="2"/>
    </row>
    <row r="105" spans="1:8" x14ac:dyDescent="0.3">
      <c r="A105" t="str" cm="1">
        <f t="array" aca="1" ref="A105" ca="1" xml:space="preserve"> "a_T_1_" &amp; INDIRECT("F" &amp; ROW(C105)-2) &amp; "_p"</f>
        <v>a_T_1_3_1_p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"a_T_2_" &amp; INDIRECT("F" &amp; ROW(C106)-3) &amp; "_p"</f>
        <v>a_T_2_3_1_p</v>
      </c>
      <c r="B106">
        <v>2.3600000000000001E-3</v>
      </c>
      <c r="C106" t="s">
        <v>62</v>
      </c>
    </row>
    <row r="107" spans="1:8" x14ac:dyDescent="0.3">
      <c r="A107" t="str" cm="1">
        <f t="array" aca="1" ref="A107" ca="1" xml:space="preserve"> "a_T_3_" &amp; INDIRECT("F" &amp; ROW(C107)-4) &amp; "_p"</f>
        <v>a_T_3_3_1_p</v>
      </c>
      <c r="B107">
        <v>2</v>
      </c>
      <c r="C107" t="s">
        <v>63</v>
      </c>
    </row>
    <row r="108" spans="1:8" x14ac:dyDescent="0.3">
      <c r="A108" s="12" t="s">
        <v>65</v>
      </c>
      <c r="B108" s="2"/>
      <c r="C108" s="2"/>
    </row>
    <row r="109" spans="1:8" x14ac:dyDescent="0.3">
      <c r="A109" t="str" cm="1">
        <f t="array" aca="1" ref="A109" ca="1" xml:space="preserve"> "a_W_1_" &amp; INDIRECT("F" &amp; ROW(C109)-6) &amp; "_p"</f>
        <v>a_W_1_3_1_p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"a_W_2_" &amp; INDIRECT("F" &amp; ROW(C110)-7) &amp; "_p"</f>
        <v>a_W_2_3_1_p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"a_W_3_" &amp; INDIRECT("F" &amp; ROW(C111)-8) &amp; "_p"</f>
        <v>a_W_3_3_1_p</v>
      </c>
      <c r="B111">
        <v>2</v>
      </c>
      <c r="C111" t="s">
        <v>63</v>
      </c>
    </row>
    <row r="112" spans="1:8" x14ac:dyDescent="0.3">
      <c r="A112" s="12" t="s">
        <v>64</v>
      </c>
      <c r="B112" s="2"/>
      <c r="C112" s="2"/>
      <c r="F112" s="14"/>
      <c r="G112" s="14"/>
      <c r="H112" s="14"/>
    </row>
    <row r="113" spans="1:8" x14ac:dyDescent="0.3">
      <c r="A113" t="str" cm="1">
        <f t="array" aca="1" ref="A113" ca="1" xml:space="preserve"> "a_P_1_" &amp; INDIRECT("F" &amp; ROW(C113) - 10) &amp; "_p"</f>
        <v>a_P_1_3_1_p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"a_P_2_" &amp; INDIRECT("F" &amp; ROW(C114) - 11) &amp; "_p"</f>
        <v>a_P_2_3_1_p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"a_P_3_" &amp; INDIRECT("F" &amp; ROW(C115) - 12) &amp; "_p"</f>
        <v>a_P_3_3_1_p</v>
      </c>
      <c r="B115">
        <v>2</v>
      </c>
      <c r="C115" t="s">
        <v>63</v>
      </c>
    </row>
    <row r="116" spans="1:8" x14ac:dyDescent="0.3">
      <c r="A116" s="12" t="s">
        <v>66</v>
      </c>
      <c r="B116" s="2"/>
      <c r="C116" s="2"/>
      <c r="F116" s="14"/>
      <c r="G116" s="14"/>
      <c r="H116" s="14"/>
    </row>
    <row r="117" spans="1:8" x14ac:dyDescent="0.3">
      <c r="A117" t="str" cm="1">
        <f t="array" aca="1" ref="A117" ca="1" xml:space="preserve"> "a_SL_1_" &amp; INDIRECT("F" &amp; ROW(C117) - 14) &amp; "_p"</f>
        <v>a_SL_1_3_1_p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"a_SL_2_" &amp; INDIRECT("F" &amp; ROW(C118) - 15) &amp; "_p"</f>
        <v>a_SL_2_3_1_p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"a_Sl_3_" &amp; INDIRECT("F" &amp; ROW(C119) - 16) &amp; "_p"</f>
        <v>a_Sl_3_3_1_p</v>
      </c>
      <c r="B119">
        <v>2</v>
      </c>
      <c r="C119" t="s">
        <v>63</v>
      </c>
    </row>
    <row r="120" spans="1:8" x14ac:dyDescent="0.3">
      <c r="A120" s="12" t="s">
        <v>195</v>
      </c>
      <c r="B120" s="2"/>
      <c r="C120" s="2"/>
    </row>
    <row r="121" spans="1:8" x14ac:dyDescent="0.3">
      <c r="A121" t="str" cm="1">
        <f t="array" aca="1" ref="A121" ca="1" xml:space="preserve"> "a_DR_1_" &amp; INDIRECT("F" &amp; ROW(C121) - 18) &amp; "_p"</f>
        <v>a_DR_1_3_1_p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"a_DR_1_" &amp; INDIRECT("F" &amp; ROW(C122) - 19) &amp; "_p"</f>
        <v>a_DR_1_3_1_p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"a_DR_1_" &amp; INDIRECT("F" &amp; ROW(C123) - 20) &amp; "_p"</f>
        <v>a_DR_1_3_1_p</v>
      </c>
      <c r="B123">
        <v>2</v>
      </c>
      <c r="C123" t="s">
        <v>63</v>
      </c>
    </row>
    <row r="124" spans="1:8" x14ac:dyDescent="0.3">
      <c r="A124" s="12" t="s">
        <v>196</v>
      </c>
    </row>
    <row r="125" spans="1:8" x14ac:dyDescent="0.3">
      <c r="A125" t="str" cm="1">
        <f t="array" aca="1" ref="A125" ca="1" xml:space="preserve"> "a_CY_1_" &amp; INDIRECT("F" &amp; ROW(C125) - 22) &amp; "_p"</f>
        <v>a_CY_1_3_1_p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"a_CY_1_" &amp; INDIRECT("F" &amp; ROW(C126) - 23) &amp; "_p"</f>
        <v>a_CY_1_3_1_p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"a_CY_1_" &amp; INDIRECT("F" &amp; ROW(C127) - 24) &amp; "_p"</f>
        <v>a_CY_1_3_1_p</v>
      </c>
      <c r="B127">
        <v>2</v>
      </c>
      <c r="C127" t="s">
        <v>63</v>
      </c>
    </row>
    <row r="128" spans="1:8" x14ac:dyDescent="0.3">
      <c r="A128" s="14" t="str">
        <f xml:space="preserve"> "sector " &amp; D128 &amp; " and region " &amp;E128</f>
        <v>sector 3 and region 2</v>
      </c>
      <c r="B128" s="14"/>
      <c r="C128" s="14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2" t="s">
        <v>60</v>
      </c>
      <c r="B129" s="2"/>
      <c r="C129" s="2"/>
    </row>
    <row r="130" spans="1:8" x14ac:dyDescent="0.3">
      <c r="A130" t="str" cm="1">
        <f t="array" aca="1" ref="A130" ca="1" xml:space="preserve"> "a_T_1_" &amp; INDIRECT("F" &amp; ROW(C130)-2) &amp; "_p"</f>
        <v>a_T_1_3_2_p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"a_T_2_" &amp; INDIRECT("F" &amp; ROW(C131)-3) &amp; "_p"</f>
        <v>a_T_2_3_2_p</v>
      </c>
      <c r="B131">
        <v>2.3600000000000001E-3</v>
      </c>
      <c r="C131" t="s">
        <v>62</v>
      </c>
    </row>
    <row r="132" spans="1:8" x14ac:dyDescent="0.3">
      <c r="A132" t="str" cm="1">
        <f t="array" aca="1" ref="A132" ca="1" xml:space="preserve"> "a_T_3_" &amp; INDIRECT("F" &amp; ROW(C132)-4) &amp; "_p"</f>
        <v>a_T_3_3_2_p</v>
      </c>
      <c r="B132">
        <v>2</v>
      </c>
      <c r="C132" t="s">
        <v>63</v>
      </c>
    </row>
    <row r="133" spans="1:8" x14ac:dyDescent="0.3">
      <c r="A133" s="12" t="s">
        <v>65</v>
      </c>
      <c r="B133" s="2"/>
      <c r="C133" s="2"/>
    </row>
    <row r="134" spans="1:8" x14ac:dyDescent="0.3">
      <c r="A134" t="str" cm="1">
        <f t="array" aca="1" ref="A134" ca="1" xml:space="preserve"> "a_W_1_" &amp; INDIRECT("F" &amp; ROW(C134)-6) &amp; "_p"</f>
        <v>a_W_1_3_2_p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"a_W_2_" &amp; INDIRECT("F" &amp; ROW(C135)-7) &amp; "_p"</f>
        <v>a_W_2_3_2_p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"a_W_3_" &amp; INDIRECT("F" &amp; ROW(C136)-8) &amp; "_p"</f>
        <v>a_W_3_3_2_p</v>
      </c>
      <c r="B136">
        <v>2</v>
      </c>
      <c r="C136" t="s">
        <v>63</v>
      </c>
    </row>
    <row r="137" spans="1:8" x14ac:dyDescent="0.3">
      <c r="A137" s="12" t="s">
        <v>64</v>
      </c>
      <c r="B137" s="2"/>
      <c r="C137" s="2"/>
      <c r="F137" s="14"/>
      <c r="G137" s="14"/>
      <c r="H137" s="14"/>
    </row>
    <row r="138" spans="1:8" x14ac:dyDescent="0.3">
      <c r="A138" t="str" cm="1">
        <f t="array" aca="1" ref="A138" ca="1" xml:space="preserve"> "a_P_1_" &amp; INDIRECT("F" &amp; ROW(C138) - 10) &amp; "_p"</f>
        <v>a_P_1_3_2_p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"a_P_2_" &amp; INDIRECT("F" &amp; ROW(C139) - 11) &amp; "_p"</f>
        <v>a_P_2_3_2_p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"a_P_3_" &amp; INDIRECT("F" &amp; ROW(C140) - 12) &amp; "_p"</f>
        <v>a_P_3_3_2_p</v>
      </c>
      <c r="B140">
        <v>2</v>
      </c>
      <c r="C140" t="s">
        <v>63</v>
      </c>
    </row>
    <row r="141" spans="1:8" x14ac:dyDescent="0.3">
      <c r="A141" s="12" t="s">
        <v>66</v>
      </c>
      <c r="B141" s="2"/>
      <c r="C141" s="2"/>
      <c r="F141" s="14"/>
      <c r="G141" s="14"/>
      <c r="H141" s="14"/>
    </row>
    <row r="142" spans="1:8" x14ac:dyDescent="0.3">
      <c r="A142" t="str" cm="1">
        <f t="array" aca="1" ref="A142" ca="1" xml:space="preserve"> "a_SL_1_" &amp; INDIRECT("F" &amp; ROW(C142) - 14) &amp; "_p"</f>
        <v>a_SL_1_3_2_p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"a_SL_2_" &amp; INDIRECT("F" &amp; ROW(C143) - 15) &amp; "_p"</f>
        <v>a_SL_2_3_2_p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"a_Sl_3_" &amp; INDIRECT("F" &amp; ROW(C144) - 16) &amp; "_p"</f>
        <v>a_Sl_3_3_2_p</v>
      </c>
      <c r="B144">
        <v>2</v>
      </c>
      <c r="C144" t="s">
        <v>63</v>
      </c>
    </row>
    <row r="145" spans="1:3" x14ac:dyDescent="0.3">
      <c r="A145" s="12" t="s">
        <v>195</v>
      </c>
      <c r="B145" s="2"/>
      <c r="C145" s="2"/>
    </row>
    <row r="146" spans="1:3" x14ac:dyDescent="0.3">
      <c r="A146" t="str" cm="1">
        <f t="array" aca="1" ref="A146" ca="1" xml:space="preserve"> "a_DR_1_" &amp; INDIRECT("F" &amp; ROW(C146) - 18) &amp; "_p"</f>
        <v>a_DR_1_3_2_p</v>
      </c>
      <c r="B146">
        <v>0</v>
      </c>
      <c r="C146" t="s">
        <v>61</v>
      </c>
    </row>
    <row r="147" spans="1:3" x14ac:dyDescent="0.3">
      <c r="A147" t="str" cm="1">
        <f t="array" aca="1" ref="A147" ca="1" xml:space="preserve"> "a_DR_1_" &amp; INDIRECT("F" &amp; ROW(C147) - 19) &amp; "_p"</f>
        <v>a_DR_1_3_2_p</v>
      </c>
      <c r="B147">
        <v>0</v>
      </c>
      <c r="C147" t="s">
        <v>62</v>
      </c>
    </row>
    <row r="148" spans="1:3" x14ac:dyDescent="0.3">
      <c r="A148" t="str" cm="1">
        <f t="array" aca="1" ref="A148" ca="1" xml:space="preserve"> "a_DR_1_" &amp; INDIRECT("F" &amp; ROW(C148) - 20) &amp; "_p"</f>
        <v>a_DR_1_3_2_p</v>
      </c>
      <c r="B148">
        <v>2</v>
      </c>
      <c r="C148" t="s">
        <v>63</v>
      </c>
    </row>
    <row r="149" spans="1:3" x14ac:dyDescent="0.3">
      <c r="A149" s="12" t="s">
        <v>196</v>
      </c>
    </row>
    <row r="150" spans="1:3" x14ac:dyDescent="0.3">
      <c r="A150" t="str" cm="1">
        <f t="array" aca="1" ref="A150" ca="1" xml:space="preserve"> "a_CY_1_" &amp; INDIRECT("F" &amp; ROW(C150) - 22) &amp; "_p"</f>
        <v>a_CY_1_3_2_p</v>
      </c>
      <c r="B150">
        <v>0</v>
      </c>
      <c r="C150" t="s">
        <v>61</v>
      </c>
    </row>
    <row r="151" spans="1:3" x14ac:dyDescent="0.3">
      <c r="A151" t="str" cm="1">
        <f t="array" aca="1" ref="A151" ca="1" xml:space="preserve"> "a_CY_1_" &amp; INDIRECT("F" &amp; ROW(C151) - 23) &amp; "_p"</f>
        <v>a_CY_1_3_2_p</v>
      </c>
      <c r="B151">
        <v>0</v>
      </c>
      <c r="C151" t="s">
        <v>62</v>
      </c>
    </row>
    <row r="152" spans="1:3" x14ac:dyDescent="0.3">
      <c r="A152" t="str" cm="1">
        <f t="array" aca="1" ref="A152" ca="1" xml:space="preserve"> "a_CY_1_" &amp; INDIRECT("F" &amp; ROW(C152) - 24) &amp; "_p"</f>
        <v>a_CY_1_3_2_p</v>
      </c>
      <c r="B152">
        <v>2</v>
      </c>
      <c r="C152" t="s">
        <v>63</v>
      </c>
    </row>
  </sheetData>
  <mergeCells count="18">
    <mergeCell ref="F141:H141"/>
    <mergeCell ref="A103:C103"/>
    <mergeCell ref="F112:H112"/>
    <mergeCell ref="F116:H116"/>
    <mergeCell ref="A128:C128"/>
    <mergeCell ref="F137:H137"/>
    <mergeCell ref="F11:H11"/>
    <mergeCell ref="F15:H15"/>
    <mergeCell ref="A2:C2"/>
    <mergeCell ref="A27:C27"/>
    <mergeCell ref="F36:H36"/>
    <mergeCell ref="F87:H87"/>
    <mergeCell ref="F91:H91"/>
    <mergeCell ref="F40:H40"/>
    <mergeCell ref="A53:C53"/>
    <mergeCell ref="F62:H62"/>
    <mergeCell ref="F66:H66"/>
    <mergeCell ref="A78:C7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22" workbookViewId="0"/>
  </sheetViews>
  <sheetFormatPr baseColWidth="10" defaultRowHeight="14.4" x14ac:dyDescent="0.3"/>
  <sheetData>
    <row r="1" spans="1:2" x14ac:dyDescent="0.3">
      <c r="A1" t="s">
        <v>132</v>
      </c>
      <c r="B1" t="s">
        <v>184</v>
      </c>
    </row>
    <row r="2" spans="1:2" x14ac:dyDescent="0.3">
      <c r="A2">
        <v>1</v>
      </c>
      <c r="B2" s="3">
        <f>'[1]IO GRAS Economic Activity 3'!$B$20</f>
        <v>0.12087555432860785</v>
      </c>
    </row>
    <row r="3" spans="1:2" x14ac:dyDescent="0.3">
      <c r="A3">
        <v>2</v>
      </c>
      <c r="B3" s="3">
        <f>'[1]IO GRAS Economic Activity 3'!$C$20</f>
        <v>0.41923126779898201</v>
      </c>
    </row>
    <row r="4" spans="1:2" x14ac:dyDescent="0.3">
      <c r="A4">
        <v>3</v>
      </c>
      <c r="B4" s="3">
        <f>'[1]IO GRAS Economic Activity 3'!$D$20</f>
        <v>0.45989317787241069</v>
      </c>
    </row>
    <row r="5" spans="1:2" x14ac:dyDescent="0.3">
      <c r="B5" s="3"/>
    </row>
    <row r="6" spans="1:2" x14ac:dyDescent="0.3">
      <c r="B6" s="3"/>
    </row>
    <row r="7" spans="1:2" x14ac:dyDescent="0.3">
      <c r="B7" s="3"/>
    </row>
    <row r="8" spans="1:2" x14ac:dyDescent="0.3">
      <c r="B8" s="3"/>
    </row>
    <row r="9" spans="1:2" x14ac:dyDescent="0.3">
      <c r="B9" s="3"/>
    </row>
    <row r="10" spans="1:2" x14ac:dyDescent="0.3">
      <c r="B10" s="3"/>
    </row>
    <row r="11" spans="1:2" x14ac:dyDescent="0.3">
      <c r="A11" t="s">
        <v>132</v>
      </c>
      <c r="B11" t="s">
        <v>185</v>
      </c>
    </row>
    <row r="12" spans="1:2" x14ac:dyDescent="0.3">
      <c r="A12">
        <v>1</v>
      </c>
      <c r="B12" s="3">
        <f>[2]Calibration3!$B$12</f>
        <v>0.41864967694004818</v>
      </c>
    </row>
    <row r="13" spans="1:2" x14ac:dyDescent="0.3">
      <c r="A13">
        <v>2</v>
      </c>
      <c r="B13" s="3">
        <f>[2]Calibration3!$C$12</f>
        <v>0.3244782638060289</v>
      </c>
    </row>
    <row r="14" spans="1:2" x14ac:dyDescent="0.3">
      <c r="A14">
        <v>3</v>
      </c>
      <c r="B14" s="3">
        <f>[2]Calibration3!$D$12</f>
        <v>0.25687205925392287</v>
      </c>
    </row>
    <row r="15" spans="1:2" x14ac:dyDescent="0.3">
      <c r="B15" s="3"/>
    </row>
    <row r="16" spans="1:2" x14ac:dyDescent="0.3">
      <c r="B16" s="3"/>
    </row>
    <row r="17" spans="1:2" x14ac:dyDescent="0.3">
      <c r="B17" s="3"/>
    </row>
    <row r="18" spans="1:2" x14ac:dyDescent="0.3">
      <c r="B18" s="3"/>
    </row>
    <row r="19" spans="1:2" x14ac:dyDescent="0.3">
      <c r="B19" s="3"/>
    </row>
    <row r="20" spans="1:2" x14ac:dyDescent="0.3">
      <c r="B20" s="3"/>
    </row>
    <row r="21" spans="1:2" x14ac:dyDescent="0.3">
      <c r="A21" t="s">
        <v>132</v>
      </c>
      <c r="B21" t="s">
        <v>186</v>
      </c>
    </row>
    <row r="22" spans="1:2" x14ac:dyDescent="0.3">
      <c r="A22">
        <v>1</v>
      </c>
      <c r="B22" s="3">
        <f>'[1]IO GRAS Economic Activity 3'!$B$19</f>
        <v>0.66891309617432293</v>
      </c>
    </row>
    <row r="23" spans="1:2" x14ac:dyDescent="0.3">
      <c r="A23">
        <v>2</v>
      </c>
      <c r="B23" s="3">
        <f>'[1]IO GRAS Economic Activity 3'!$C$19</f>
        <v>0.59554519923585847</v>
      </c>
    </row>
    <row r="24" spans="1:2" x14ac:dyDescent="0.3">
      <c r="A24">
        <v>3</v>
      </c>
      <c r="B24" s="3">
        <f>'[1]IO GRAS Economic Activity 3'!$D$19</f>
        <v>0.65432559626326969</v>
      </c>
    </row>
    <row r="25" spans="1:2" x14ac:dyDescent="0.3">
      <c r="B25" s="3"/>
    </row>
    <row r="26" spans="1:2" x14ac:dyDescent="0.3">
      <c r="B26" s="3"/>
    </row>
    <row r="27" spans="1:2" x14ac:dyDescent="0.3">
      <c r="B27" s="3"/>
    </row>
    <row r="28" spans="1:2" x14ac:dyDescent="0.3">
      <c r="B28" s="3"/>
    </row>
    <row r="29" spans="1:2" x14ac:dyDescent="0.3">
      <c r="B29" s="3"/>
    </row>
    <row r="30" spans="1:2" x14ac:dyDescent="0.3">
      <c r="B30" s="3"/>
    </row>
    <row r="33" spans="1:6" x14ac:dyDescent="0.3">
      <c r="A33" t="s">
        <v>157</v>
      </c>
    </row>
    <row r="34" spans="1:6" x14ac:dyDescent="0.3">
      <c r="B34" t="s">
        <v>151</v>
      </c>
      <c r="C34" t="s">
        <v>158</v>
      </c>
      <c r="D34" t="s">
        <v>159</v>
      </c>
      <c r="E34" t="s">
        <v>160</v>
      </c>
      <c r="F34" t="s">
        <v>161</v>
      </c>
    </row>
    <row r="35" spans="1:6" x14ac:dyDescent="0.3">
      <c r="A35" t="s">
        <v>152</v>
      </c>
      <c r="B35">
        <v>33123.599999999999</v>
      </c>
      <c r="C35">
        <v>11508</v>
      </c>
      <c r="D35">
        <v>14910.5</v>
      </c>
      <c r="E35">
        <v>1874.3</v>
      </c>
      <c r="F35">
        <v>714.9</v>
      </c>
    </row>
    <row r="36" spans="1:6" x14ac:dyDescent="0.3">
      <c r="A36" t="s">
        <v>137</v>
      </c>
      <c r="B36">
        <v>2125.5</v>
      </c>
      <c r="C36">
        <v>791.7</v>
      </c>
      <c r="D36">
        <v>493.7</v>
      </c>
      <c r="E36">
        <v>320.7</v>
      </c>
      <c r="F36">
        <v>145.9</v>
      </c>
    </row>
    <row r="37" spans="1:6" x14ac:dyDescent="0.3">
      <c r="A37" t="s">
        <v>153</v>
      </c>
      <c r="B37">
        <v>9520.2999999999993</v>
      </c>
      <c r="C37">
        <v>2121</v>
      </c>
      <c r="D37">
        <v>5396.7</v>
      </c>
      <c r="E37">
        <v>329.5</v>
      </c>
      <c r="F37">
        <v>112</v>
      </c>
    </row>
    <row r="38" spans="1:6" x14ac:dyDescent="0.3">
      <c r="A38" t="s">
        <v>154</v>
      </c>
      <c r="B38">
        <v>9565.5</v>
      </c>
      <c r="C38">
        <v>2195</v>
      </c>
      <c r="D38">
        <v>5750.8</v>
      </c>
      <c r="E38">
        <v>559.79999999999995</v>
      </c>
      <c r="F38">
        <v>187.8</v>
      </c>
    </row>
    <row r="39" spans="1:6" x14ac:dyDescent="0.3">
      <c r="A39" t="s">
        <v>139</v>
      </c>
      <c r="B39">
        <v>5450.9</v>
      </c>
      <c r="C39">
        <v>2421.3000000000002</v>
      </c>
      <c r="D39">
        <v>2489.5</v>
      </c>
      <c r="E39">
        <v>194.9</v>
      </c>
      <c r="F39">
        <v>59.7</v>
      </c>
    </row>
    <row r="40" spans="1:6" x14ac:dyDescent="0.3">
      <c r="A40" t="s">
        <v>155</v>
      </c>
      <c r="B40">
        <v>2352</v>
      </c>
      <c r="C40">
        <v>1359.8</v>
      </c>
      <c r="D40">
        <v>502.7</v>
      </c>
      <c r="E40">
        <v>223.9</v>
      </c>
      <c r="F40">
        <v>82.3</v>
      </c>
    </row>
    <row r="41" spans="1:6" x14ac:dyDescent="0.3">
      <c r="A41" t="s">
        <v>156</v>
      </c>
      <c r="B41">
        <v>4081.4</v>
      </c>
      <c r="C41">
        <v>2618.1</v>
      </c>
      <c r="D41">
        <v>253.6</v>
      </c>
      <c r="E41">
        <v>245.4</v>
      </c>
      <c r="F41">
        <v>127.2</v>
      </c>
    </row>
    <row r="42" spans="1:6" x14ac:dyDescent="0.3">
      <c r="A42" t="s">
        <v>163</v>
      </c>
    </row>
    <row r="43" spans="1:6" x14ac:dyDescent="0.3">
      <c r="A43" t="s">
        <v>162</v>
      </c>
      <c r="B43">
        <v>2016</v>
      </c>
      <c r="C43">
        <v>2017</v>
      </c>
      <c r="D43">
        <v>2018</v>
      </c>
      <c r="E43" t="s">
        <v>164</v>
      </c>
      <c r="F43" t="s">
        <v>165</v>
      </c>
    </row>
    <row r="44" spans="1:6" x14ac:dyDescent="0.3">
      <c r="A44" t="s">
        <v>152</v>
      </c>
      <c r="B44">
        <v>110100</v>
      </c>
      <c r="C44">
        <v>126859</v>
      </c>
      <c r="D44">
        <v>13275</v>
      </c>
      <c r="E44">
        <f t="shared" ref="E44:E50" si="0">SUM(B44:D44)</f>
        <v>250234</v>
      </c>
      <c r="F44">
        <f>B44/B$44</f>
        <v>1</v>
      </c>
    </row>
    <row r="45" spans="1:6" x14ac:dyDescent="0.3">
      <c r="A45" t="s">
        <v>137</v>
      </c>
      <c r="B45">
        <v>4193</v>
      </c>
      <c r="C45">
        <v>5300</v>
      </c>
      <c r="D45">
        <v>5271</v>
      </c>
      <c r="E45">
        <f t="shared" si="0"/>
        <v>14764</v>
      </c>
      <c r="F45">
        <f t="shared" ref="F45:F50" si="1">B45/B$44</f>
        <v>3.8083560399636694E-2</v>
      </c>
    </row>
    <row r="46" spans="1:6" x14ac:dyDescent="0.3">
      <c r="A46" t="s">
        <v>153</v>
      </c>
      <c r="B46">
        <v>14825</v>
      </c>
      <c r="C46">
        <v>17556</v>
      </c>
      <c r="D46">
        <v>18820</v>
      </c>
      <c r="E46">
        <f t="shared" si="0"/>
        <v>51201</v>
      </c>
      <c r="F46">
        <f t="shared" si="1"/>
        <v>0.13465031789282469</v>
      </c>
    </row>
    <row r="47" spans="1:6" x14ac:dyDescent="0.3">
      <c r="A47" t="s">
        <v>154</v>
      </c>
      <c r="B47">
        <v>2631</v>
      </c>
      <c r="C47">
        <v>3236</v>
      </c>
      <c r="D47">
        <v>3219</v>
      </c>
      <c r="E47">
        <f t="shared" si="0"/>
        <v>9086</v>
      </c>
      <c r="F47">
        <f t="shared" si="1"/>
        <v>2.3896457765667574E-2</v>
      </c>
    </row>
    <row r="48" spans="1:6" x14ac:dyDescent="0.3">
      <c r="A48" t="s">
        <v>139</v>
      </c>
      <c r="B48">
        <v>47108</v>
      </c>
      <c r="C48">
        <v>53698</v>
      </c>
      <c r="D48">
        <v>55821</v>
      </c>
      <c r="E48">
        <f t="shared" si="0"/>
        <v>156627</v>
      </c>
      <c r="F48">
        <f t="shared" si="1"/>
        <v>0.42786557674841053</v>
      </c>
    </row>
    <row r="49" spans="1:6" x14ac:dyDescent="0.3">
      <c r="A49" t="s">
        <v>155</v>
      </c>
      <c r="B49">
        <v>47108</v>
      </c>
      <c r="C49">
        <v>53698</v>
      </c>
      <c r="D49">
        <v>55821</v>
      </c>
      <c r="E49">
        <f t="shared" si="0"/>
        <v>156627</v>
      </c>
      <c r="F49">
        <f t="shared" si="1"/>
        <v>0.42786557674841053</v>
      </c>
    </row>
    <row r="50" spans="1:6" x14ac:dyDescent="0.3">
      <c r="A50" t="s">
        <v>156</v>
      </c>
      <c r="B50">
        <v>7890</v>
      </c>
      <c r="C50">
        <v>8994</v>
      </c>
      <c r="D50">
        <v>9271</v>
      </c>
      <c r="E50">
        <f t="shared" si="0"/>
        <v>26155</v>
      </c>
      <c r="F50">
        <f t="shared" si="1"/>
        <v>7.1662125340599458E-2</v>
      </c>
    </row>
    <row r="51" spans="1:6" x14ac:dyDescent="0.3">
      <c r="A51" t="s">
        <v>166</v>
      </c>
    </row>
    <row r="52" spans="1:6" x14ac:dyDescent="0.3">
      <c r="A52" t="s">
        <v>167</v>
      </c>
      <c r="B52">
        <v>2017</v>
      </c>
      <c r="C52">
        <v>2018</v>
      </c>
      <c r="D52" t="s">
        <v>165</v>
      </c>
    </row>
    <row r="53" spans="1:6" x14ac:dyDescent="0.3">
      <c r="A53" t="s">
        <v>152</v>
      </c>
      <c r="B53">
        <v>654633</v>
      </c>
      <c r="C53">
        <v>714755</v>
      </c>
      <c r="D53">
        <f>B53/B$53</f>
        <v>1</v>
      </c>
    </row>
    <row r="54" spans="1:6" x14ac:dyDescent="0.3">
      <c r="A54" t="s">
        <v>137</v>
      </c>
      <c r="B54">
        <v>207376</v>
      </c>
      <c r="C54">
        <v>222324</v>
      </c>
      <c r="D54">
        <f t="shared" ref="D54:D59" si="2">B54/B$53</f>
        <v>0.31678207484193432</v>
      </c>
    </row>
    <row r="55" spans="1:6" x14ac:dyDescent="0.3">
      <c r="A55" t="s">
        <v>153</v>
      </c>
      <c r="B55">
        <v>28302</v>
      </c>
      <c r="C55">
        <v>30370</v>
      </c>
      <c r="D55">
        <f t="shared" si="2"/>
        <v>4.3233384201529709E-2</v>
      </c>
    </row>
    <row r="56" spans="1:6" x14ac:dyDescent="0.3">
      <c r="A56" t="s">
        <v>154</v>
      </c>
      <c r="B56">
        <v>88222</v>
      </c>
      <c r="C56">
        <v>95558</v>
      </c>
      <c r="D56">
        <f t="shared" si="2"/>
        <v>0.13476558621395499</v>
      </c>
    </row>
    <row r="57" spans="1:6" x14ac:dyDescent="0.3">
      <c r="A57" t="s">
        <v>139</v>
      </c>
      <c r="B57">
        <v>17533</v>
      </c>
      <c r="C57">
        <v>18489</v>
      </c>
      <c r="D57">
        <f t="shared" si="2"/>
        <v>2.6782945558809286E-2</v>
      </c>
    </row>
    <row r="58" spans="1:6" x14ac:dyDescent="0.3">
      <c r="A58" t="s">
        <v>155</v>
      </c>
      <c r="B58">
        <v>263426</v>
      </c>
      <c r="C58">
        <v>294940</v>
      </c>
      <c r="D58">
        <f t="shared" si="2"/>
        <v>0.40240256754547971</v>
      </c>
    </row>
    <row r="59" spans="1:6" x14ac:dyDescent="0.3">
      <c r="A59" t="s">
        <v>156</v>
      </c>
      <c r="B59">
        <v>49774</v>
      </c>
      <c r="C59">
        <v>53074</v>
      </c>
      <c r="D59">
        <f t="shared" si="2"/>
        <v>7.6033441638291996E-2</v>
      </c>
    </row>
    <row r="60" spans="1:6" x14ac:dyDescent="0.3">
      <c r="A60" t="s">
        <v>168</v>
      </c>
    </row>
    <row r="61" spans="1:6" x14ac:dyDescent="0.3">
      <c r="A61" t="s">
        <v>169</v>
      </c>
      <c r="B61" t="s">
        <v>151</v>
      </c>
      <c r="C61" t="s">
        <v>165</v>
      </c>
    </row>
    <row r="62" spans="1:6" x14ac:dyDescent="0.3">
      <c r="A62" t="s">
        <v>152</v>
      </c>
      <c r="B62">
        <v>17830</v>
      </c>
      <c r="C62">
        <f t="shared" ref="C62:C68" si="3">B62/B$62</f>
        <v>1</v>
      </c>
    </row>
    <row r="63" spans="1:6" x14ac:dyDescent="0.3">
      <c r="A63" t="s">
        <v>137</v>
      </c>
      <c r="B63">
        <v>5534</v>
      </c>
      <c r="C63">
        <f t="shared" si="3"/>
        <v>0.31037577117218174</v>
      </c>
    </row>
    <row r="64" spans="1:6" x14ac:dyDescent="0.3">
      <c r="A64" t="s">
        <v>153</v>
      </c>
      <c r="B64">
        <v>152</v>
      </c>
      <c r="C64">
        <f t="shared" si="3"/>
        <v>8.5249579360628155E-3</v>
      </c>
    </row>
    <row r="65" spans="1:4" x14ac:dyDescent="0.3">
      <c r="A65" t="s">
        <v>154</v>
      </c>
      <c r="B65">
        <v>6024</v>
      </c>
      <c r="C65">
        <f t="shared" si="3"/>
        <v>0.33785754346606844</v>
      </c>
    </row>
    <row r="66" spans="1:4" x14ac:dyDescent="0.3">
      <c r="A66" t="s">
        <v>139</v>
      </c>
      <c r="B66">
        <v>108</v>
      </c>
      <c r="C66">
        <f t="shared" si="3"/>
        <v>6.0572069545709482E-3</v>
      </c>
    </row>
    <row r="67" spans="1:4" x14ac:dyDescent="0.3">
      <c r="A67" t="s">
        <v>155</v>
      </c>
      <c r="B67">
        <v>4638</v>
      </c>
      <c r="C67">
        <f t="shared" si="3"/>
        <v>0.2601233875490746</v>
      </c>
    </row>
    <row r="68" spans="1:4" x14ac:dyDescent="0.3">
      <c r="A68" t="s">
        <v>156</v>
      </c>
      <c r="B68">
        <v>1374</v>
      </c>
      <c r="C68">
        <f t="shared" si="3"/>
        <v>7.7061132922041503E-2</v>
      </c>
    </row>
    <row r="69" spans="1:4" x14ac:dyDescent="0.3">
      <c r="A69" t="s">
        <v>170</v>
      </c>
      <c r="B69" t="s">
        <v>171</v>
      </c>
      <c r="C69" t="s">
        <v>172</v>
      </c>
      <c r="D69" t="s">
        <v>165</v>
      </c>
    </row>
    <row r="70" spans="1:4" x14ac:dyDescent="0.3">
      <c r="A70" t="s">
        <v>152</v>
      </c>
      <c r="B70">
        <v>331235.7</v>
      </c>
      <c r="C70">
        <v>94666</v>
      </c>
      <c r="D70">
        <f t="shared" ref="D70:D76" si="4">C70/C$70</f>
        <v>1</v>
      </c>
    </row>
    <row r="71" spans="1:4" x14ac:dyDescent="0.3">
      <c r="A71" t="s">
        <v>137</v>
      </c>
      <c r="B71">
        <v>21260</v>
      </c>
      <c r="C71">
        <v>21566.400000000001</v>
      </c>
      <c r="D71">
        <f t="shared" si="4"/>
        <v>0.2278156888428792</v>
      </c>
    </row>
    <row r="72" spans="1:4" x14ac:dyDescent="0.3">
      <c r="A72" t="s">
        <v>153</v>
      </c>
      <c r="B72">
        <v>95222.2</v>
      </c>
      <c r="C72">
        <v>12292.7</v>
      </c>
      <c r="D72">
        <f t="shared" si="4"/>
        <v>0.12985337924914964</v>
      </c>
    </row>
    <row r="73" spans="1:4" x14ac:dyDescent="0.3">
      <c r="A73" t="s">
        <v>154</v>
      </c>
      <c r="B73">
        <v>95876</v>
      </c>
      <c r="C73">
        <v>20056.900000000001</v>
      </c>
      <c r="D73">
        <f t="shared" si="4"/>
        <v>0.21187015401516915</v>
      </c>
    </row>
    <row r="74" spans="1:4" x14ac:dyDescent="0.3">
      <c r="A74" t="s">
        <v>139</v>
      </c>
      <c r="B74">
        <v>54508.3</v>
      </c>
      <c r="C74">
        <v>5871</v>
      </c>
      <c r="D74">
        <f t="shared" si="4"/>
        <v>6.2018042380580146E-2</v>
      </c>
    </row>
    <row r="75" spans="1:4" x14ac:dyDescent="0.3">
      <c r="A75" t="s">
        <v>155</v>
      </c>
      <c r="B75">
        <v>23552.799999999999</v>
      </c>
      <c r="C75">
        <v>17074.3</v>
      </c>
      <c r="D75">
        <f t="shared" si="4"/>
        <v>0.18036359410981767</v>
      </c>
    </row>
    <row r="76" spans="1:4" x14ac:dyDescent="0.3">
      <c r="A76" t="s">
        <v>156</v>
      </c>
      <c r="B76">
        <v>40816.400000000001</v>
      </c>
      <c r="C76">
        <v>17804.7</v>
      </c>
      <c r="D76">
        <f t="shared" si="4"/>
        <v>0.18807914140240425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2020-04-22T08:40:50Z</dcterms:modified>
</cp:coreProperties>
</file>