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WGR\Gemeins.Projekte\2020\GIZ_Klima\Github\public\DGE-CRED\DGE_CRED_Model\ExcelFiles\"/>
    </mc:Choice>
  </mc:AlternateContent>
  <bookViews>
    <workbookView xWindow="0" yWindow="0" windowWidth="7488" windowHeight="0" firstSheet="4" activeTab="5"/>
  </bookViews>
  <sheets>
    <sheet name="Content" sheetId="6" r:id="rId1"/>
    <sheet name="Data" sheetId="5" r:id="rId2"/>
    <sheet name="Start" sheetId="4" r:id="rId3"/>
    <sheet name="Structural Parameters" sheetId="3" r:id="rId4"/>
    <sheet name="Baseline" sheetId="2" r:id="rId5"/>
    <sheet name="Scenario" sheetId="1" r:id="rId6"/>
  </sheets>
  <definedNames>
    <definedName name="H0_p">Data!$T$5</definedName>
    <definedName name="iGA_1_p">Data!$K$2</definedName>
    <definedName name="iGA_2_p">Data!$K$3</definedName>
    <definedName name="iGA_3_p">Data!$K$4</definedName>
    <definedName name="iGAH_p">Data!$T$7</definedName>
    <definedName name="iIAPH_p">Data!$T$8</definedName>
    <definedName name="phiM_1_p">Data!$I$2</definedName>
    <definedName name="phiM_2_p">Data!$I$3</definedName>
    <definedName name="phiM_3_p">Data!$I$4</definedName>
    <definedName name="phiM_p">Data!$T$4</definedName>
    <definedName name="phiN0_1_1_p">Data!$D$2</definedName>
    <definedName name="phiN0_2_1_p">Data!$D$3</definedName>
    <definedName name="phiN0_3_1_p">Data!$D$4</definedName>
    <definedName name="phiQI_1_p">Data!$J$2</definedName>
    <definedName name="phiQI_2_p">Data!$J$3</definedName>
    <definedName name="phiQI_3_p">Data!$J$4</definedName>
    <definedName name="phiW_1_1_p">Data!$E$2</definedName>
    <definedName name="phiW_2_1_p">Data!$E$3</definedName>
    <definedName name="phiW_3_1_p">Data!$E$4</definedName>
    <definedName name="phiX_1_p">Data!$H$2</definedName>
    <definedName name="phiX_2_p">Data!$H$3</definedName>
    <definedName name="phiX_3_p">Data!$H$4</definedName>
    <definedName name="phiY0_1_1_p">Data!$C$2</definedName>
    <definedName name="phiY0_2_1_p">Data!$C$3</definedName>
    <definedName name="phiY0_3_1_p">Data!$C$4</definedName>
    <definedName name="PoP0_p">Data!$T$2</definedName>
    <definedName name="sH_p">Data!$T$6</definedName>
    <definedName name="SL0_p">Data!$Q$2</definedName>
    <definedName name="tas0_1_p">Data!$N$2</definedName>
    <definedName name="Y0_p">Data!$T$3</definedName>
  </definedNames>
  <calcPr calcId="162913"/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8" i="3"/>
  <c r="B19" i="3"/>
  <c r="B20" i="3"/>
  <c r="B22" i="3"/>
  <c r="B23" i="3"/>
  <c r="B24" i="3"/>
  <c r="B26" i="3"/>
  <c r="B27" i="3"/>
  <c r="B28" i="3"/>
  <c r="B30" i="3"/>
  <c r="B31" i="3"/>
  <c r="B32" i="3"/>
  <c r="B34" i="3"/>
  <c r="B35" i="3"/>
  <c r="B36" i="3"/>
  <c r="B38" i="3"/>
  <c r="B39" i="3"/>
  <c r="B40" i="3"/>
  <c r="B42" i="3"/>
  <c r="B43" i="3"/>
  <c r="B44" i="3"/>
  <c r="B46" i="3"/>
  <c r="B47" i="3"/>
  <c r="B48" i="3"/>
  <c r="B50" i="3"/>
  <c r="B51" i="3"/>
  <c r="B52" i="3"/>
  <c r="B54" i="3"/>
  <c r="B55" i="3"/>
  <c r="B56" i="3"/>
  <c r="B58" i="3"/>
  <c r="B59" i="3"/>
  <c r="B60" i="3"/>
  <c r="B2" i="4"/>
  <c r="B3" i="4"/>
  <c r="B4" i="4"/>
  <c r="B5" i="4"/>
  <c r="B6" i="4"/>
  <c r="B8" i="4"/>
  <c r="B9" i="4"/>
  <c r="B11" i="4"/>
  <c r="B12" i="4"/>
  <c r="B13" i="4"/>
  <c r="B15" i="4"/>
  <c r="B16" i="4"/>
  <c r="B17" i="4"/>
  <c r="A2" i="6"/>
  <c r="A3" i="6"/>
  <c r="A4" i="6"/>
  <c r="A5" i="6"/>
  <c r="A6" i="6"/>
</calcChain>
</file>

<file path=xl/sharedStrings.xml><?xml version="1.0" encoding="utf-8"?>
<sst xmlns="http://schemas.openxmlformats.org/spreadsheetml/2006/main" count="248" uniqueCount="195">
  <si>
    <t>Sheets</t>
  </si>
  <si>
    <t>Regions</t>
  </si>
  <si>
    <t>Sectors</t>
  </si>
  <si>
    <t>a sheet to store data used for calibration</t>
  </si>
  <si>
    <t>a sheet to assign values for the initial conditions</t>
  </si>
  <si>
    <t>a sheet to assign values for structural parameters</t>
  </si>
  <si>
    <t>a sheet for the baseline scenario</t>
  </si>
  <si>
    <t>a sheet for a specific scenario you want to run</t>
  </si>
  <si>
    <t>Region</t>
  </si>
  <si>
    <t>Sector1</t>
  </si>
  <si>
    <t>Sector2</t>
  </si>
  <si>
    <t>Sector3</t>
  </si>
  <si>
    <t>Sector</t>
  </si>
  <si>
    <t>Initial Value Added Shares (phiY0)</t>
  </si>
  <si>
    <t>Initial Employment Shares (phiN0)</t>
  </si>
  <si>
    <t>Labour Cost Shares (phiW)</t>
  </si>
  <si>
    <t>enter value here</t>
  </si>
  <si>
    <t>export share (phiX)</t>
  </si>
  <si>
    <t>import share (phiM)</t>
  </si>
  <si>
    <t>intermediate products (phiQI)</t>
  </si>
  <si>
    <t>subsectors for adaptation measures (iGA)</t>
  </si>
  <si>
    <t>initial temperature (tas)</t>
  </si>
  <si>
    <t>Name</t>
  </si>
  <si>
    <t>Value</t>
  </si>
  <si>
    <t>initial Sea level</t>
  </si>
  <si>
    <t>initial population</t>
  </si>
  <si>
    <t>initial value added</t>
  </si>
  <si>
    <t>import share</t>
  </si>
  <si>
    <t>housing to population ratio</t>
  </si>
  <si>
    <t>investmetns in residential building relative to GDP</t>
  </si>
  <si>
    <t>subsector for adaptation measures in the housing sector</t>
  </si>
  <si>
    <t>subsector for private adaptation measures in the housing sector</t>
  </si>
  <si>
    <t>Parameter</t>
  </si>
  <si>
    <t>Y0_p</t>
  </si>
  <si>
    <t>P0_p</t>
  </si>
  <si>
    <t>PoP0_p</t>
  </si>
  <si>
    <t>N0_p</t>
  </si>
  <si>
    <t>sH_p</t>
  </si>
  <si>
    <t>Parameter values for initial value for tas</t>
  </si>
  <si>
    <t>tas0_1_p</t>
  </si>
  <si>
    <t>SL0_p</t>
  </si>
  <si>
    <t>Parameter values for initial share of value added</t>
  </si>
  <si>
    <t>phiY0_1_1_p</t>
  </si>
  <si>
    <t>phiY0_2_1_p</t>
  </si>
  <si>
    <t>phiY0_3_1_p</t>
  </si>
  <si>
    <t>Parameter values for initial share of employment</t>
  </si>
  <si>
    <t>phiN0_1_1_p</t>
  </si>
  <si>
    <t>phiN0_2_1_p</t>
  </si>
  <si>
    <t>phiN0_3_1_p</t>
  </si>
  <si>
    <t>Description</t>
  </si>
  <si>
    <t>initial GDP</t>
  </si>
  <si>
    <t>initial price level</t>
  </si>
  <si>
    <t>initial sum of hours worked to potential hours worked</t>
  </si>
  <si>
    <t>initial value for tas in  region 1</t>
  </si>
  <si>
    <t>initial value for SL</t>
  </si>
  <si>
    <t>initial share of value added in sector 1 and region 1</t>
  </si>
  <si>
    <t>initial share of value added in sector 2 and region 1</t>
  </si>
  <si>
    <t>initial share of value added in sector 3 and region 1</t>
  </si>
  <si>
    <t>initial share of employment in sector 1 and region 1</t>
  </si>
  <si>
    <t>initial share of employment in sector 2 and region 1</t>
  </si>
  <si>
    <t>initial share of employment in sector 3 and region 1</t>
  </si>
  <si>
    <t>beta_p</t>
  </si>
  <si>
    <t>delta_p</t>
  </si>
  <si>
    <t>phiB_p</t>
  </si>
  <si>
    <t>phiK_p</t>
  </si>
  <si>
    <t>sigmaL_p</t>
  </si>
  <si>
    <t>sigmaC_p</t>
  </si>
  <si>
    <t>etaQ_p</t>
  </si>
  <si>
    <t>etaF_p</t>
  </si>
  <si>
    <t>etaX_p</t>
  </si>
  <si>
    <t>tauC_p</t>
  </si>
  <si>
    <t>tauNH_p</t>
  </si>
  <si>
    <t>tauKH_p</t>
  </si>
  <si>
    <t>phiM_p</t>
  </si>
  <si>
    <t>iGAH_p</t>
  </si>
  <si>
    <t>Parameter values for subsector to provide output for adaptaion measures in respective subsector</t>
  </si>
  <si>
    <t>iGA_1_p</t>
  </si>
  <si>
    <t>iGA_2_p</t>
  </si>
  <si>
    <t>iGA_3_p</t>
  </si>
  <si>
    <t>Parameter values for elasticity of substitution between subsectors in one sector</t>
  </si>
  <si>
    <t>etaQA_1_p</t>
  </si>
  <si>
    <t>etaQA_2_p</t>
  </si>
  <si>
    <t>etaQA_3_p</t>
  </si>
  <si>
    <t>Parameter values for elasticity of substitution between regions in one subsector</t>
  </si>
  <si>
    <t>etaQ_1_p</t>
  </si>
  <si>
    <t>etaQ_2_p</t>
  </si>
  <si>
    <t>etaQ_3_p</t>
  </si>
  <si>
    <t>Parameter values for cost share of intermeidate goods</t>
  </si>
  <si>
    <t>phiQI_1_p</t>
  </si>
  <si>
    <t>phiQI_2_p</t>
  </si>
  <si>
    <t>phiQI_3_p</t>
  </si>
  <si>
    <t>Parameter values for import shares</t>
  </si>
  <si>
    <t>phiM_1_p</t>
  </si>
  <si>
    <t>phiM_2_p</t>
  </si>
  <si>
    <t>phiM_3_p</t>
  </si>
  <si>
    <t xml:space="preserve">Parameter values for share of exports on revenues </t>
  </si>
  <si>
    <t>phiX_1_p</t>
  </si>
  <si>
    <t>phiX_2_p</t>
  </si>
  <si>
    <t>phiX_3_p</t>
  </si>
  <si>
    <t>Parameter values for elasticity of subsitution between primary production factors and intermediate products</t>
  </si>
  <si>
    <t>etaI_1_p</t>
  </si>
  <si>
    <t>etaI_2_p</t>
  </si>
  <si>
    <t>etaI_3_p</t>
  </si>
  <si>
    <t>Parameter values for labour cost share</t>
  </si>
  <si>
    <t>phiW_1_1_p</t>
  </si>
  <si>
    <t>phiW_2_1_p</t>
  </si>
  <si>
    <t>phiW_3_1_p</t>
  </si>
  <si>
    <t>Parameter values for elasticity of subsitution between labour and captial</t>
  </si>
  <si>
    <t>etaNK_1_1_p</t>
  </si>
  <si>
    <t>etaNK_2_1_p</t>
  </si>
  <si>
    <t>etaNK_3_1_p</t>
  </si>
  <si>
    <t>Parameter values for tax rate on capital expenditures</t>
  </si>
  <si>
    <t>tauKF_1_1_p</t>
  </si>
  <si>
    <t>tauKF_2_1_p</t>
  </si>
  <si>
    <t>tauKF_3_1_p</t>
  </si>
  <si>
    <t>Parameter values for tax rate on labour costs</t>
  </si>
  <si>
    <t>tauNF_1_1_p</t>
  </si>
  <si>
    <t>tauNF_2_1_p</t>
  </si>
  <si>
    <t>tauNF_3_1_p</t>
  </si>
  <si>
    <t>discount factor</t>
  </si>
  <si>
    <t>depreciation rate</t>
  </si>
  <si>
    <t>share of investments in residential buildings relative to GDP</t>
  </si>
  <si>
    <t>foreign bond adjustment cost</t>
  </si>
  <si>
    <t>investment adjustment cost</t>
  </si>
  <si>
    <t>inverse Frisch elasticity</t>
  </si>
  <si>
    <t>intertemporal elasticity of substitution for consumption</t>
  </si>
  <si>
    <t>elasticity of substitution between sectors</t>
  </si>
  <si>
    <t>elasticity of substitution between imports and domestic products</t>
  </si>
  <si>
    <t>supply price elasticity of exports</t>
  </si>
  <si>
    <t>consumption tax rate</t>
  </si>
  <si>
    <t>tax rate on labour income</t>
  </si>
  <si>
    <t>tax rate on capital income</t>
  </si>
  <si>
    <t>share of imports on total used domestic products</t>
  </si>
  <si>
    <t>subsector to provide output for adaptaion measures for housing sector</t>
  </si>
  <si>
    <t>subsector to provide output for adaptaion measures in respective subsector in sector 1</t>
  </si>
  <si>
    <t>subsector to provide output for adaptaion measures in respective subsector in sector 2</t>
  </si>
  <si>
    <t>subsector to provide output for adaptaion measures in respective subsector in sector 3</t>
  </si>
  <si>
    <t>elasticity of substitution between subsectors in one sector in sector 1</t>
  </si>
  <si>
    <t>elasticity of substitution between subsectors in one sector in sector 2</t>
  </si>
  <si>
    <t>elasticity of substitution between subsectors in one sector in sector 3</t>
  </si>
  <si>
    <t>elasticity of substitution between regions in one subsector in sector 1</t>
  </si>
  <si>
    <t>elasticity of substitution between regions in one subsector in sector 2</t>
  </si>
  <si>
    <t>elasticity of substitution between regions in one subsector in sector 3</t>
  </si>
  <si>
    <t>cost share of intermeidate goods in sector 1</t>
  </si>
  <si>
    <t>cost share of intermeidate goods in sector 2</t>
  </si>
  <si>
    <t>cost share of intermeidate goods in sector 3</t>
  </si>
  <si>
    <t>import shares in sector 1</t>
  </si>
  <si>
    <t>import shares in sector 2</t>
  </si>
  <si>
    <t>import shares in sector 3</t>
  </si>
  <si>
    <t>share of exports on revenues  in sector 1</t>
  </si>
  <si>
    <t>share of exports on revenues  in sector 2</t>
  </si>
  <si>
    <t>share of exports on revenues  in sector 3</t>
  </si>
  <si>
    <t>elasticity of subsitution between primary production factors and intermediate products in sector 1</t>
  </si>
  <si>
    <t>elasticity of subsitution between primary production factors and intermediate products in sector 2</t>
  </si>
  <si>
    <t>elasticity of subsitution between primary production factors and intermediate products in sector 3</t>
  </si>
  <si>
    <t>labour cost share in sector 1 and region 1</t>
  </si>
  <si>
    <t>labour cost share in sector 2 and region 1</t>
  </si>
  <si>
    <t>labour cost share in sector 3 and region 1</t>
  </si>
  <si>
    <t>elasticity of subsitution between labour and captial in sector 1 and region 1</t>
  </si>
  <si>
    <t>elasticity of subsitution between labour and captial in sector 2 and region 1</t>
  </si>
  <si>
    <t>elasticity of subsitution between labour and captial in sector 3 and region 1</t>
  </si>
  <si>
    <t>tax rate on capital expenditures in sector 1 and region 1</t>
  </si>
  <si>
    <t>tax rate on capital expenditures in sector 2 and region 1</t>
  </si>
  <si>
    <t>tax rate on capital expenditures in sector 3 and region 1</t>
  </si>
  <si>
    <t>tax rate on labour costs in sector 1 and region 1</t>
  </si>
  <si>
    <t>tax rate on labour costs in sector 2 and region 1</t>
  </si>
  <si>
    <t>tax rate on labour costs in sector 3 and region 1</t>
  </si>
  <si>
    <t>Time</t>
  </si>
  <si>
    <t>exo_PoP</t>
  </si>
  <si>
    <t>gY_1_1</t>
  </si>
  <si>
    <t>gY_2_1</t>
  </si>
  <si>
    <t>gY_3_1</t>
  </si>
  <si>
    <t>gN_1_1</t>
  </si>
  <si>
    <t>gN_2_1</t>
  </si>
  <si>
    <t>gN_3_1</t>
  </si>
  <si>
    <t>exo_tas_1</t>
  </si>
  <si>
    <t>exo_SL</t>
  </si>
  <si>
    <t>exo_GA_1_1</t>
  </si>
  <si>
    <t>exo_GA_2_1</t>
  </si>
  <si>
    <t>exo_GA_3_1</t>
  </si>
  <si>
    <t>exo_GAP_1_1</t>
  </si>
  <si>
    <t>exo_GAP_2_1</t>
  </si>
  <si>
    <t>exo_GAP_3_1</t>
  </si>
  <si>
    <t>exo_D_1_1</t>
  </si>
  <si>
    <t>exo_D_2_1</t>
  </si>
  <si>
    <t>exo_D_3_1</t>
  </si>
  <si>
    <t>exo_D_N_1_1</t>
  </si>
  <si>
    <t>exo_D_N_2_1</t>
  </si>
  <si>
    <t>exo_D_N_3_1</t>
  </si>
  <si>
    <t>exo_D_K_1_1</t>
  </si>
  <si>
    <t>exo_D_K_2_1</t>
  </si>
  <si>
    <t>exo_D_K_3_1</t>
  </si>
  <si>
    <t>exo_DH</t>
  </si>
  <si>
    <t>exo_G_A_DH</t>
  </si>
  <si>
    <t>exo_G_AP_DH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</si>
</sst>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 applyAlignment="1"/>
    <xf numFmtId="2" fontId="0" fillId="0" borderId="0" xfId="0" applyNumberFormat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XFD1048576"/>
    </sheetView>
  </sheetViews>
  <sheetFormatPr baseColWidth="10" defaultRowHeight="14.4" x14ac:dyDescent="0.55000000000000004"/>
  <cols>
    <col min="1" max="1" width="18" bestFit="1" customWidth="1"/>
    <col min="2" max="2" width="39.47265625" bestFit="1" customWidth="1"/>
  </cols>
  <sheetData>
    <row r="1" spans="1:3" x14ac:dyDescent="0.55000000000000004">
      <c r="A1" s="2" t="s">
        <v>0</v>
      </c>
      <c r="B1" s="2"/>
      <c r="C1" s="2"/>
    </row>
    <row r="2" spans="1:3" x14ac:dyDescent="0.55000000000000004">
      <c r="A2" s="1" t="str">
        <f>HYPERLINK("#'Data'!A1","Data")</f>
        <v>Data</v>
      </c>
      <c r="B2" t="s">
        <v>3</v>
      </c>
    </row>
    <row r="3" spans="1:3" x14ac:dyDescent="0.55000000000000004">
      <c r="A3" s="1" t="str">
        <f>HYPERLINK("#'Start'!A1","Start")</f>
        <v>Start</v>
      </c>
      <c r="B3" t="s">
        <v>4</v>
      </c>
    </row>
    <row r="4" spans="1:3" x14ac:dyDescent="0.55000000000000004">
      <c r="A4" s="1" t="str">
        <f>HYPERLINK("#'Structural Parameters'!A1","Structural Parameters")</f>
        <v>Structural Parameters</v>
      </c>
      <c r="B4" t="s">
        <v>5</v>
      </c>
    </row>
    <row r="5" spans="1:3" x14ac:dyDescent="0.55000000000000004">
      <c r="A5" s="1" t="str">
        <f>HYPERLINK("#'Baseline'!A1","Baseline")</f>
        <v>Baseline</v>
      </c>
      <c r="B5" t="s">
        <v>6</v>
      </c>
    </row>
    <row r="6" spans="1:3" x14ac:dyDescent="0.55000000000000004">
      <c r="A6" s="1" t="str">
        <f>HYPERLINK("#'Scenario'!A1","Scenario")</f>
        <v>Scenario</v>
      </c>
      <c r="B6" t="s">
        <v>7</v>
      </c>
    </row>
    <row r="7" spans="1:3" x14ac:dyDescent="0.55000000000000004">
      <c r="A7" s="2" t="s">
        <v>1</v>
      </c>
      <c r="B7" s="2"/>
      <c r="C7" s="2"/>
    </row>
    <row r="8" spans="1:3" x14ac:dyDescent="0.55000000000000004">
      <c r="A8">
        <v>1</v>
      </c>
      <c r="B8" t="s">
        <v>8</v>
      </c>
    </row>
    <row r="9" spans="1:3" x14ac:dyDescent="0.55000000000000004">
      <c r="A9" s="2" t="s">
        <v>2</v>
      </c>
      <c r="B9" s="2"/>
      <c r="C9" s="2"/>
    </row>
    <row r="10" spans="1:3" x14ac:dyDescent="0.55000000000000004">
      <c r="A10">
        <v>1</v>
      </c>
      <c r="B10" t="s">
        <v>9</v>
      </c>
    </row>
    <row r="11" spans="1:3" x14ac:dyDescent="0.55000000000000004">
      <c r="A11">
        <v>2</v>
      </c>
      <c r="B11" t="s">
        <v>10</v>
      </c>
    </row>
    <row r="12" spans="1:3" x14ac:dyDescent="0.55000000000000004">
      <c r="A12">
        <v>3</v>
      </c>
      <c r="B12" t="s">
        <v>11</v>
      </c>
    </row>
  </sheetData>
  <mergeCells count="3">
    <mergeCell ref="A1:C1"/>
    <mergeCell ref="A7:C7"/>
    <mergeCell ref="A9:C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sqref="A1:XFD1048576"/>
    </sheetView>
  </sheetViews>
  <sheetFormatPr baseColWidth="10" defaultRowHeight="14.4" x14ac:dyDescent="0.55000000000000004"/>
  <cols>
    <col min="1" max="1" width="6.734375" bestFit="1" customWidth="1"/>
    <col min="2" max="2" width="6.05078125" bestFit="1" customWidth="1"/>
    <col min="3" max="3" width="27.05078125" bestFit="1" customWidth="1"/>
    <col min="4" max="4" width="27.5234375" bestFit="1" customWidth="1"/>
    <col min="5" max="5" width="21.578125" bestFit="1" customWidth="1"/>
    <col min="7" max="7" width="6.734375" bestFit="1" customWidth="1"/>
    <col min="8" max="8" width="15.578125" bestFit="1" customWidth="1"/>
    <col min="9" max="9" width="16.5234375" bestFit="1" customWidth="1"/>
    <col min="10" max="10" width="24.1015625" bestFit="1" customWidth="1"/>
    <col min="11" max="11" width="33.3125" bestFit="1" customWidth="1"/>
    <col min="13" max="13" width="6.05078125" bestFit="1" customWidth="1"/>
    <col min="14" max="14" width="19.3125" bestFit="1" customWidth="1"/>
    <col min="16" max="16" width="12.20703125" bestFit="1" customWidth="1"/>
    <col min="17" max="17" width="13.5234375" bestFit="1" customWidth="1"/>
    <col min="19" max="19" width="51.1015625" bestFit="1" customWidth="1"/>
    <col min="20" max="20" width="13.5234375" bestFit="1" customWidth="1"/>
  </cols>
  <sheetData>
    <row r="1" spans="1:20" x14ac:dyDescent="0.55000000000000004">
      <c r="A1" s="3" t="s">
        <v>12</v>
      </c>
      <c r="B1" s="3" t="s">
        <v>8</v>
      </c>
      <c r="C1" s="3" t="s">
        <v>13</v>
      </c>
      <c r="D1" s="3" t="s">
        <v>14</v>
      </c>
      <c r="E1" s="3" t="s">
        <v>15</v>
      </c>
      <c r="G1" s="3" t="s">
        <v>12</v>
      </c>
      <c r="H1" s="3" t="s">
        <v>17</v>
      </c>
      <c r="I1" s="3" t="s">
        <v>18</v>
      </c>
      <c r="J1" s="3" t="s">
        <v>19</v>
      </c>
      <c r="K1" s="3" t="s">
        <v>20</v>
      </c>
      <c r="M1" s="3" t="s">
        <v>8</v>
      </c>
      <c r="N1" s="3" t="s">
        <v>21</v>
      </c>
      <c r="P1" s="3" t="s">
        <v>22</v>
      </c>
      <c r="Q1" s="3" t="s">
        <v>23</v>
      </c>
      <c r="S1" s="3" t="s">
        <v>22</v>
      </c>
      <c r="T1" s="3" t="s">
        <v>23</v>
      </c>
    </row>
    <row r="2" spans="1:20" x14ac:dyDescent="0.55000000000000004">
      <c r="A2" s="3" t="s">
        <v>9</v>
      </c>
      <c r="B2" s="3" t="s">
        <v>8</v>
      </c>
      <c r="C2" s="3" t="s">
        <v>16</v>
      </c>
      <c r="D2" s="3" t="s">
        <v>16</v>
      </c>
      <c r="E2" s="3" t="s">
        <v>16</v>
      </c>
      <c r="G2" s="3" t="s">
        <v>9</v>
      </c>
      <c r="H2" s="3" t="s">
        <v>16</v>
      </c>
      <c r="I2" s="3" t="s">
        <v>16</v>
      </c>
      <c r="J2" s="3" t="s">
        <v>16</v>
      </c>
      <c r="K2" s="3" t="s">
        <v>16</v>
      </c>
      <c r="M2" s="3" t="s">
        <v>8</v>
      </c>
      <c r="N2" s="3" t="s">
        <v>16</v>
      </c>
      <c r="P2" s="3" t="s">
        <v>24</v>
      </c>
      <c r="Q2" s="3" t="s">
        <v>16</v>
      </c>
      <c r="S2" s="3" t="s">
        <v>25</v>
      </c>
      <c r="T2" s="3" t="s">
        <v>16</v>
      </c>
    </row>
    <row r="3" spans="1:20" x14ac:dyDescent="0.55000000000000004">
      <c r="A3" s="3" t="s">
        <v>10</v>
      </c>
      <c r="B3" s="3" t="s">
        <v>8</v>
      </c>
      <c r="C3" s="3" t="s">
        <v>16</v>
      </c>
      <c r="D3" s="3" t="s">
        <v>16</v>
      </c>
      <c r="E3" s="3" t="s">
        <v>16</v>
      </c>
      <c r="G3" s="3" t="s">
        <v>10</v>
      </c>
      <c r="H3" s="3" t="s">
        <v>16</v>
      </c>
      <c r="I3" s="3" t="s">
        <v>16</v>
      </c>
      <c r="J3" s="3" t="s">
        <v>16</v>
      </c>
      <c r="K3" s="3" t="s">
        <v>16</v>
      </c>
      <c r="S3" s="3" t="s">
        <v>26</v>
      </c>
      <c r="T3" s="3" t="s">
        <v>16</v>
      </c>
    </row>
    <row r="4" spans="1:20" x14ac:dyDescent="0.55000000000000004">
      <c r="A4" s="3" t="s">
        <v>11</v>
      </c>
      <c r="B4" s="3" t="s">
        <v>8</v>
      </c>
      <c r="C4" s="3" t="s">
        <v>16</v>
      </c>
      <c r="D4" s="3" t="s">
        <v>16</v>
      </c>
      <c r="E4" s="3" t="s">
        <v>16</v>
      </c>
      <c r="G4" s="3" t="s">
        <v>11</v>
      </c>
      <c r="H4" s="3" t="s">
        <v>16</v>
      </c>
      <c r="I4" s="3" t="s">
        <v>16</v>
      </c>
      <c r="J4" s="3" t="s">
        <v>16</v>
      </c>
      <c r="K4" s="3" t="s">
        <v>16</v>
      </c>
      <c r="S4" s="3" t="s">
        <v>27</v>
      </c>
      <c r="T4" s="3" t="s">
        <v>16</v>
      </c>
    </row>
    <row r="5" spans="1:20" x14ac:dyDescent="0.55000000000000004">
      <c r="S5" s="3" t="s">
        <v>28</v>
      </c>
      <c r="T5" s="3" t="s">
        <v>16</v>
      </c>
    </row>
    <row r="6" spans="1:20" x14ac:dyDescent="0.55000000000000004">
      <c r="S6" s="3" t="s">
        <v>29</v>
      </c>
      <c r="T6" s="3" t="s">
        <v>16</v>
      </c>
    </row>
    <row r="7" spans="1:20" x14ac:dyDescent="0.55000000000000004">
      <c r="S7" s="3" t="s">
        <v>30</v>
      </c>
      <c r="T7" s="3" t="s">
        <v>16</v>
      </c>
    </row>
    <row r="8" spans="1:20" x14ac:dyDescent="0.55000000000000004">
      <c r="S8" s="3" t="s">
        <v>31</v>
      </c>
      <c r="T8" s="3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048576"/>
    </sheetView>
  </sheetViews>
  <sheetFormatPr baseColWidth="10" defaultRowHeight="14.4" x14ac:dyDescent="0.55000000000000004"/>
  <cols>
    <col min="1" max="1" width="11.20703125" bestFit="1" customWidth="1"/>
    <col min="2" max="2" width="11.68359375" bestFit="1" customWidth="1"/>
    <col min="3" max="3" width="43.15625" bestFit="1" customWidth="1"/>
  </cols>
  <sheetData>
    <row r="1" spans="1:3" x14ac:dyDescent="0.55000000000000004">
      <c r="A1" s="4" t="s">
        <v>32</v>
      </c>
      <c r="B1" s="4" t="s">
        <v>23</v>
      </c>
      <c r="C1" s="4" t="s">
        <v>49</v>
      </c>
    </row>
    <row r="2" spans="1:3" x14ac:dyDescent="0.55000000000000004">
      <c r="A2" t="s">
        <v>33</v>
      </c>
      <c r="B2">
        <f>1</f>
        <v>1</v>
      </c>
      <c r="C2" t="s">
        <v>50</v>
      </c>
    </row>
    <row r="3" spans="1:3" x14ac:dyDescent="0.55000000000000004">
      <c r="A3" t="s">
        <v>34</v>
      </c>
      <c r="B3">
        <f>1</f>
        <v>1</v>
      </c>
      <c r="C3" t="s">
        <v>51</v>
      </c>
    </row>
    <row r="4" spans="1:3" x14ac:dyDescent="0.55000000000000004">
      <c r="A4" t="s">
        <v>35</v>
      </c>
      <c r="B4">
        <f>1</f>
        <v>1</v>
      </c>
      <c r="C4" t="s">
        <v>25</v>
      </c>
    </row>
    <row r="5" spans="1:3" x14ac:dyDescent="0.55000000000000004">
      <c r="A5" t="s">
        <v>36</v>
      </c>
      <c r="B5">
        <f>0.15</f>
        <v>0.15</v>
      </c>
      <c r="C5" t="s">
        <v>52</v>
      </c>
    </row>
    <row r="6" spans="1:3" x14ac:dyDescent="0.55000000000000004">
      <c r="A6" t="s">
        <v>37</v>
      </c>
      <c r="B6">
        <f>0.01</f>
        <v>0.01</v>
      </c>
      <c r="C6" t="s">
        <v>29</v>
      </c>
    </row>
    <row r="7" spans="1:3" x14ac:dyDescent="0.55000000000000004">
      <c r="A7" s="2" t="s">
        <v>38</v>
      </c>
      <c r="B7" s="2"/>
      <c r="C7" s="2"/>
    </row>
    <row r="8" spans="1:3" x14ac:dyDescent="0.55000000000000004">
      <c r="A8" t="s">
        <v>39</v>
      </c>
      <c r="B8">
        <f>0</f>
        <v>0</v>
      </c>
      <c r="C8" t="s">
        <v>53</v>
      </c>
    </row>
    <row r="9" spans="1:3" x14ac:dyDescent="0.55000000000000004">
      <c r="A9" t="s">
        <v>40</v>
      </c>
      <c r="B9">
        <f>0</f>
        <v>0</v>
      </c>
      <c r="C9" t="s">
        <v>54</v>
      </c>
    </row>
    <row r="10" spans="1:3" x14ac:dyDescent="0.55000000000000004">
      <c r="A10" s="2" t="s">
        <v>41</v>
      </c>
      <c r="B10" s="2"/>
      <c r="C10" s="2"/>
    </row>
    <row r="11" spans="1:3" x14ac:dyDescent="0.55000000000000004">
      <c r="A11" t="s">
        <v>42</v>
      </c>
      <c r="B11">
        <f xml:space="preserve"> 1/3</f>
        <v>0.33333333333333331</v>
      </c>
      <c r="C11" t="s">
        <v>55</v>
      </c>
    </row>
    <row r="12" spans="1:3" x14ac:dyDescent="0.55000000000000004">
      <c r="A12" t="s">
        <v>43</v>
      </c>
      <c r="B12">
        <f xml:space="preserve"> 1/3</f>
        <v>0.33333333333333331</v>
      </c>
      <c r="C12" t="s">
        <v>56</v>
      </c>
    </row>
    <row r="13" spans="1:3" x14ac:dyDescent="0.55000000000000004">
      <c r="A13" t="s">
        <v>44</v>
      </c>
      <c r="B13">
        <f xml:space="preserve"> 1/3</f>
        <v>0.33333333333333331</v>
      </c>
      <c r="C13" t="s">
        <v>57</v>
      </c>
    </row>
    <row r="14" spans="1:3" x14ac:dyDescent="0.55000000000000004">
      <c r="A14" s="2" t="s">
        <v>45</v>
      </c>
      <c r="B14" s="2"/>
      <c r="C14" s="2"/>
    </row>
    <row r="15" spans="1:3" x14ac:dyDescent="0.55000000000000004">
      <c r="A15" t="s">
        <v>46</v>
      </c>
      <c r="B15">
        <f xml:space="preserve"> 1/3</f>
        <v>0.33333333333333331</v>
      </c>
      <c r="C15" t="s">
        <v>58</v>
      </c>
    </row>
    <row r="16" spans="1:3" x14ac:dyDescent="0.55000000000000004">
      <c r="A16" t="s">
        <v>47</v>
      </c>
      <c r="B16">
        <f xml:space="preserve"> 1/3</f>
        <v>0.33333333333333331</v>
      </c>
      <c r="C16" t="s">
        <v>59</v>
      </c>
    </row>
    <row r="17" spans="1:3" x14ac:dyDescent="0.55000000000000004">
      <c r="A17" t="s">
        <v>48</v>
      </c>
      <c r="B17">
        <f xml:space="preserve"> 1/3</f>
        <v>0.33333333333333331</v>
      </c>
      <c r="C17" t="s">
        <v>60</v>
      </c>
    </row>
  </sheetData>
  <mergeCells count="3">
    <mergeCell ref="A7:C7"/>
    <mergeCell ref="A10:C10"/>
    <mergeCell ref="A14:C1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XFD1048576"/>
    </sheetView>
  </sheetViews>
  <sheetFormatPr baseColWidth="10" defaultRowHeight="14.4" x14ac:dyDescent="0.55000000000000004"/>
  <cols>
    <col min="1" max="1" width="11.3125" bestFit="1" customWidth="1"/>
    <col min="2" max="2" width="11.68359375" bestFit="1" customWidth="1"/>
    <col min="3" max="3" width="78.15625" bestFit="1" customWidth="1"/>
  </cols>
  <sheetData>
    <row r="1" spans="1:3" x14ac:dyDescent="0.55000000000000004">
      <c r="A1" s="4" t="s">
        <v>32</v>
      </c>
      <c r="B1" s="4" t="s">
        <v>23</v>
      </c>
      <c r="C1" s="4" t="s">
        <v>49</v>
      </c>
    </row>
    <row r="2" spans="1:3" x14ac:dyDescent="0.55000000000000004">
      <c r="A2" t="s">
        <v>61</v>
      </c>
      <c r="B2">
        <f>0.9606</f>
        <v>0.96060000000000001</v>
      </c>
      <c r="C2" t="s">
        <v>119</v>
      </c>
    </row>
    <row r="3" spans="1:3" x14ac:dyDescent="0.55000000000000004">
      <c r="A3" t="s">
        <v>62</v>
      </c>
      <c r="B3">
        <f>0.045</f>
        <v>4.4999999999999998E-2</v>
      </c>
      <c r="C3" t="s">
        <v>120</v>
      </c>
    </row>
    <row r="4" spans="1:3" x14ac:dyDescent="0.55000000000000004">
      <c r="A4" t="s">
        <v>37</v>
      </c>
      <c r="B4">
        <f>0.01</f>
        <v>0.01</v>
      </c>
      <c r="C4" t="s">
        <v>121</v>
      </c>
    </row>
    <row r="5" spans="1:3" x14ac:dyDescent="0.55000000000000004">
      <c r="A5" t="s">
        <v>63</v>
      </c>
      <c r="B5">
        <f>10</f>
        <v>10</v>
      </c>
      <c r="C5" t="s">
        <v>122</v>
      </c>
    </row>
    <row r="6" spans="1:3" x14ac:dyDescent="0.55000000000000004">
      <c r="A6" t="s">
        <v>64</v>
      </c>
      <c r="B6">
        <f>10</f>
        <v>10</v>
      </c>
      <c r="C6" t="s">
        <v>123</v>
      </c>
    </row>
    <row r="7" spans="1:3" x14ac:dyDescent="0.55000000000000004">
      <c r="A7" t="s">
        <v>65</v>
      </c>
      <c r="B7">
        <f>0.5</f>
        <v>0.5</v>
      </c>
      <c r="C7" t="s">
        <v>124</v>
      </c>
    </row>
    <row r="8" spans="1:3" x14ac:dyDescent="0.55000000000000004">
      <c r="A8" t="s">
        <v>66</v>
      </c>
      <c r="B8">
        <f>1</f>
        <v>1</v>
      </c>
      <c r="C8" t="s">
        <v>125</v>
      </c>
    </row>
    <row r="9" spans="1:3" x14ac:dyDescent="0.55000000000000004">
      <c r="A9" t="s">
        <v>67</v>
      </c>
      <c r="B9">
        <f>0.01</f>
        <v>0.01</v>
      </c>
      <c r="C9" t="s">
        <v>126</v>
      </c>
    </row>
    <row r="10" spans="1:3" x14ac:dyDescent="0.55000000000000004">
      <c r="A10" t="s">
        <v>68</v>
      </c>
      <c r="B10">
        <f>1.83</f>
        <v>1.83</v>
      </c>
      <c r="C10" t="s">
        <v>127</v>
      </c>
    </row>
    <row r="11" spans="1:3" x14ac:dyDescent="0.55000000000000004">
      <c r="A11" t="s">
        <v>69</v>
      </c>
      <c r="B11">
        <f>0.83</f>
        <v>0.83</v>
      </c>
      <c r="C11" t="s">
        <v>128</v>
      </c>
    </row>
    <row r="12" spans="1:3" x14ac:dyDescent="0.55000000000000004">
      <c r="A12" t="s">
        <v>70</v>
      </c>
      <c r="B12">
        <f>0.2</f>
        <v>0.2</v>
      </c>
      <c r="C12" t="s">
        <v>129</v>
      </c>
    </row>
    <row r="13" spans="1:3" x14ac:dyDescent="0.55000000000000004">
      <c r="A13" t="s">
        <v>71</v>
      </c>
      <c r="B13">
        <f>0</f>
        <v>0</v>
      </c>
      <c r="C13" t="s">
        <v>130</v>
      </c>
    </row>
    <row r="14" spans="1:3" x14ac:dyDescent="0.55000000000000004">
      <c r="A14" t="s">
        <v>72</v>
      </c>
      <c r="B14">
        <f>0</f>
        <v>0</v>
      </c>
      <c r="C14" t="s">
        <v>131</v>
      </c>
    </row>
    <row r="15" spans="1:3" x14ac:dyDescent="0.55000000000000004">
      <c r="A15" t="s">
        <v>73</v>
      </c>
      <c r="B15">
        <f>0.3</f>
        <v>0.3</v>
      </c>
      <c r="C15" t="s">
        <v>132</v>
      </c>
    </row>
    <row r="16" spans="1:3" x14ac:dyDescent="0.55000000000000004">
      <c r="A16" t="s">
        <v>74</v>
      </c>
      <c r="B16">
        <f>8</f>
        <v>8</v>
      </c>
      <c r="C16" t="s">
        <v>133</v>
      </c>
    </row>
    <row r="17" spans="1:3" x14ac:dyDescent="0.55000000000000004">
      <c r="A17" s="2" t="s">
        <v>75</v>
      </c>
      <c r="B17" s="2"/>
      <c r="C17" s="2"/>
    </row>
    <row r="18" spans="1:3" x14ac:dyDescent="0.55000000000000004">
      <c r="A18" t="s">
        <v>76</v>
      </c>
      <c r="B18">
        <f>0</f>
        <v>0</v>
      </c>
      <c r="C18" t="s">
        <v>134</v>
      </c>
    </row>
    <row r="19" spans="1:3" x14ac:dyDescent="0.55000000000000004">
      <c r="A19" t="s">
        <v>77</v>
      </c>
      <c r="B19">
        <f>0</f>
        <v>0</v>
      </c>
      <c r="C19" t="s">
        <v>135</v>
      </c>
    </row>
    <row r="20" spans="1:3" x14ac:dyDescent="0.55000000000000004">
      <c r="A20" t="s">
        <v>78</v>
      </c>
      <c r="B20">
        <f>0</f>
        <v>0</v>
      </c>
      <c r="C20" t="s">
        <v>136</v>
      </c>
    </row>
    <row r="21" spans="1:3" x14ac:dyDescent="0.55000000000000004">
      <c r="A21" s="2" t="s">
        <v>79</v>
      </c>
      <c r="B21" s="2"/>
      <c r="C21" s="2"/>
    </row>
    <row r="22" spans="1:3" x14ac:dyDescent="0.55000000000000004">
      <c r="A22" t="s">
        <v>80</v>
      </c>
      <c r="B22">
        <f>0.01</f>
        <v>0.01</v>
      </c>
      <c r="C22" t="s">
        <v>137</v>
      </c>
    </row>
    <row r="23" spans="1:3" x14ac:dyDescent="0.55000000000000004">
      <c r="A23" t="s">
        <v>81</v>
      </c>
      <c r="B23">
        <f>0.01</f>
        <v>0.01</v>
      </c>
      <c r="C23" t="s">
        <v>138</v>
      </c>
    </row>
    <row r="24" spans="1:3" x14ac:dyDescent="0.55000000000000004">
      <c r="A24" t="s">
        <v>82</v>
      </c>
      <c r="B24">
        <f>0.01</f>
        <v>0.01</v>
      </c>
      <c r="C24" t="s">
        <v>139</v>
      </c>
    </row>
    <row r="25" spans="1:3" x14ac:dyDescent="0.55000000000000004">
      <c r="A25" s="2" t="s">
        <v>83</v>
      </c>
      <c r="B25" s="2"/>
      <c r="C25" s="2"/>
    </row>
    <row r="26" spans="1:3" x14ac:dyDescent="0.55000000000000004">
      <c r="A26" t="s">
        <v>84</v>
      </c>
      <c r="B26">
        <f>2</f>
        <v>2</v>
      </c>
      <c r="C26" t="s">
        <v>140</v>
      </c>
    </row>
    <row r="27" spans="1:3" x14ac:dyDescent="0.55000000000000004">
      <c r="A27" t="s">
        <v>85</v>
      </c>
      <c r="B27">
        <f>2</f>
        <v>2</v>
      </c>
      <c r="C27" t="s">
        <v>141</v>
      </c>
    </row>
    <row r="28" spans="1:3" x14ac:dyDescent="0.55000000000000004">
      <c r="A28" t="s">
        <v>86</v>
      </c>
      <c r="B28">
        <f>2</f>
        <v>2</v>
      </c>
      <c r="C28" t="s">
        <v>142</v>
      </c>
    </row>
    <row r="29" spans="1:3" x14ac:dyDescent="0.55000000000000004">
      <c r="A29" s="2" t="s">
        <v>87</v>
      </c>
      <c r="B29" s="2"/>
      <c r="C29" s="2"/>
    </row>
    <row r="30" spans="1:3" x14ac:dyDescent="0.55000000000000004">
      <c r="A30" t="s">
        <v>88</v>
      </c>
      <c r="B30">
        <f>0.5</f>
        <v>0.5</v>
      </c>
      <c r="C30" t="s">
        <v>143</v>
      </c>
    </row>
    <row r="31" spans="1:3" x14ac:dyDescent="0.55000000000000004">
      <c r="A31" t="s">
        <v>89</v>
      </c>
      <c r="B31">
        <f>0.5</f>
        <v>0.5</v>
      </c>
      <c r="C31" t="s">
        <v>144</v>
      </c>
    </row>
    <row r="32" spans="1:3" x14ac:dyDescent="0.55000000000000004">
      <c r="A32" t="s">
        <v>90</v>
      </c>
      <c r="B32">
        <f>0.5</f>
        <v>0.5</v>
      </c>
      <c r="C32" t="s">
        <v>145</v>
      </c>
    </row>
    <row r="33" spans="1:3" x14ac:dyDescent="0.55000000000000004">
      <c r="A33" s="2" t="s">
        <v>91</v>
      </c>
      <c r="B33" s="2"/>
      <c r="C33" s="2"/>
    </row>
    <row r="34" spans="1:3" x14ac:dyDescent="0.55000000000000004">
      <c r="A34" t="s">
        <v>92</v>
      </c>
      <c r="B34">
        <f>1/3</f>
        <v>0.33333333333333331</v>
      </c>
      <c r="C34" t="s">
        <v>146</v>
      </c>
    </row>
    <row r="35" spans="1:3" x14ac:dyDescent="0.55000000000000004">
      <c r="A35" t="s">
        <v>93</v>
      </c>
      <c r="B35">
        <f>1/3</f>
        <v>0.33333333333333331</v>
      </c>
      <c r="C35" t="s">
        <v>147</v>
      </c>
    </row>
    <row r="36" spans="1:3" x14ac:dyDescent="0.55000000000000004">
      <c r="A36" t="s">
        <v>94</v>
      </c>
      <c r="B36">
        <f>1/3</f>
        <v>0.33333333333333331</v>
      </c>
      <c r="C36" t="s">
        <v>148</v>
      </c>
    </row>
    <row r="37" spans="1:3" x14ac:dyDescent="0.55000000000000004">
      <c r="A37" s="2" t="s">
        <v>95</v>
      </c>
      <c r="B37" s="2"/>
      <c r="C37" s="2"/>
    </row>
    <row r="38" spans="1:3" x14ac:dyDescent="0.55000000000000004">
      <c r="A38" t="s">
        <v>96</v>
      </c>
      <c r="B38">
        <f>0.1</f>
        <v>0.1</v>
      </c>
      <c r="C38" t="s">
        <v>149</v>
      </c>
    </row>
    <row r="39" spans="1:3" x14ac:dyDescent="0.55000000000000004">
      <c r="A39" t="s">
        <v>97</v>
      </c>
      <c r="B39">
        <f>0.1</f>
        <v>0.1</v>
      </c>
      <c r="C39" t="s">
        <v>150</v>
      </c>
    </row>
    <row r="40" spans="1:3" x14ac:dyDescent="0.55000000000000004">
      <c r="A40" t="s">
        <v>98</v>
      </c>
      <c r="B40">
        <f>0.1</f>
        <v>0.1</v>
      </c>
      <c r="C40" t="s">
        <v>151</v>
      </c>
    </row>
    <row r="41" spans="1:3" x14ac:dyDescent="0.55000000000000004">
      <c r="A41" s="2" t="s">
        <v>99</v>
      </c>
      <c r="B41" s="2"/>
      <c r="C41" s="2"/>
    </row>
    <row r="42" spans="1:3" x14ac:dyDescent="0.55000000000000004">
      <c r="A42" t="s">
        <v>100</v>
      </c>
      <c r="B42">
        <f>1.01</f>
        <v>1.01</v>
      </c>
      <c r="C42" t="s">
        <v>152</v>
      </c>
    </row>
    <row r="43" spans="1:3" x14ac:dyDescent="0.55000000000000004">
      <c r="A43" t="s">
        <v>101</v>
      </c>
      <c r="B43">
        <f>1.01</f>
        <v>1.01</v>
      </c>
      <c r="C43" t="s">
        <v>153</v>
      </c>
    </row>
    <row r="44" spans="1:3" x14ac:dyDescent="0.55000000000000004">
      <c r="A44" t="s">
        <v>102</v>
      </c>
      <c r="B44">
        <f>1.01</f>
        <v>1.01</v>
      </c>
      <c r="C44" t="s">
        <v>154</v>
      </c>
    </row>
    <row r="45" spans="1:3" x14ac:dyDescent="0.55000000000000004">
      <c r="A45" s="2" t="s">
        <v>103</v>
      </c>
      <c r="B45" s="2"/>
      <c r="C45" s="2"/>
    </row>
    <row r="46" spans="1:3" x14ac:dyDescent="0.55000000000000004">
      <c r="A46" t="s">
        <v>104</v>
      </c>
      <c r="B46">
        <f>0.6</f>
        <v>0.6</v>
      </c>
      <c r="C46" t="s">
        <v>155</v>
      </c>
    </row>
    <row r="47" spans="1:3" x14ac:dyDescent="0.55000000000000004">
      <c r="A47" t="s">
        <v>105</v>
      </c>
      <c r="B47">
        <f>0.6</f>
        <v>0.6</v>
      </c>
      <c r="C47" t="s">
        <v>156</v>
      </c>
    </row>
    <row r="48" spans="1:3" x14ac:dyDescent="0.55000000000000004">
      <c r="A48" t="s">
        <v>106</v>
      </c>
      <c r="B48">
        <f>0.6</f>
        <v>0.6</v>
      </c>
      <c r="C48" t="s">
        <v>157</v>
      </c>
    </row>
    <row r="49" spans="1:3" x14ac:dyDescent="0.55000000000000004">
      <c r="A49" s="2" t="s">
        <v>107</v>
      </c>
      <c r="B49" s="2"/>
      <c r="C49" s="2"/>
    </row>
    <row r="50" spans="1:3" x14ac:dyDescent="0.55000000000000004">
      <c r="A50" t="s">
        <v>108</v>
      </c>
      <c r="B50">
        <f>1</f>
        <v>1</v>
      </c>
      <c r="C50" t="s">
        <v>158</v>
      </c>
    </row>
    <row r="51" spans="1:3" x14ac:dyDescent="0.55000000000000004">
      <c r="A51" t="s">
        <v>109</v>
      </c>
      <c r="B51">
        <f>1</f>
        <v>1</v>
      </c>
      <c r="C51" t="s">
        <v>159</v>
      </c>
    </row>
    <row r="52" spans="1:3" x14ac:dyDescent="0.55000000000000004">
      <c r="A52" t="s">
        <v>110</v>
      </c>
      <c r="B52">
        <f>1</f>
        <v>1</v>
      </c>
      <c r="C52" t="s">
        <v>160</v>
      </c>
    </row>
    <row r="53" spans="1:3" x14ac:dyDescent="0.55000000000000004">
      <c r="A53" s="2" t="s">
        <v>111</v>
      </c>
      <c r="B53" s="2"/>
      <c r="C53" s="2"/>
    </row>
    <row r="54" spans="1:3" x14ac:dyDescent="0.55000000000000004">
      <c r="A54" t="s">
        <v>112</v>
      </c>
      <c r="B54">
        <f>0</f>
        <v>0</v>
      </c>
      <c r="C54" t="s">
        <v>161</v>
      </c>
    </row>
    <row r="55" spans="1:3" x14ac:dyDescent="0.55000000000000004">
      <c r="A55" t="s">
        <v>113</v>
      </c>
      <c r="B55">
        <f>0</f>
        <v>0</v>
      </c>
      <c r="C55" t="s">
        <v>162</v>
      </c>
    </row>
    <row r="56" spans="1:3" x14ac:dyDescent="0.55000000000000004">
      <c r="A56" t="s">
        <v>114</v>
      </c>
      <c r="B56">
        <f>0</f>
        <v>0</v>
      </c>
      <c r="C56" t="s">
        <v>163</v>
      </c>
    </row>
    <row r="57" spans="1:3" x14ac:dyDescent="0.55000000000000004">
      <c r="A57" s="2" t="s">
        <v>115</v>
      </c>
      <c r="B57" s="2"/>
      <c r="C57" s="2"/>
    </row>
    <row r="58" spans="1:3" x14ac:dyDescent="0.55000000000000004">
      <c r="A58" t="s">
        <v>116</v>
      </c>
      <c r="B58">
        <f>0</f>
        <v>0</v>
      </c>
      <c r="C58" t="s">
        <v>164</v>
      </c>
    </row>
    <row r="59" spans="1:3" x14ac:dyDescent="0.55000000000000004">
      <c r="A59" t="s">
        <v>117</v>
      </c>
      <c r="B59">
        <f>0</f>
        <v>0</v>
      </c>
      <c r="C59" t="s">
        <v>165</v>
      </c>
    </row>
    <row r="60" spans="1:3" x14ac:dyDescent="0.55000000000000004">
      <c r="A60" t="s">
        <v>118</v>
      </c>
      <c r="B60">
        <f>0</f>
        <v>0</v>
      </c>
      <c r="C60" t="s">
        <v>166</v>
      </c>
    </row>
  </sheetData>
  <mergeCells count="11">
    <mergeCell ref="A41:C41"/>
    <mergeCell ref="A45:C45"/>
    <mergeCell ref="A49:C49"/>
    <mergeCell ref="A53:C53"/>
    <mergeCell ref="A57:C57"/>
    <mergeCell ref="A17:C17"/>
    <mergeCell ref="A21:C21"/>
    <mergeCell ref="A25:C25"/>
    <mergeCell ref="A29:C29"/>
    <mergeCell ref="A33:C33"/>
    <mergeCell ref="A37:C3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sqref="A1:XFD1048576"/>
    </sheetView>
  </sheetViews>
  <sheetFormatPr baseColWidth="10" defaultRowHeight="14.4" x14ac:dyDescent="0.55000000000000004"/>
  <cols>
    <col min="1" max="1" width="4.578125" customWidth="1"/>
    <col min="2" max="2" width="7.5234375" bestFit="1" customWidth="1"/>
    <col min="3" max="5" width="6.41796875" bestFit="1" customWidth="1"/>
    <col min="6" max="8" width="6.734375" bestFit="1" customWidth="1"/>
  </cols>
  <sheetData>
    <row r="1" spans="1:8" x14ac:dyDescent="0.55000000000000004">
      <c r="A1" s="4" t="s">
        <v>167</v>
      </c>
      <c r="B1" s="4" t="s">
        <v>168</v>
      </c>
      <c r="C1" s="4" t="s">
        <v>169</v>
      </c>
      <c r="D1" s="4" t="s">
        <v>170</v>
      </c>
      <c r="E1" s="4" t="s">
        <v>171</v>
      </c>
      <c r="F1" s="4" t="s">
        <v>172</v>
      </c>
      <c r="G1" s="4" t="s">
        <v>173</v>
      </c>
      <c r="H1" s="4" t="s">
        <v>174</v>
      </c>
    </row>
    <row r="2" spans="1:8" x14ac:dyDescent="0.55000000000000004">
      <c r="A2">
        <v>2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55000000000000004">
      <c r="A3">
        <v>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55000000000000004">
      <c r="A4">
        <v>4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55000000000000004">
      <c r="A5">
        <v>5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6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55000000000000004">
      <c r="A7">
        <v>7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55000000000000004">
      <c r="A8">
        <v>8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55000000000000004">
      <c r="A9">
        <v>9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55000000000000004">
      <c r="A10">
        <v>10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55000000000000004">
      <c r="A11">
        <v>11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55000000000000004">
      <c r="A12">
        <v>12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55000000000000004">
      <c r="A13">
        <v>13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55000000000000004">
      <c r="A14">
        <v>14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55000000000000004">
      <c r="A15">
        <v>15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55000000000000004">
      <c r="A16">
        <v>16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55000000000000004">
      <c r="A17">
        <v>17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55000000000000004">
      <c r="A18">
        <v>18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55000000000000004">
      <c r="A19">
        <v>19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55000000000000004">
      <c r="A20">
        <v>20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55000000000000004">
      <c r="A21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55000000000000004">
      <c r="A22">
        <v>22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55000000000000004">
      <c r="A23">
        <v>23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55000000000000004">
      <c r="A24">
        <v>24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55000000000000004">
      <c r="A25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55000000000000004">
      <c r="A26">
        <v>26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55000000000000004">
      <c r="A27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55000000000000004">
      <c r="A28">
        <v>28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55000000000000004">
      <c r="A29">
        <v>29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55000000000000004">
      <c r="A30">
        <v>30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55000000000000004">
      <c r="A31">
        <v>31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55000000000000004">
      <c r="A32">
        <v>32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55000000000000004">
      <c r="A33">
        <v>33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55000000000000004">
      <c r="A34">
        <v>34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55000000000000004">
      <c r="A35">
        <v>35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55000000000000004">
      <c r="A36">
        <v>36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55000000000000004">
      <c r="A37">
        <v>37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55000000000000004">
      <c r="A38">
        <v>38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55000000000000004">
      <c r="A39">
        <v>39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55000000000000004">
      <c r="A40">
        <v>40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55000000000000004">
      <c r="A41">
        <v>41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55000000000000004">
      <c r="A42">
        <v>42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55000000000000004">
      <c r="A43">
        <v>43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55000000000000004">
      <c r="A44">
        <v>44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55000000000000004">
      <c r="A45">
        <v>45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55000000000000004">
      <c r="A46">
        <v>46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55000000000000004">
      <c r="A47">
        <v>47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55000000000000004">
      <c r="A48">
        <v>48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55000000000000004">
      <c r="A49">
        <v>49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55000000000000004">
      <c r="A50">
        <v>50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55000000000000004">
      <c r="A51">
        <v>51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55000000000000004">
      <c r="A52">
        <v>52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55000000000000004">
      <c r="A53">
        <v>53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55000000000000004">
      <c r="A54">
        <v>54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55000000000000004">
      <c r="A55">
        <v>55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55000000000000004">
      <c r="A56">
        <v>56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55000000000000004">
      <c r="A57">
        <v>57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55000000000000004">
      <c r="A58">
        <v>58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55000000000000004">
      <c r="A59">
        <v>59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55000000000000004">
      <c r="A60">
        <v>60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55000000000000004">
      <c r="A61">
        <v>61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55000000000000004">
      <c r="A62">
        <v>62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55000000000000004">
      <c r="A63">
        <v>63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55000000000000004">
      <c r="A64">
        <v>64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55000000000000004">
      <c r="A65">
        <v>65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55000000000000004">
      <c r="A66">
        <v>66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55000000000000004">
      <c r="A67">
        <v>67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55000000000000004">
      <c r="A68">
        <v>68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55000000000000004">
      <c r="A69">
        <v>69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55000000000000004">
      <c r="A70">
        <v>70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55000000000000004">
      <c r="A71">
        <v>71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55000000000000004">
      <c r="A72">
        <v>72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55000000000000004">
      <c r="A73">
        <v>73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55000000000000004">
      <c r="A74">
        <v>74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55000000000000004">
      <c r="A75">
        <v>75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55000000000000004">
      <c r="A76">
        <v>76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55000000000000004">
      <c r="A77">
        <v>77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55000000000000004">
      <c r="A78">
        <v>78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55000000000000004">
      <c r="A79">
        <v>79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55000000000000004">
      <c r="A80">
        <v>80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55000000000000004">
      <c r="A81">
        <v>81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55000000000000004">
      <c r="A82">
        <v>82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55000000000000004">
      <c r="A83">
        <v>83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55000000000000004">
      <c r="A84">
        <v>84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55000000000000004">
      <c r="A85">
        <v>85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55000000000000004">
      <c r="A86">
        <v>86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55000000000000004">
      <c r="A87">
        <v>87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55000000000000004">
      <c r="A88">
        <v>88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55000000000000004">
      <c r="A89">
        <v>89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55000000000000004">
      <c r="A90">
        <v>90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55000000000000004">
      <c r="A91">
        <v>91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55000000000000004">
      <c r="A92">
        <v>92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55000000000000004">
      <c r="A93">
        <v>93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55000000000000004">
      <c r="A94">
        <v>94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55000000000000004">
      <c r="A95">
        <v>95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55000000000000004">
      <c r="A96">
        <v>96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55000000000000004">
      <c r="A97">
        <v>97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55000000000000004">
      <c r="A98">
        <v>98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55000000000000004">
      <c r="A99">
        <v>99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55000000000000004">
      <c r="A100">
        <v>100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workbookViewId="0">
      <selection sqref="A1:XFD1048576"/>
    </sheetView>
  </sheetViews>
  <sheetFormatPr baseColWidth="10" defaultColWidth="8.83984375" defaultRowHeight="14.4" x14ac:dyDescent="0.55000000000000004"/>
  <cols>
    <col min="1" max="1" width="4.578125" customWidth="1"/>
    <col min="2" max="2" width="7.5234375" bestFit="1" customWidth="1"/>
    <col min="3" max="3" width="8.734375" bestFit="1" customWidth="1"/>
    <col min="4" max="4" width="6.20703125" bestFit="1" customWidth="1"/>
    <col min="5" max="7" width="10.68359375" bestFit="1" customWidth="1"/>
    <col min="8" max="10" width="11.68359375" bestFit="1" customWidth="1"/>
    <col min="11" max="13" width="9.578125" bestFit="1" customWidth="1"/>
    <col min="14" max="16" width="11.7890625" bestFit="1" customWidth="1"/>
    <col min="17" max="19" width="11.5234375" bestFit="1" customWidth="1"/>
    <col min="20" max="20" width="6.89453125" bestFit="1" customWidth="1"/>
    <col min="21" max="21" width="11.1015625" bestFit="1" customWidth="1"/>
    <col min="22" max="22" width="12.1015625" bestFit="1" customWidth="1"/>
  </cols>
  <sheetData>
    <row r="1" spans="1:22" x14ac:dyDescent="0.55000000000000004">
      <c r="A1" s="4" t="s">
        <v>167</v>
      </c>
      <c r="B1" s="4" t="s">
        <v>168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180</v>
      </c>
      <c r="I1" s="4" t="s">
        <v>181</v>
      </c>
      <c r="J1" s="4" t="s">
        <v>182</v>
      </c>
      <c r="K1" s="4" t="s">
        <v>183</v>
      </c>
      <c r="L1" s="4" t="s">
        <v>184</v>
      </c>
      <c r="M1" s="4" t="s">
        <v>185</v>
      </c>
      <c r="N1" s="4" t="s">
        <v>186</v>
      </c>
      <c r="O1" s="4" t="s">
        <v>187</v>
      </c>
      <c r="P1" s="4" t="s">
        <v>188</v>
      </c>
      <c r="Q1" s="4" t="s">
        <v>189</v>
      </c>
      <c r="R1" s="4" t="s">
        <v>190</v>
      </c>
      <c r="S1" s="4" t="s">
        <v>191</v>
      </c>
      <c r="T1" s="4" t="s">
        <v>192</v>
      </c>
      <c r="U1" s="4" t="s">
        <v>193</v>
      </c>
      <c r="V1" s="4" t="s">
        <v>194</v>
      </c>
    </row>
    <row r="2" spans="1:22" x14ac:dyDescent="0.55000000000000004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55000000000000004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55000000000000004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55000000000000004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55000000000000004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55000000000000004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55000000000000004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55000000000000004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55000000000000004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55000000000000004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55000000000000004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55000000000000004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55000000000000004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55000000000000004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55000000000000004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55000000000000004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55000000000000004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55000000000000004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55000000000000004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55000000000000004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55000000000000004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55000000000000004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55000000000000004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55000000000000004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55000000000000004">
      <c r="A26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55000000000000004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55000000000000004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55000000000000004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55000000000000004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55000000000000004">
      <c r="A31">
        <v>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55000000000000004">
      <c r="A32">
        <v>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55000000000000004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55000000000000004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55000000000000004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55000000000000004">
      <c r="A36">
        <v>36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55000000000000004">
      <c r="A37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55000000000000004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55000000000000004">
      <c r="A39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55000000000000004">
      <c r="A40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55000000000000004">
      <c r="A41">
        <v>41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55000000000000004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55000000000000004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55000000000000004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55000000000000004">
      <c r="A45">
        <v>45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55000000000000004">
      <c r="A46">
        <v>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55000000000000004">
      <c r="A47">
        <v>47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55000000000000004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55000000000000004">
      <c r="A49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55000000000000004">
      <c r="A50">
        <v>50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55000000000000004">
      <c r="A51">
        <v>51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55000000000000004">
      <c r="A52">
        <v>52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55000000000000004">
      <c r="A53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55000000000000004">
      <c r="A54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55000000000000004">
      <c r="A55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55000000000000004">
      <c r="A56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55000000000000004">
      <c r="A57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55000000000000004">
      <c r="A58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55000000000000004">
      <c r="A59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55000000000000004">
      <c r="A60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55000000000000004">
      <c r="A61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55000000000000004">
      <c r="A62">
        <v>62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55000000000000004">
      <c r="A63">
        <v>63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55000000000000004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55000000000000004">
      <c r="A65">
        <v>65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55000000000000004">
      <c r="A66">
        <v>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55000000000000004">
      <c r="A67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55000000000000004">
      <c r="A68">
        <v>68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55000000000000004">
      <c r="A69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55000000000000004">
      <c r="A70">
        <v>70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55000000000000004">
      <c r="A71">
        <v>71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55000000000000004">
      <c r="A72">
        <v>72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55000000000000004">
      <c r="A73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55000000000000004">
      <c r="A74">
        <v>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55000000000000004">
      <c r="A75">
        <v>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55000000000000004">
      <c r="A76">
        <v>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55000000000000004">
      <c r="A77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55000000000000004">
      <c r="A78">
        <v>78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55000000000000004">
      <c r="A79">
        <v>79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55000000000000004">
      <c r="A80">
        <v>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55000000000000004">
      <c r="A81">
        <v>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55000000000000004">
      <c r="A82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55000000000000004">
      <c r="A83">
        <v>83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55000000000000004">
      <c r="A84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55000000000000004">
      <c r="A85">
        <v>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55000000000000004">
      <c r="A86">
        <v>86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55000000000000004">
      <c r="A87">
        <v>87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55000000000000004">
      <c r="A88">
        <v>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55000000000000004">
      <c r="A89">
        <v>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55000000000000004">
      <c r="A90">
        <v>90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55000000000000004">
      <c r="A91">
        <v>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55000000000000004">
      <c r="A92">
        <v>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55000000000000004">
      <c r="A93">
        <v>93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55000000000000004">
      <c r="A94">
        <v>94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55000000000000004">
      <c r="A95">
        <v>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55000000000000004">
      <c r="A96">
        <v>96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55000000000000004">
      <c r="A97">
        <v>97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55000000000000004">
      <c r="A98">
        <v>98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55000000000000004">
      <c r="A99">
        <v>99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55000000000000004">
      <c r="A100">
        <v>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30</vt:i4>
      </vt:variant>
    </vt:vector>
  </HeadingPairs>
  <TitlesOfParts>
    <vt:vector size="36" baseType="lpstr">
      <vt:lpstr>Content</vt:lpstr>
      <vt:lpstr>Data</vt:lpstr>
      <vt:lpstr>Start</vt:lpstr>
      <vt:lpstr>Structural Parameters</vt:lpstr>
      <vt:lpstr>Baseline</vt:lpstr>
      <vt:lpstr>Scenario</vt:lpstr>
      <vt:lpstr>H0_p</vt:lpstr>
      <vt:lpstr>iGA_1_p</vt:lpstr>
      <vt:lpstr>iGA_2_p</vt:lpstr>
      <vt:lpstr>iGA_3_p</vt:lpstr>
      <vt:lpstr>iGAH_p</vt:lpstr>
      <vt:lpstr>iIAPH_p</vt:lpstr>
      <vt:lpstr>phiM_1_p</vt:lpstr>
      <vt:lpstr>phiM_2_p</vt:lpstr>
      <vt:lpstr>phiM_3_p</vt:lpstr>
      <vt:lpstr>phiM_p</vt:lpstr>
      <vt:lpstr>phiN0_1_1_p</vt:lpstr>
      <vt:lpstr>phiN0_2_1_p</vt:lpstr>
      <vt:lpstr>phiN0_3_1_p</vt:lpstr>
      <vt:lpstr>phiQI_1_p</vt:lpstr>
      <vt:lpstr>phiQI_2_p</vt:lpstr>
      <vt:lpstr>phiQI_3_p</vt:lpstr>
      <vt:lpstr>phiW_1_1_p</vt:lpstr>
      <vt:lpstr>phiW_2_1_p</vt:lpstr>
      <vt:lpstr>phiW_3_1_p</vt:lpstr>
      <vt:lpstr>phiX_1_p</vt:lpstr>
      <vt:lpstr>phiX_2_p</vt:lpstr>
      <vt:lpstr>phiX_3_p</vt:lpstr>
      <vt:lpstr>phiY0_1_1_p</vt:lpstr>
      <vt:lpstr>phiY0_2_1_p</vt:lpstr>
      <vt:lpstr>phiY0_3_1_p</vt:lpstr>
      <vt:lpstr>PoP0_p</vt:lpstr>
      <vt:lpstr>sH_p</vt:lpstr>
      <vt:lpstr>SL0_p</vt:lpstr>
      <vt:lpstr>tas0_1_p</vt:lpstr>
      <vt:lpstr>Y0_p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CST</cp:lastModifiedBy>
  <dcterms:modified xsi:type="dcterms:W3CDTF">2022-09-24T05:23:46Z</dcterms:modified>
</cp:coreProperties>
</file>