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Practice Sessions/Session 6/Code/ExcelFiles/"/>
    </mc:Choice>
  </mc:AlternateContent>
  <xr:revisionPtr revIDLastSave="1" documentId="11_C116B40142A67505132B130934A627CADC72027E" xr6:coauthVersionLast="45" xr6:coauthVersionMax="45" xr10:uidLastSave="{0A669252-B82E-45AA-93BA-D33C771CA208}"/>
  <bookViews>
    <workbookView xWindow="-108" yWindow="-108" windowWidth="23256" windowHeight="12576" xr2:uid="{00000000-000D-0000-FFFF-FFFF00000000}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Dynamics" sheetId="3" r:id="rId6"/>
    <sheet name="Structural Parameters" sheetId="5" r:id="rId7"/>
    <sheet name="Damage Functions Labour" sheetId="17" r:id="rId8"/>
    <sheet name="Damage Functions Capital" sheetId="16" r:id="rId9"/>
    <sheet name="Damage Functions TFP" sheetId="4" r:id="rId10"/>
  </sheets>
  <externalReferences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I32" i="1" s="1"/>
  <c r="F36" i="1" s="1"/>
  <c r="B13" i="11"/>
  <c r="I31" i="1" s="1"/>
  <c r="B12" i="11"/>
  <c r="I30" i="1" s="1"/>
  <c r="B4" i="11"/>
  <c r="I22" i="1" s="1"/>
  <c r="B3" i="11"/>
  <c r="I21" i="1" s="1"/>
  <c r="J9" i="2" s="1"/>
  <c r="B2" i="11"/>
  <c r="I20" i="1" s="1"/>
  <c r="B8" i="2" l="1"/>
  <c r="J8" i="2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F33" i="1"/>
  <c r="J19" i="2"/>
  <c r="F35" i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A29" i="4"/>
  <c r="A81" i="4"/>
  <c r="A195" i="16"/>
  <c r="A221" i="17" a="1"/>
  <c r="A96" i="16"/>
  <c r="A85" i="4"/>
  <c r="A167" i="16"/>
  <c r="A129" i="16"/>
  <c r="A183" i="17"/>
  <c r="A101" i="16"/>
  <c r="A37" i="17"/>
  <c r="A85" i="17"/>
  <c r="A5" i="16"/>
  <c r="A96" i="4"/>
  <c r="A116" i="17"/>
  <c r="A118" i="4"/>
  <c r="A129" i="17"/>
  <c r="A137" i="17"/>
  <c r="A222" i="4" a="1"/>
  <c r="A21" i="17"/>
  <c r="A187" i="16"/>
  <c r="A74" i="17"/>
  <c r="A224" i="17" a="1"/>
  <c r="A201" i="16"/>
  <c r="A142" i="16"/>
  <c r="A201" i="17"/>
  <c r="A46" i="17"/>
  <c r="A41" i="17"/>
  <c r="A220" i="17" a="1"/>
  <c r="A71" i="4"/>
  <c r="A72" i="17"/>
  <c r="A156" i="17"/>
  <c r="A50" i="4"/>
  <c r="A16" i="17"/>
  <c r="A206" i="17" a="1"/>
  <c r="A24" i="17"/>
  <c r="A191" i="17"/>
  <c r="A217" i="17" a="1"/>
  <c r="A13" i="4"/>
  <c r="A183" i="4"/>
  <c r="A209" i="4" a="1"/>
  <c r="A170" i="17"/>
  <c r="A29" i="16"/>
  <c r="A199" i="16"/>
  <c r="A185" i="17"/>
  <c r="A210" i="17" a="1"/>
  <c r="A114" i="16"/>
  <c r="A112" i="16"/>
  <c r="A88" i="17"/>
  <c r="A9" i="16"/>
  <c r="A164" i="4"/>
  <c r="A224" i="16" a="1"/>
  <c r="A204" i="17" a="1"/>
  <c r="A163" i="4"/>
  <c r="A72" i="16"/>
  <c r="A109" i="4"/>
  <c r="A83" i="17"/>
  <c r="A60" i="16"/>
  <c r="A155" i="4"/>
  <c r="A25" i="17"/>
  <c r="A6" i="17"/>
  <c r="A80" i="16"/>
  <c r="A95" i="16"/>
  <c r="A74" i="16"/>
  <c r="A14" i="17"/>
  <c r="A189" i="4"/>
  <c r="A174" i="4"/>
  <c r="A50" i="17"/>
  <c r="A66" i="16"/>
  <c r="A43" i="4"/>
  <c r="A160" i="4"/>
  <c r="A30" i="17"/>
  <c r="A205" i="16" a="1"/>
  <c r="A58" i="16"/>
  <c r="A163" i="16"/>
  <c r="A26" i="16"/>
  <c r="A166" i="4"/>
  <c r="A112" i="4"/>
  <c r="A159" i="4"/>
  <c r="A92" i="16"/>
  <c r="A125" i="16"/>
  <c r="A208" i="16" a="1"/>
  <c r="A214" i="4" a="1"/>
  <c r="A22" i="16"/>
  <c r="A118" i="16"/>
  <c r="A100" i="16"/>
  <c r="A37" i="16"/>
  <c r="A141" i="17"/>
  <c r="A64" i="16"/>
  <c r="A208" i="4" a="1"/>
  <c r="A83" i="4"/>
  <c r="A192" i="4"/>
  <c r="A114" i="17"/>
  <c r="A206" i="16" a="1"/>
  <c r="A120" i="16"/>
  <c r="A184" i="17"/>
  <c r="A149" i="17"/>
  <c r="A89" i="4"/>
  <c r="A164" i="17"/>
  <c r="A56" i="16"/>
  <c r="A192" i="17"/>
  <c r="A101" i="17"/>
  <c r="A66" i="17"/>
  <c r="A62" i="4"/>
  <c r="A58" i="4"/>
  <c r="A39" i="16"/>
  <c r="A38" i="16"/>
  <c r="A104" i="17"/>
  <c r="A63" i="17"/>
  <c r="A99" i="4"/>
  <c r="A43" i="17"/>
  <c r="A206" i="4" a="1"/>
  <c r="A64" i="17"/>
  <c r="A150" i="16"/>
  <c r="A60" i="4"/>
  <c r="A188" i="17"/>
  <c r="A46" i="4"/>
  <c r="A35" i="4"/>
  <c r="A134" i="16"/>
  <c r="A56" i="4"/>
  <c r="A116" i="4"/>
  <c r="A184" i="16"/>
  <c r="A154" i="4"/>
  <c r="A97" i="16"/>
  <c r="A95" i="4"/>
  <c r="A199" i="4"/>
  <c r="A87" i="4"/>
  <c r="A5" i="17"/>
  <c r="A225" i="17" a="1"/>
  <c r="A147" i="16"/>
  <c r="A201" i="4"/>
  <c r="A151" i="17"/>
  <c r="A16" i="16"/>
  <c r="A184" i="4"/>
  <c r="A210" i="16" a="1"/>
  <c r="A137" i="16"/>
  <c r="A147" i="17"/>
  <c r="A63" i="16"/>
  <c r="A185" i="16"/>
  <c r="A121" i="17"/>
  <c r="A185" i="4"/>
  <c r="A31" i="4"/>
  <c r="A142" i="17"/>
  <c r="A55" i="4"/>
  <c r="A191" i="16"/>
  <c r="A51" i="4"/>
  <c r="A218" i="17" a="1"/>
  <c r="A58" i="17"/>
  <c r="A10" i="4"/>
  <c r="A84" i="4"/>
  <c r="A31" i="16"/>
  <c r="A143" i="4"/>
  <c r="A46" i="16"/>
  <c r="A196" i="4"/>
  <c r="A156" i="4"/>
  <c r="A117" i="4"/>
  <c r="A158" i="17"/>
  <c r="A168" i="16"/>
  <c r="A176" i="4"/>
  <c r="A20" i="4"/>
  <c r="A42" i="16"/>
  <c r="A110" i="16"/>
  <c r="A113" i="17"/>
  <c r="A226" i="4" a="1"/>
  <c r="A174" i="16"/>
  <c r="A168" i="17"/>
  <c r="A141" i="16"/>
  <c r="A49" i="4"/>
  <c r="A200" i="16"/>
  <c r="A25" i="16"/>
  <c r="A75" i="4"/>
  <c r="A124" i="4"/>
  <c r="A175" i="4"/>
  <c r="A79" i="17"/>
  <c r="A13" i="16"/>
  <c r="A163" i="17"/>
  <c r="A59" i="4"/>
  <c r="A122" i="4"/>
  <c r="A147" i="4"/>
  <c r="A9" i="17"/>
  <c r="A166" i="16"/>
  <c r="A39" i="17"/>
  <c r="A167" i="4"/>
  <c r="A14" i="4"/>
  <c r="A131" i="4"/>
  <c r="A105" i="17"/>
  <c r="A213" i="16" a="1"/>
  <c r="A75" i="17"/>
  <c r="A59" i="17"/>
  <c r="A91" i="4"/>
  <c r="A70" i="16"/>
  <c r="A114" i="4"/>
  <c r="A133" i="17"/>
  <c r="A108" i="16"/>
  <c r="A106" i="17"/>
  <c r="A10" i="17"/>
  <c r="A146" i="4"/>
  <c r="A181" i="17"/>
  <c r="A176" i="17"/>
  <c r="A105" i="16"/>
  <c r="A130" i="17"/>
  <c r="A4" i="16"/>
  <c r="A99" i="16"/>
  <c r="A171" i="4"/>
  <c r="A220" i="4" a="1"/>
  <c r="A214" i="17" a="1"/>
  <c r="A70" i="4"/>
  <c r="A205" i="17" a="1"/>
  <c r="A35" i="17"/>
  <c r="A193" i="16"/>
  <c r="A4" i="4"/>
  <c r="A87" i="16"/>
  <c r="A56" i="17"/>
  <c r="A79" i="4"/>
  <c r="A134" i="4"/>
  <c r="A196" i="16"/>
  <c r="A96" i="17"/>
  <c r="A100" i="4"/>
  <c r="A121" i="16"/>
  <c r="A22" i="4"/>
  <c r="A131" i="16"/>
  <c r="A25" i="4"/>
  <c r="A218" i="4" a="1"/>
  <c r="A93" i="4"/>
  <c r="A106" i="16"/>
  <c r="A188" i="16"/>
  <c r="A166" i="17"/>
  <c r="A160" i="16"/>
  <c r="A8" i="16"/>
  <c r="A179" i="17"/>
  <c r="A50" i="16"/>
  <c r="A85" i="16"/>
  <c r="A212" i="4" a="1"/>
  <c r="A93" i="16"/>
  <c r="A16" i="4"/>
  <c r="A130" i="4"/>
  <c r="A4" i="17"/>
  <c r="A76" i="4"/>
  <c r="A112" i="17"/>
  <c r="A110" i="4"/>
  <c r="A9" i="4"/>
  <c r="A225" i="4" a="1"/>
  <c r="A30" i="4"/>
  <c r="A34" i="16"/>
  <c r="A83" i="16"/>
  <c r="A62" i="17"/>
  <c r="A81" i="17"/>
  <c r="A68" i="16"/>
  <c r="A197" i="17"/>
  <c r="A213" i="17" a="1"/>
  <c r="A72" i="4"/>
  <c r="A24" i="4"/>
  <c r="A26" i="17"/>
  <c r="A54" i="4"/>
  <c r="A13" i="17"/>
  <c r="A80" i="17"/>
  <c r="A42" i="4"/>
  <c r="A97" i="4"/>
  <c r="A117" i="17"/>
  <c r="A21" i="16"/>
  <c r="A63" i="4"/>
  <c r="A146" i="16"/>
  <c r="A22" i="17"/>
  <c r="A118" i="17"/>
  <c r="A214" i="16" a="1"/>
  <c r="A193" i="17"/>
  <c r="A120" i="4"/>
  <c r="A145" i="16"/>
  <c r="A51" i="16"/>
  <c r="A150" i="4"/>
  <c r="A150" i="17"/>
  <c r="A154" i="17"/>
  <c r="A126" i="17"/>
  <c r="A99" i="17"/>
  <c r="A162" i="17"/>
  <c r="A139" i="17"/>
  <c r="A124" i="16"/>
  <c r="A164" i="16"/>
  <c r="A5" i="4"/>
  <c r="A188" i="4"/>
  <c r="A87" i="17"/>
  <c r="A195" i="4"/>
  <c r="A179" i="4"/>
  <c r="A193" i="4"/>
  <c r="A55" i="16"/>
  <c r="A117" i="16"/>
  <c r="A88" i="16"/>
  <c r="A113" i="16"/>
  <c r="A133" i="16"/>
  <c r="A110" i="17"/>
  <c r="A172" i="17"/>
  <c r="A84" i="16"/>
  <c r="A142" i="4"/>
  <c r="A160" i="17"/>
  <c r="A97" i="17"/>
  <c r="A120" i="17"/>
  <c r="A151" i="16"/>
  <c r="A18" i="16"/>
  <c r="A141" i="4"/>
  <c r="A126" i="4"/>
  <c r="A91" i="16"/>
  <c r="A106" i="4"/>
  <c r="A170" i="16"/>
  <c r="A21" i="4"/>
  <c r="A8" i="4"/>
  <c r="A176" i="16"/>
  <c r="A226" i="16" a="1"/>
  <c r="A221" i="16" a="1"/>
  <c r="A209" i="17" a="1"/>
  <c r="A216" i="16" a="1"/>
  <c r="A162" i="4"/>
  <c r="A18" i="4"/>
  <c r="A24" i="16"/>
  <c r="A221" i="4" a="1"/>
  <c r="A149" i="16"/>
  <c r="A122" i="16"/>
  <c r="A222" i="17" a="1"/>
  <c r="A204" i="4" a="1"/>
  <c r="A20" i="17"/>
  <c r="A180" i="17"/>
  <c r="A197" i="16"/>
  <c r="A158" i="16"/>
  <c r="A129" i="4"/>
  <c r="A175" i="17"/>
  <c r="A38" i="4"/>
  <c r="A209" i="16" a="1"/>
  <c r="A156" i="16"/>
  <c r="A67" i="16"/>
  <c r="A151" i="4"/>
  <c r="A14" i="16"/>
  <c r="A135" i="16"/>
  <c r="A162" i="16"/>
  <c r="A167" i="17"/>
  <c r="A18" i="17"/>
  <c r="A49" i="16"/>
  <c r="A76" i="17"/>
  <c r="A187" i="17"/>
  <c r="A192" i="16"/>
  <c r="A218" i="16" a="1"/>
  <c r="A130" i="16"/>
  <c r="A137" i="4"/>
  <c r="A225" i="16" a="1"/>
  <c r="A30" i="16"/>
  <c r="A105" i="4"/>
  <c r="A139" i="4"/>
  <c r="A33" i="16"/>
  <c r="A49" i="17"/>
  <c r="A138" i="17"/>
  <c r="A135" i="17"/>
  <c r="A29" i="17"/>
  <c r="A180" i="16"/>
  <c r="A154" i="16"/>
  <c r="A31" i="17"/>
  <c r="A47" i="4"/>
  <c r="A113" i="4"/>
  <c r="A64" i="4"/>
  <c r="A181" i="16"/>
  <c r="A68" i="4"/>
  <c r="A224" i="4" a="1"/>
  <c r="A84" i="17"/>
  <c r="A181" i="4"/>
  <c r="A121" i="4"/>
  <c r="A143" i="17"/>
  <c r="A109" i="17"/>
  <c r="A125" i="4"/>
  <c r="A12" i="4"/>
  <c r="A12" i="16"/>
  <c r="A67" i="4"/>
  <c r="A195" i="17"/>
  <c r="A45" i="17"/>
  <c r="A158" i="4"/>
  <c r="A43" i="16"/>
  <c r="A54" i="16"/>
  <c r="A66" i="4"/>
  <c r="A179" i="16"/>
  <c r="A212" i="17" a="1"/>
  <c r="A41" i="4"/>
  <c r="A20" i="16"/>
  <c r="A93" i="17"/>
  <c r="A216" i="17" a="1"/>
  <c r="A135" i="4"/>
  <c r="A216" i="4" a="1"/>
  <c r="A70" i="17"/>
  <c r="A71" i="17"/>
  <c r="A45" i="16"/>
  <c r="A155" i="16"/>
  <c r="A33" i="17"/>
  <c r="A54" i="17"/>
  <c r="A217" i="16" a="1"/>
  <c r="A47" i="16"/>
  <c r="A92" i="4"/>
  <c r="A42" i="17"/>
  <c r="A126" i="16"/>
  <c r="A189" i="16"/>
  <c r="A208" i="17" a="1"/>
  <c r="A220" i="16" a="1"/>
  <c r="A171" i="16"/>
  <c r="A59" i="16"/>
  <c r="A168" i="4"/>
  <c r="A104" i="4"/>
  <c r="A38" i="17"/>
  <c r="A189" i="17"/>
  <c r="A134" i="17"/>
  <c r="A200" i="4"/>
  <c r="A76" i="16"/>
  <c r="A174" i="17"/>
  <c r="A10" i="16"/>
  <c r="A6" i="4"/>
  <c r="A104" i="16"/>
  <c r="A205" i="4" a="1"/>
  <c r="A34" i="17"/>
  <c r="A12" i="17"/>
  <c r="A68" i="17"/>
  <c r="A67" i="17"/>
  <c r="A35" i="16"/>
  <c r="A217" i="4" a="1"/>
  <c r="A109" i="16"/>
  <c r="A145" i="17"/>
  <c r="A196" i="17"/>
  <c r="A187" i="4"/>
  <c r="A139" i="16"/>
  <c r="A60" i="17"/>
  <c r="A197" i="4"/>
  <c r="A45" i="4"/>
  <c r="A51" i="17"/>
  <c r="A138" i="16"/>
  <c r="A92" i="17"/>
  <c r="A101" i="4"/>
  <c r="A180" i="4"/>
  <c r="A89" i="17"/>
  <c r="A159" i="17"/>
  <c r="A159" i="16"/>
  <c r="A191" i="4"/>
  <c r="A204" i="16" a="1"/>
  <c r="A75" i="16"/>
  <c r="A172" i="4"/>
  <c r="A100" i="17"/>
  <c r="A124" i="17"/>
  <c r="A125" i="17"/>
  <c r="A199" i="17"/>
  <c r="A8" i="17"/>
  <c r="A17" i="16"/>
  <c r="A146" i="17"/>
  <c r="A222" i="16" a="1"/>
  <c r="A33" i="4"/>
  <c r="A143" i="16"/>
  <c r="A149" i="4"/>
  <c r="A74" i="4"/>
  <c r="A88" i="4"/>
  <c r="A200" i="17"/>
  <c r="A183" i="16"/>
  <c r="A131" i="17"/>
  <c r="A47" i="17"/>
  <c r="A122" i="17"/>
  <c r="A26" i="4"/>
  <c r="A79" i="16"/>
  <c r="A226" i="17" a="1"/>
  <c r="A116" i="16"/>
  <c r="A17" i="4"/>
  <c r="A133" i="4"/>
  <c r="A145" i="4"/>
  <c r="A138" i="4"/>
  <c r="A95" i="17"/>
  <c r="A108" i="17"/>
  <c r="A81" i="16"/>
  <c r="A155" i="17"/>
  <c r="A39" i="4"/>
  <c r="A17" i="17"/>
  <c r="A55" i="17"/>
  <c r="A175" i="16"/>
  <c r="A213" i="4" a="1"/>
  <c r="A62" i="16"/>
  <c r="A34" i="4"/>
  <c r="A171" i="17"/>
  <c r="A91" i="17"/>
  <c r="A210" i="4" a="1"/>
  <c r="A170" i="4"/>
  <c r="A212" i="16" a="1"/>
  <c r="A6" i="16"/>
  <c r="A80" i="4"/>
  <c r="A37" i="4"/>
  <c r="A89" i="16"/>
  <c r="A41" i="16"/>
  <c r="A108" i="4"/>
  <c r="A71" i="16"/>
  <c r="A172" i="16"/>
  <c r="B34" i="1" l="1"/>
  <c r="B35" i="1"/>
  <c r="A225" i="17"/>
  <c r="A212" i="4"/>
  <c r="A213" i="17"/>
  <c r="A216" i="16"/>
  <c r="A204" i="4"/>
  <c r="A217" i="16"/>
  <c r="A225" i="16"/>
  <c r="A226" i="17"/>
  <c r="A208" i="16"/>
  <c r="A220" i="17"/>
  <c r="A206" i="17"/>
  <c r="A221" i="4"/>
  <c r="A210" i="17"/>
  <c r="A208" i="17"/>
  <c r="A221" i="17"/>
  <c r="A213" i="16"/>
  <c r="A209" i="4"/>
  <c r="A222" i="16"/>
  <c r="A212" i="17"/>
  <c r="A204" i="16"/>
  <c r="A224" i="4"/>
  <c r="A214" i="17"/>
  <c r="A225" i="4"/>
  <c r="A216" i="4"/>
  <c r="A216" i="17"/>
  <c r="A210" i="16"/>
  <c r="A206" i="4"/>
  <c r="A220" i="16"/>
  <c r="A204" i="17"/>
  <c r="A224" i="16"/>
  <c r="A220" i="4"/>
  <c r="A210" i="4"/>
  <c r="A205" i="17"/>
  <c r="A205" i="16"/>
  <c r="A214" i="16"/>
  <c r="A217" i="17"/>
  <c r="A206" i="16"/>
  <c r="A226" i="4"/>
  <c r="A224" i="17"/>
  <c r="A221" i="16"/>
  <c r="A217" i="4"/>
  <c r="A208" i="4"/>
  <c r="A218" i="4"/>
  <c r="A212" i="16"/>
  <c r="A209" i="17"/>
  <c r="A226" i="16"/>
  <c r="A222" i="4"/>
  <c r="A213" i="4"/>
  <c r="A218" i="17"/>
  <c r="A218" i="16"/>
  <c r="A214" i="4"/>
  <c r="A205" i="4"/>
  <c r="A222" i="17"/>
  <c r="A209" i="16"/>
  <c r="G22" i="2"/>
  <c r="B22" i="2" s="1"/>
  <c r="B12" i="2"/>
  <c r="B13" i="2"/>
  <c r="G23" i="2"/>
  <c r="B23" i="2" s="1"/>
  <c r="B37" i="1"/>
  <c r="B28" i="1"/>
  <c r="G10" i="2"/>
  <c r="G32" i="1"/>
  <c r="B32" i="1" s="1"/>
  <c r="B33" i="1"/>
  <c r="G16" i="2"/>
  <c r="G38" i="1"/>
  <c r="B38" i="1" s="1"/>
  <c r="B22" i="1"/>
  <c r="G26" i="2" l="1"/>
  <c r="B26" i="2" s="1"/>
  <c r="B16" i="2"/>
  <c r="B10" i="2"/>
  <c r="G20" i="2"/>
  <c r="B20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<sst xmlns="http://schemas.openxmlformats.org/spreadsheetml/2006/main" count="1114" uniqueCount="215">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</sst>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12">
          <cell r="B12">
            <v>0.41864967694004818</v>
          </cell>
          <cell r="C12">
            <v>0.2476230141756155</v>
          </cell>
          <cell r="D12">
            <v>0.33372730888433627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FD56"/>
  <sheetViews>
    <sheetView tabSelected="1" workbookViewId="0">
      <selection activeCell="A4" sqref="A4:A8"/>
    </sheetView>
  </sheetViews>
  <sheetFormatPr baseColWidth="10" defaultRowHeight="14.4" x14ac:dyDescent="0.55000000000000004"/>
  <cols>
    <col min="1" max="1" width="24" bestFit="1" customWidth="1"/>
    <col min="2" max="2" width="108.41796875" bestFit="1" customWidth="1"/>
    <col min="3" max="3" width="14.41796875" bestFit="1" customWidth="1"/>
    <col min="4" max="4" width="31" bestFit="1" customWidth="1"/>
    <col min="5" max="5" width="28.41796875" bestFit="1" customWidth="1"/>
    <col min="6" max="6" width="9.41796875" bestFit="1" customWidth="1"/>
    <col min="7" max="7" width="17.3125" bestFit="1" customWidth="1"/>
  </cols>
  <sheetData>
    <row r="1" spans="1:16384" x14ac:dyDescent="0.55000000000000004">
      <c r="A1" s="44" t="s">
        <v>112</v>
      </c>
      <c r="B1" s="44"/>
    </row>
    <row r="2" spans="1:16384" x14ac:dyDescent="0.55000000000000004">
      <c r="A2" s="4" t="s">
        <v>113</v>
      </c>
      <c r="B2" t="s">
        <v>116</v>
      </c>
    </row>
    <row r="3" spans="1:16384" x14ac:dyDescent="0.55000000000000004">
      <c r="A3" s="4" t="s">
        <v>114</v>
      </c>
      <c r="B3" t="s">
        <v>115</v>
      </c>
    </row>
    <row r="4" spans="1:16384" x14ac:dyDescent="0.55000000000000004">
      <c r="A4" s="4" t="s">
        <v>117</v>
      </c>
      <c r="B4" t="s">
        <v>205</v>
      </c>
    </row>
    <row r="5" spans="1:16384" x14ac:dyDescent="0.55000000000000004">
      <c r="A5" s="4" t="s">
        <v>58</v>
      </c>
      <c r="B5" t="s">
        <v>206</v>
      </c>
    </row>
    <row r="6" spans="1:16384" x14ac:dyDescent="0.55000000000000004">
      <c r="A6" s="4" t="s">
        <v>64</v>
      </c>
      <c r="B6" t="s">
        <v>207</v>
      </c>
    </row>
    <row r="7" spans="1:16384" x14ac:dyDescent="0.55000000000000004">
      <c r="A7" s="4" t="s">
        <v>181</v>
      </c>
      <c r="B7" t="s">
        <v>208</v>
      </c>
    </row>
    <row r="8" spans="1:16384" x14ac:dyDescent="0.55000000000000004">
      <c r="A8" s="4" t="s">
        <v>182</v>
      </c>
      <c r="B8" t="s">
        <v>209</v>
      </c>
    </row>
    <row r="9" spans="1:16384" x14ac:dyDescent="0.55000000000000004">
      <c r="A9" s="4" t="s">
        <v>118</v>
      </c>
      <c r="B9" t="s">
        <v>119</v>
      </c>
    </row>
    <row r="10" spans="1:16384" x14ac:dyDescent="0.55000000000000004">
      <c r="A10" s="4" t="s">
        <v>183</v>
      </c>
      <c r="B10" t="s">
        <v>120</v>
      </c>
    </row>
    <row r="11" spans="1:16384" x14ac:dyDescent="0.55000000000000004">
      <c r="A11" s="4" t="s">
        <v>168</v>
      </c>
      <c r="B11" t="s">
        <v>172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55000000000000004">
      <c r="A12" s="4" t="s">
        <v>169</v>
      </c>
      <c r="B12" t="s">
        <v>184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55000000000000004">
      <c r="A13" s="4" t="s">
        <v>170</v>
      </c>
      <c r="B13" t="s">
        <v>173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55000000000000004">
      <c r="A14" s="4" t="s">
        <v>171</v>
      </c>
      <c r="B14" t="s">
        <v>174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55000000000000004">
      <c r="A15" s="44" t="s">
        <v>71</v>
      </c>
      <c r="B15" s="44"/>
    </row>
    <row r="16" spans="1:16384" x14ac:dyDescent="0.55000000000000004">
      <c r="A16" t="s">
        <v>72</v>
      </c>
      <c r="B16" s="3" t="s">
        <v>92</v>
      </c>
    </row>
    <row r="17" spans="1:2" x14ac:dyDescent="0.55000000000000004">
      <c r="A17" t="s">
        <v>73</v>
      </c>
      <c r="B17" s="3" t="s">
        <v>93</v>
      </c>
    </row>
    <row r="18" spans="1:2" x14ac:dyDescent="0.55000000000000004">
      <c r="A18" t="s">
        <v>74</v>
      </c>
      <c r="B18" s="3" t="s">
        <v>94</v>
      </c>
    </row>
    <row r="19" spans="1:2" x14ac:dyDescent="0.55000000000000004">
      <c r="A19" t="s">
        <v>75</v>
      </c>
      <c r="B19" s="3" t="s">
        <v>95</v>
      </c>
    </row>
    <row r="20" spans="1:2" x14ac:dyDescent="0.55000000000000004">
      <c r="A20" t="s">
        <v>91</v>
      </c>
      <c r="B20" s="3" t="s">
        <v>96</v>
      </c>
    </row>
    <row r="21" spans="1:2" x14ac:dyDescent="0.55000000000000004">
      <c r="A21" t="s">
        <v>76</v>
      </c>
      <c r="B21" s="3" t="s">
        <v>97</v>
      </c>
    </row>
    <row r="22" spans="1:2" x14ac:dyDescent="0.55000000000000004">
      <c r="A22" t="s">
        <v>77</v>
      </c>
      <c r="B22" s="3" t="s">
        <v>98</v>
      </c>
    </row>
    <row r="23" spans="1:2" x14ac:dyDescent="0.55000000000000004">
      <c r="A23" t="s">
        <v>78</v>
      </c>
      <c r="B23" s="3" t="s">
        <v>99</v>
      </c>
    </row>
    <row r="24" spans="1:2" x14ac:dyDescent="0.55000000000000004">
      <c r="A24" t="s">
        <v>79</v>
      </c>
      <c r="B24" s="3" t="s">
        <v>100</v>
      </c>
    </row>
    <row r="25" spans="1:2" x14ac:dyDescent="0.55000000000000004">
      <c r="A25" t="s">
        <v>80</v>
      </c>
      <c r="B25" s="3" t="s">
        <v>101</v>
      </c>
    </row>
    <row r="26" spans="1:2" x14ac:dyDescent="0.55000000000000004">
      <c r="A26" t="s">
        <v>81</v>
      </c>
      <c r="B26" s="3" t="s">
        <v>102</v>
      </c>
    </row>
    <row r="27" spans="1:2" x14ac:dyDescent="0.55000000000000004">
      <c r="A27" t="s">
        <v>82</v>
      </c>
      <c r="B27" s="3" t="s">
        <v>103</v>
      </c>
    </row>
    <row r="28" spans="1:2" x14ac:dyDescent="0.55000000000000004">
      <c r="A28" t="s">
        <v>83</v>
      </c>
      <c r="B28" s="3" t="s">
        <v>104</v>
      </c>
    </row>
    <row r="29" spans="1:2" x14ac:dyDescent="0.55000000000000004">
      <c r="A29" t="s">
        <v>84</v>
      </c>
      <c r="B29" s="3" t="s">
        <v>105</v>
      </c>
    </row>
    <row r="30" spans="1:2" x14ac:dyDescent="0.55000000000000004">
      <c r="A30" t="s">
        <v>85</v>
      </c>
      <c r="B30" s="3" t="s">
        <v>106</v>
      </c>
    </row>
    <row r="31" spans="1:2" x14ac:dyDescent="0.55000000000000004">
      <c r="A31" t="s">
        <v>86</v>
      </c>
      <c r="B31" s="3" t="s">
        <v>107</v>
      </c>
    </row>
    <row r="32" spans="1:2" x14ac:dyDescent="0.55000000000000004">
      <c r="A32" t="s">
        <v>87</v>
      </c>
      <c r="B32" s="3" t="s">
        <v>108</v>
      </c>
    </row>
    <row r="33" spans="1:2" x14ac:dyDescent="0.55000000000000004">
      <c r="A33" t="s">
        <v>88</v>
      </c>
      <c r="B33" s="3" t="s">
        <v>109</v>
      </c>
    </row>
    <row r="34" spans="1:2" x14ac:dyDescent="0.55000000000000004">
      <c r="A34" t="s">
        <v>89</v>
      </c>
      <c r="B34" s="3" t="s">
        <v>110</v>
      </c>
    </row>
    <row r="35" spans="1:2" x14ac:dyDescent="0.55000000000000004">
      <c r="A35" t="s">
        <v>90</v>
      </c>
      <c r="B35" s="3" t="s">
        <v>111</v>
      </c>
    </row>
    <row r="37" spans="1:2" x14ac:dyDescent="0.55000000000000004">
      <c r="A37" s="12" t="s">
        <v>128</v>
      </c>
      <c r="B37" s="12" t="s">
        <v>129</v>
      </c>
    </row>
    <row r="38" spans="1:2" x14ac:dyDescent="0.55000000000000004">
      <c r="A38" s="10">
        <v>1</v>
      </c>
      <c r="B38" t="s">
        <v>72</v>
      </c>
    </row>
    <row r="39" spans="1:2" x14ac:dyDescent="0.55000000000000004">
      <c r="A39" s="10">
        <v>2</v>
      </c>
      <c r="B39" t="s">
        <v>202</v>
      </c>
    </row>
    <row r="40" spans="1:2" x14ac:dyDescent="0.55000000000000004">
      <c r="A40" s="10">
        <v>3</v>
      </c>
      <c r="B40" t="s">
        <v>203</v>
      </c>
    </row>
    <row r="41" spans="1:2" x14ac:dyDescent="0.55000000000000004">
      <c r="A41" s="10"/>
    </row>
    <row r="42" spans="1:2" x14ac:dyDescent="0.55000000000000004">
      <c r="A42" s="10"/>
    </row>
    <row r="43" spans="1:2" x14ac:dyDescent="0.55000000000000004">
      <c r="A43" s="10"/>
    </row>
    <row r="44" spans="1:2" x14ac:dyDescent="0.55000000000000004">
      <c r="A44" s="10"/>
    </row>
    <row r="45" spans="1:2" x14ac:dyDescent="0.55000000000000004">
      <c r="A45" s="10"/>
    </row>
    <row r="46" spans="1:2" x14ac:dyDescent="0.55000000000000004">
      <c r="A46" s="10"/>
    </row>
    <row r="48" spans="1:2" x14ac:dyDescent="0.55000000000000004">
      <c r="A48" s="12" t="s">
        <v>130</v>
      </c>
      <c r="B48" s="12"/>
    </row>
    <row r="49" spans="1:2" x14ac:dyDescent="0.55000000000000004">
      <c r="A49" s="10">
        <v>1</v>
      </c>
      <c r="B49" t="s">
        <v>127</v>
      </c>
    </row>
    <row r="50" spans="1:2" x14ac:dyDescent="0.55000000000000004">
      <c r="A50" s="10">
        <v>2</v>
      </c>
      <c r="B50" t="s">
        <v>125</v>
      </c>
    </row>
    <row r="51" spans="1:2" x14ac:dyDescent="0.55000000000000004">
      <c r="A51" s="10">
        <v>3</v>
      </c>
      <c r="B51" t="s">
        <v>200</v>
      </c>
    </row>
    <row r="52" spans="1:2" x14ac:dyDescent="0.55000000000000004">
      <c r="A52" s="10"/>
    </row>
    <row r="53" spans="1:2" x14ac:dyDescent="0.55000000000000004">
      <c r="A53" s="10"/>
    </row>
    <row r="54" spans="1:2" x14ac:dyDescent="0.55000000000000004">
      <c r="A54" s="10"/>
    </row>
    <row r="55" spans="1:2" x14ac:dyDescent="0.55000000000000004">
      <c r="A55" s="43" t="s">
        <v>185</v>
      </c>
      <c r="B55" s="43"/>
    </row>
    <row r="56" spans="1:2" x14ac:dyDescent="0.55000000000000004">
      <c r="A56" t="s">
        <v>204</v>
      </c>
    </row>
  </sheetData>
  <mergeCells count="3">
    <mergeCell ref="A55:B55"/>
    <mergeCell ref="A1:B1"/>
    <mergeCell ref="A15:B15"/>
  </mergeCells>
  <hyperlinks>
    <hyperlink ref="A2" location="Start!A1" display="Start" xr:uid="{00000000-0004-0000-0000-000000000000}"/>
    <hyperlink ref="A3" location="Terminal!A1" display="Terminal" xr:uid="{00000000-0004-0000-0000-000001000000}"/>
    <hyperlink ref="A4" location="Baseline!A1" display="Baseline" xr:uid="{00000000-0004-0000-0000-000002000000}"/>
    <hyperlink ref="A9" location="Dynamics!A1" display="Dynamics" xr:uid="{00000000-0004-0000-0000-000003000000}"/>
    <hyperlink ref="A11" location="'Damage Functions TFP'!A1" display="Damage Functions TFP" xr:uid="{00000000-0004-0000-0000-000004000000}"/>
    <hyperlink ref="A12" location="'Damage Functions Labour'!A1" display="Damage Functions Labour" xr:uid="{00000000-0004-0000-0000-000005000000}"/>
    <hyperlink ref="A13" location="'Damage Functions Capital'!A1" display="Damage Functions Capital" xr:uid="{00000000-0004-0000-0000-000006000000}"/>
    <hyperlink ref="A14" location="Data!A1" display="Data" xr:uid="{00000000-0004-0000-0000-000007000000}"/>
    <hyperlink ref="A5" location="Temperature!A1" display="Temperature" xr:uid="{00000000-0004-0000-0000-000008000000}"/>
    <hyperlink ref="A6" location="SeaLevel!A1" display="Sea Level" xr:uid="{00000000-0004-0000-0000-000009000000}"/>
    <hyperlink ref="A7" location="Adaptation!A1" display="Adaptation" xr:uid="{00000000-0004-0000-0000-00000A000000}"/>
    <hyperlink ref="A8" location="Extremes!A1" display="Extremes" xr:uid="{00000000-0004-0000-0000-00000B000000}"/>
    <hyperlink ref="A10" location="'Structural Parameters'!A1" display="Strucutral Parameters" xr:uid="{00000000-0004-0000-0000-00000C000000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26"/>
  <sheetViews>
    <sheetView zoomScale="85" zoomScaleNormal="85" workbookViewId="0">
      <selection activeCell="I24" sqref="I24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5" t="str">
        <f>"sector " &amp; D2 &amp; " and region " &amp;E2</f>
        <v>sector 1 and region 1</v>
      </c>
      <c r="B2" s="45"/>
      <c r="C2" s="45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"a_" &amp;  INDIRECT("D" &amp; ROW(C4)-D4)  &amp; "_" &amp;D4 &amp; "_" &amp; INDIRECT("F" &amp; ROW(C4)-F4) &amp; "_p"</f>
        <v>a_T_1_1_1_p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C7" s="1"/>
      <c r="D7" s="1" t="s">
        <v>210</v>
      </c>
      <c r="F7">
        <v>5</v>
      </c>
    </row>
    <row r="8" spans="1:6" x14ac:dyDescent="0.55000000000000004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"a_" &amp;  INDIRECT("D" &amp; ROW(C16)-D16)  &amp; "_" &amp;D16 &amp; "_" &amp; INDIRECT("F" &amp; ROW(C16)-F16) &amp; "_p"</f>
        <v>a_SL_1_1_1_p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5" t="str">
        <f>"sector " &amp; D27 &amp; " and region " &amp;E27</f>
        <v>sector 1 and region 2</v>
      </c>
      <c r="B27" s="45"/>
      <c r="C27" s="45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"a_" &amp;  INDIRECT("D" &amp; ROW(C29)-D29)  &amp; "_" &amp;D29 &amp; "_" &amp; INDIRECT("F" &amp; ROW(C29)-F29) &amp; "_p"</f>
        <v>a_T_1_1_2_p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C32" s="1"/>
      <c r="D32" s="1" t="s">
        <v>210</v>
      </c>
      <c r="F32">
        <v>5</v>
      </c>
    </row>
    <row r="33" spans="1:6" x14ac:dyDescent="0.55000000000000004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"a_" &amp;  INDIRECT("D" &amp; ROW(C41)-D41)  &amp; "_" &amp;D41 &amp; "_" &amp; INDIRECT("F" &amp; ROW(C41)-F41) &amp; "_p"</f>
        <v>a_SL_1_1_2_p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5" t="str">
        <f>"sector " &amp; D52 &amp; " and region " &amp;E52</f>
        <v>sector 1 and region 3</v>
      </c>
      <c r="B52" s="45"/>
      <c r="C52" s="45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"a_" &amp;  INDIRECT("D" &amp; ROW(C54)-D54)  &amp; "_" &amp;D54 &amp; "_" &amp; INDIRECT("F" &amp; ROW(C54)-F54) &amp; "_p"</f>
        <v>a_T_1_1_3_p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B57" s="1"/>
      <c r="C57" s="1"/>
      <c r="D57" s="1" t="s">
        <v>210</v>
      </c>
      <c r="F57">
        <v>5</v>
      </c>
    </row>
    <row r="58" spans="1:6" x14ac:dyDescent="0.55000000000000004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"a_" &amp;  INDIRECT("D" &amp; ROW(C66)-D66)  &amp; "_" &amp;D66 &amp; "_" &amp; INDIRECT("F" &amp; ROW(C66)-F66) &amp; "_p"</f>
        <v>a_SL_1_1_3_p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5" t="str">
        <f>"sector " &amp; D77 &amp; " and region " &amp;E77</f>
        <v>sector 2 and region 1</v>
      </c>
      <c r="B77" s="45"/>
      <c r="C77" s="45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C78" s="1"/>
      <c r="D78" s="1" t="s">
        <v>90</v>
      </c>
      <c r="F78">
        <v>1</v>
      </c>
    </row>
    <row r="79" spans="1:6" x14ac:dyDescent="0.55000000000000004">
      <c r="A79" t="str">
        <f ca="1">"a_" &amp;  INDIRECT("D" &amp; ROW(C79)-D79)  &amp; "_" &amp;D79 &amp; "_" &amp; INDIRECT("F" &amp; ROW(C79)-F79) &amp; "_p"</f>
        <v>a_T_1_2_1_p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C82" s="1"/>
      <c r="D82" s="1" t="s">
        <v>210</v>
      </c>
      <c r="F82">
        <v>5</v>
      </c>
    </row>
    <row r="83" spans="1:6" x14ac:dyDescent="0.55000000000000004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5" t="str">
        <f>"sector " &amp; D102 &amp; " and region " &amp;E102</f>
        <v>sector 2 and region 2</v>
      </c>
      <c r="B102" s="45"/>
      <c r="C102" s="45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"a_" &amp;  INDIRECT("D" &amp; ROW(C104)-D104)  &amp; "_" &amp;D104 &amp; "_" &amp; INDIRECT("F" &amp; ROW(C104)-F104) &amp; "_p"</f>
        <v>a_T_1_2_2_p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C107" s="1"/>
      <c r="D107" s="1" t="s">
        <v>210</v>
      </c>
      <c r="F107">
        <v>5</v>
      </c>
    </row>
    <row r="108" spans="1:6" x14ac:dyDescent="0.55000000000000004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5" t="str">
        <f>"sector " &amp; D127 &amp; " and region " &amp;E127</f>
        <v>sector 2 and region 3</v>
      </c>
      <c r="B127" s="45"/>
      <c r="C127" s="45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"a_" &amp;  INDIRECT("D" &amp; ROW(C129)-D129)  &amp; "_" &amp;D129 &amp; "_" &amp; INDIRECT("F" &amp; ROW(C129)-F129) &amp; "_p"</f>
        <v>a_T_1_2_3_p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C132" s="1"/>
      <c r="D132" s="1" t="s">
        <v>210</v>
      </c>
      <c r="F132">
        <v>5</v>
      </c>
    </row>
    <row r="133" spans="1:6" x14ac:dyDescent="0.55000000000000004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5" t="str">
        <f>"sector " &amp; D152 &amp; " and region " &amp;E152</f>
        <v>sector 3 and region 1</v>
      </c>
      <c r="B152" s="45"/>
      <c r="C152" s="45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C157" s="1"/>
      <c r="D157" s="1" t="s">
        <v>210</v>
      </c>
      <c r="F157">
        <v>5</v>
      </c>
    </row>
    <row r="158" spans="1:6" x14ac:dyDescent="0.55000000000000004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5" t="str">
        <f>"sector " &amp; D177 &amp; " and region " &amp;E177</f>
        <v>sector 3 and region 2</v>
      </c>
      <c r="B177" s="45"/>
      <c r="C177" s="45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C182" s="1"/>
      <c r="D182" s="1" t="s">
        <v>210</v>
      </c>
      <c r="F182">
        <v>5</v>
      </c>
    </row>
    <row r="183" spans="1:6" x14ac:dyDescent="0.55000000000000004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5" t="str">
        <f>"sector " &amp; D202 &amp; " and region " &amp;E202</f>
        <v>sector 3 and region 3</v>
      </c>
      <c r="B202" s="45"/>
      <c r="C202" s="45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C207" s="1"/>
      <c r="D207" s="1" t="s">
        <v>210</v>
      </c>
      <c r="F207">
        <v>5</v>
      </c>
    </row>
    <row r="208" spans="1:6" x14ac:dyDescent="0.55000000000000004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opLeftCell="A10" workbookViewId="0">
      <selection activeCell="B4" sqref="B4"/>
    </sheetView>
  </sheetViews>
  <sheetFormatPr baseColWidth="10" defaultRowHeight="14.4" x14ac:dyDescent="0.55000000000000004"/>
  <cols>
    <col min="1" max="1" width="45.3125" customWidth="1"/>
    <col min="3" max="3" width="12.3125" customWidth="1"/>
  </cols>
  <sheetData>
    <row r="1" spans="1:5" x14ac:dyDescent="0.55000000000000004">
      <c r="A1" s="18" t="s">
        <v>121</v>
      </c>
      <c r="B1" s="19" t="s">
        <v>162</v>
      </c>
      <c r="C1" s="19"/>
      <c r="D1" s="19"/>
      <c r="E1" s="20"/>
    </row>
    <row r="2" spans="1:5" x14ac:dyDescent="0.55000000000000004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55000000000000004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55000000000000004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55000000000000004">
      <c r="A5" s="21"/>
      <c r="B5" s="22"/>
      <c r="C5" s="23"/>
      <c r="D5" s="23"/>
      <c r="E5" s="24"/>
    </row>
    <row r="6" spans="1:5" x14ac:dyDescent="0.55000000000000004">
      <c r="A6" s="21"/>
      <c r="B6" s="22"/>
      <c r="C6" s="23"/>
      <c r="D6" s="23"/>
      <c r="E6" s="24"/>
    </row>
    <row r="7" spans="1:5" x14ac:dyDescent="0.55000000000000004">
      <c r="A7" s="21"/>
      <c r="B7" s="22"/>
      <c r="C7" s="23"/>
      <c r="D7" s="23"/>
      <c r="E7" s="24"/>
    </row>
    <row r="8" spans="1:5" x14ac:dyDescent="0.55000000000000004">
      <c r="A8" s="21"/>
      <c r="B8" s="22"/>
      <c r="C8" s="23"/>
      <c r="D8" s="23"/>
      <c r="E8" s="24"/>
    </row>
    <row r="9" spans="1:5" x14ac:dyDescent="0.55000000000000004">
      <c r="A9" s="21"/>
      <c r="B9" s="22"/>
      <c r="C9" s="23"/>
      <c r="D9" s="23"/>
      <c r="E9" s="24"/>
    </row>
    <row r="10" spans="1:5" x14ac:dyDescent="0.55000000000000004">
      <c r="A10" s="25"/>
      <c r="B10" s="26"/>
      <c r="C10" s="27"/>
      <c r="D10" s="27"/>
      <c r="E10" s="28"/>
    </row>
    <row r="11" spans="1:5" x14ac:dyDescent="0.55000000000000004">
      <c r="A11" s="18" t="s">
        <v>121</v>
      </c>
      <c r="B11" s="19" t="s">
        <v>163</v>
      </c>
      <c r="C11" s="19"/>
      <c r="D11" s="19"/>
      <c r="E11" s="20"/>
    </row>
    <row r="12" spans="1:5" x14ac:dyDescent="0.55000000000000004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55000000000000004">
      <c r="A13" s="21">
        <v>2</v>
      </c>
      <c r="B13" s="22">
        <f>[2]Calibration3!$C$12</f>
        <v>0.2476230141756155</v>
      </c>
      <c r="C13" s="23"/>
      <c r="D13" s="23"/>
      <c r="E13" s="24"/>
    </row>
    <row r="14" spans="1:5" x14ac:dyDescent="0.55000000000000004">
      <c r="A14" s="21">
        <v>3</v>
      </c>
      <c r="B14" s="22">
        <f>[2]Calibration3!$D$12</f>
        <v>0.33372730888433627</v>
      </c>
      <c r="C14" s="23"/>
      <c r="D14" s="23"/>
      <c r="E14" s="24"/>
    </row>
    <row r="15" spans="1:5" x14ac:dyDescent="0.55000000000000004">
      <c r="A15" s="21"/>
      <c r="B15" s="22"/>
      <c r="C15" s="23"/>
      <c r="D15" s="23"/>
      <c r="E15" s="24"/>
    </row>
    <row r="16" spans="1:5" x14ac:dyDescent="0.55000000000000004">
      <c r="A16" s="21"/>
      <c r="B16" s="22"/>
      <c r="C16" s="23"/>
      <c r="D16" s="23"/>
      <c r="E16" s="24"/>
    </row>
    <row r="17" spans="1:5" x14ac:dyDescent="0.55000000000000004">
      <c r="A17" s="21"/>
      <c r="B17" s="22"/>
      <c r="C17" s="23"/>
      <c r="D17" s="23"/>
      <c r="E17" s="24"/>
    </row>
    <row r="18" spans="1:5" x14ac:dyDescent="0.55000000000000004">
      <c r="A18" s="21"/>
      <c r="B18" s="22"/>
      <c r="C18" s="23"/>
      <c r="D18" s="23"/>
      <c r="E18" s="24"/>
    </row>
    <row r="19" spans="1:5" x14ac:dyDescent="0.55000000000000004">
      <c r="A19" s="21"/>
      <c r="B19" s="22"/>
      <c r="C19" s="23"/>
      <c r="D19" s="23"/>
      <c r="E19" s="24"/>
    </row>
    <row r="20" spans="1:5" x14ac:dyDescent="0.55000000000000004">
      <c r="A20" s="25"/>
      <c r="B20" s="26"/>
      <c r="C20" s="27"/>
      <c r="D20" s="27"/>
      <c r="E20" s="28"/>
    </row>
    <row r="21" spans="1:5" x14ac:dyDescent="0.55000000000000004">
      <c r="A21" s="18" t="s">
        <v>121</v>
      </c>
      <c r="B21" s="19" t="s">
        <v>164</v>
      </c>
      <c r="C21" s="19"/>
      <c r="D21" s="19"/>
      <c r="E21" s="20"/>
    </row>
    <row r="22" spans="1:5" x14ac:dyDescent="0.55000000000000004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55000000000000004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55000000000000004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55000000000000004">
      <c r="A25" s="21"/>
      <c r="B25" s="22"/>
      <c r="C25" s="23"/>
      <c r="D25" s="23"/>
      <c r="E25" s="24"/>
    </row>
    <row r="26" spans="1:5" x14ac:dyDescent="0.55000000000000004">
      <c r="A26" s="21"/>
      <c r="B26" s="22"/>
      <c r="C26" s="23"/>
      <c r="D26" s="23"/>
      <c r="E26" s="24"/>
    </row>
    <row r="27" spans="1:5" x14ac:dyDescent="0.55000000000000004">
      <c r="A27" s="21"/>
      <c r="B27" s="22"/>
      <c r="C27" s="23"/>
      <c r="D27" s="23"/>
      <c r="E27" s="24"/>
    </row>
    <row r="28" spans="1:5" x14ac:dyDescent="0.55000000000000004">
      <c r="A28" s="21"/>
      <c r="B28" s="22"/>
      <c r="C28" s="23"/>
      <c r="D28" s="23"/>
      <c r="E28" s="24"/>
    </row>
    <row r="29" spans="1:5" x14ac:dyDescent="0.55000000000000004">
      <c r="A29" s="21"/>
      <c r="B29" s="22"/>
      <c r="C29" s="23"/>
      <c r="D29" s="23"/>
      <c r="E29" s="24"/>
    </row>
    <row r="30" spans="1:5" x14ac:dyDescent="0.55000000000000004">
      <c r="A30" s="21"/>
      <c r="B30" s="22"/>
      <c r="C30" s="23"/>
      <c r="D30" s="23"/>
      <c r="E30" s="24"/>
    </row>
    <row r="31" spans="1:5" x14ac:dyDescent="0.55000000000000004">
      <c r="A31" s="21"/>
      <c r="B31" s="23"/>
      <c r="C31" s="23"/>
      <c r="D31" s="23"/>
      <c r="E31" s="24"/>
    </row>
    <row r="32" spans="1:5" x14ac:dyDescent="0.55000000000000004">
      <c r="A32" s="25"/>
      <c r="B32" s="27"/>
      <c r="C32" s="27"/>
      <c r="D32" s="27"/>
      <c r="E32" s="28"/>
    </row>
    <row r="33" spans="1:5" x14ac:dyDescent="0.55000000000000004">
      <c r="A33" s="18" t="s">
        <v>121</v>
      </c>
      <c r="B33" s="19" t="s">
        <v>198</v>
      </c>
      <c r="C33" s="19"/>
      <c r="D33" s="19"/>
      <c r="E33" s="20"/>
    </row>
    <row r="34" spans="1:5" x14ac:dyDescent="0.55000000000000004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55000000000000004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55000000000000004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55000000000000004">
      <c r="A37" s="21"/>
      <c r="B37" s="22"/>
      <c r="C37" s="23"/>
      <c r="D37" s="23"/>
      <c r="E37" s="24"/>
    </row>
    <row r="38" spans="1:5" x14ac:dyDescent="0.55000000000000004">
      <c r="A38" s="21"/>
      <c r="B38" s="22"/>
      <c r="C38" s="23"/>
      <c r="D38" s="23"/>
      <c r="E38" s="24"/>
    </row>
    <row r="39" spans="1:5" x14ac:dyDescent="0.55000000000000004">
      <c r="A39" s="21"/>
      <c r="B39" s="22"/>
      <c r="C39" s="23"/>
      <c r="D39" s="23"/>
      <c r="E39" s="24"/>
    </row>
    <row r="40" spans="1:5" x14ac:dyDescent="0.55000000000000004">
      <c r="A40" s="21"/>
      <c r="B40" s="22"/>
      <c r="C40" s="23"/>
      <c r="D40" s="23"/>
      <c r="E40" s="24"/>
    </row>
    <row r="41" spans="1:5" x14ac:dyDescent="0.55000000000000004">
      <c r="A41" s="21"/>
      <c r="B41" s="22"/>
      <c r="C41" s="23"/>
      <c r="D41" s="23"/>
      <c r="E41" s="24"/>
    </row>
    <row r="42" spans="1:5" x14ac:dyDescent="0.55000000000000004">
      <c r="A42" s="21"/>
      <c r="B42" s="22"/>
      <c r="C42" s="23"/>
      <c r="D42" s="23"/>
      <c r="E42" s="24"/>
    </row>
    <row r="43" spans="1:5" x14ac:dyDescent="0.55000000000000004">
      <c r="A43" s="21"/>
      <c r="B43" s="23"/>
      <c r="C43" s="23"/>
      <c r="D43" s="23"/>
      <c r="E43" s="24"/>
    </row>
    <row r="44" spans="1:5" x14ac:dyDescent="0.55000000000000004">
      <c r="A44" s="25"/>
      <c r="B44" s="27"/>
      <c r="C44" s="27"/>
      <c r="D44" s="27"/>
      <c r="E44" s="28"/>
    </row>
    <row r="45" spans="1:5" x14ac:dyDescent="0.55000000000000004">
      <c r="A45" s="18" t="s">
        <v>121</v>
      </c>
      <c r="B45" s="19" t="s">
        <v>199</v>
      </c>
      <c r="C45" s="19"/>
      <c r="D45" s="19"/>
      <c r="E45" s="20"/>
    </row>
    <row r="46" spans="1:5" x14ac:dyDescent="0.55000000000000004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55000000000000004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55000000000000004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55000000000000004">
      <c r="A49" s="21"/>
      <c r="B49" s="22"/>
      <c r="C49" s="23"/>
      <c r="D49" s="23"/>
      <c r="E49" s="24"/>
    </row>
    <row r="50" spans="1:6" x14ac:dyDescent="0.55000000000000004">
      <c r="A50" s="21"/>
      <c r="B50" s="22"/>
      <c r="C50" s="23"/>
      <c r="D50" s="23"/>
      <c r="E50" s="24"/>
    </row>
    <row r="51" spans="1:6" x14ac:dyDescent="0.55000000000000004">
      <c r="A51" s="21"/>
      <c r="B51" s="22"/>
      <c r="C51" s="23"/>
      <c r="D51" s="23"/>
      <c r="E51" s="24"/>
    </row>
    <row r="52" spans="1:6" x14ac:dyDescent="0.55000000000000004">
      <c r="A52" s="21"/>
      <c r="B52" s="22"/>
      <c r="C52" s="23"/>
      <c r="D52" s="23"/>
      <c r="E52" s="24"/>
    </row>
    <row r="53" spans="1:6" x14ac:dyDescent="0.55000000000000004">
      <c r="A53" s="21"/>
      <c r="B53" s="22"/>
      <c r="C53" s="23"/>
      <c r="D53" s="23"/>
      <c r="E53" s="24"/>
    </row>
    <row r="54" spans="1:6" x14ac:dyDescent="0.55000000000000004">
      <c r="A54" s="21"/>
      <c r="B54" s="22"/>
      <c r="C54" s="23"/>
      <c r="D54" s="23"/>
      <c r="E54" s="24"/>
    </row>
    <row r="55" spans="1:6" x14ac:dyDescent="0.55000000000000004">
      <c r="A55" s="21"/>
      <c r="B55" s="23"/>
      <c r="C55" s="23"/>
      <c r="D55" s="23"/>
      <c r="E55" s="24"/>
    </row>
    <row r="56" spans="1:6" x14ac:dyDescent="0.55000000000000004">
      <c r="A56" s="25"/>
      <c r="B56" s="27"/>
      <c r="C56" s="27"/>
      <c r="D56" s="27"/>
      <c r="E56" s="28"/>
    </row>
    <row r="57" spans="1:6" x14ac:dyDescent="0.55000000000000004">
      <c r="A57" s="29" t="s">
        <v>187</v>
      </c>
      <c r="B57" s="30"/>
      <c r="C57" s="30"/>
      <c r="D57" s="30"/>
      <c r="E57" s="30"/>
      <c r="F57" s="31"/>
    </row>
    <row r="58" spans="1:6" x14ac:dyDescent="0.55000000000000004">
      <c r="A58" s="32" t="s">
        <v>188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55000000000000004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55000000000000004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55000000000000004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55000000000000004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55000000000000004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55000000000000004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55000000000000004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55000000000000004">
      <c r="A66" s="29" t="s">
        <v>189</v>
      </c>
      <c r="B66" s="30"/>
      <c r="C66" s="30"/>
      <c r="D66" s="30"/>
      <c r="E66" s="30"/>
      <c r="F66" s="31"/>
    </row>
    <row r="67" spans="1:6" x14ac:dyDescent="0.55000000000000004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55000000000000004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55000000000000004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55000000000000004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55000000000000004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55000000000000004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55000000000000004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55000000000000004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55000000000000004">
      <c r="A75" s="29" t="s">
        <v>190</v>
      </c>
      <c r="B75" s="30"/>
      <c r="C75" s="30"/>
      <c r="D75" s="31"/>
    </row>
    <row r="76" spans="1:6" x14ac:dyDescent="0.55000000000000004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55000000000000004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55000000000000004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55000000000000004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55000000000000004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55000000000000004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55000000000000004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55000000000000004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55000000000000004">
      <c r="A84" s="29" t="s">
        <v>191</v>
      </c>
      <c r="B84" s="30"/>
      <c r="C84" s="31"/>
    </row>
    <row r="85" spans="1:4" x14ac:dyDescent="0.55000000000000004">
      <c r="A85" s="32" t="s">
        <v>150</v>
      </c>
      <c r="B85" s="33" t="s">
        <v>136</v>
      </c>
      <c r="C85" s="34" t="s">
        <v>148</v>
      </c>
    </row>
    <row r="86" spans="1:4" x14ac:dyDescent="0.55000000000000004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55000000000000004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55000000000000004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55000000000000004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55000000000000004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55000000000000004">
      <c r="A91" s="21" t="s">
        <v>140</v>
      </c>
      <c r="B91" s="23">
        <v>4638</v>
      </c>
      <c r="C91" s="35">
        <f t="shared" si="3"/>
        <v>0.2601233875490746</v>
      </c>
    </row>
    <row r="92" spans="1:4" x14ac:dyDescent="0.55000000000000004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55000000000000004">
      <c r="A93" s="29" t="s">
        <v>192</v>
      </c>
      <c r="B93" s="30"/>
      <c r="C93" s="30"/>
      <c r="D93" s="31"/>
    </row>
    <row r="94" spans="1:4" x14ac:dyDescent="0.55000000000000004">
      <c r="A94" s="21"/>
      <c r="B94" s="33" t="s">
        <v>151</v>
      </c>
      <c r="C94" s="33" t="s">
        <v>152</v>
      </c>
      <c r="D94" s="34" t="s">
        <v>148</v>
      </c>
    </row>
    <row r="95" spans="1:4" x14ac:dyDescent="0.55000000000000004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55000000000000004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55000000000000004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55000000000000004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55000000000000004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55000000000000004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55000000000000004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zoomScaleNormal="100" workbookViewId="0">
      <selection activeCell="B9" sqref="B9:B11"/>
    </sheetView>
  </sheetViews>
  <sheetFormatPr baseColWidth="10" defaultRowHeight="14.4" x14ac:dyDescent="0.55000000000000004"/>
  <cols>
    <col min="3" max="3" width="76.89453125" bestFit="1" customWidth="1"/>
    <col min="6" max="6" width="18.68359375" bestFit="1" customWidth="1"/>
    <col min="7" max="7" width="13" bestFit="1" customWidth="1"/>
    <col min="10" max="10" width="35.41796875" bestFit="1" customWidth="1"/>
  </cols>
  <sheetData>
    <row r="1" spans="1:4" ht="14.7" thickBot="1" x14ac:dyDescent="0.6">
      <c r="A1" s="15" t="s">
        <v>0</v>
      </c>
      <c r="B1" s="15" t="s">
        <v>1</v>
      </c>
      <c r="C1" s="15" t="s">
        <v>2</v>
      </c>
    </row>
    <row r="2" spans="1:4" x14ac:dyDescent="0.55000000000000004">
      <c r="A2" s="45" t="s">
        <v>12</v>
      </c>
      <c r="B2" s="45"/>
      <c r="C2" s="45"/>
      <c r="D2" t="s">
        <v>201</v>
      </c>
    </row>
    <row r="3" spans="1:4" x14ac:dyDescent="0.55000000000000004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55000000000000004">
      <c r="A4" t="s">
        <v>8</v>
      </c>
      <c r="B4" s="14">
        <v>1</v>
      </c>
      <c r="C4" t="s">
        <v>9</v>
      </c>
    </row>
    <row r="5" spans="1:4" x14ac:dyDescent="0.55000000000000004">
      <c r="A5" t="s">
        <v>10</v>
      </c>
      <c r="B5" s="14">
        <v>0.95</v>
      </c>
      <c r="C5" t="s">
        <v>11</v>
      </c>
    </row>
    <row r="6" spans="1:4" x14ac:dyDescent="0.55000000000000004">
      <c r="A6" t="s">
        <v>13</v>
      </c>
      <c r="B6" s="14">
        <v>0.14499999999999999</v>
      </c>
      <c r="C6" t="s">
        <v>14</v>
      </c>
    </row>
    <row r="7" spans="1:4" x14ac:dyDescent="0.55000000000000004">
      <c r="A7" t="s">
        <v>69</v>
      </c>
      <c r="B7" s="14">
        <v>0.03</v>
      </c>
      <c r="C7" t="s">
        <v>38</v>
      </c>
    </row>
    <row r="8" spans="1:4" x14ac:dyDescent="0.55000000000000004">
      <c r="A8" s="45" t="s">
        <v>19</v>
      </c>
      <c r="B8" s="45"/>
      <c r="C8" s="45"/>
    </row>
    <row r="9" spans="1:4" x14ac:dyDescent="0.55000000000000004">
      <c r="A9" t="s">
        <v>15</v>
      </c>
      <c r="B9" s="13">
        <v>0.2</v>
      </c>
      <c r="C9" t="s">
        <v>21</v>
      </c>
    </row>
    <row r="10" spans="1:4" x14ac:dyDescent="0.55000000000000004">
      <c r="A10" t="s">
        <v>16</v>
      </c>
      <c r="B10" s="13">
        <v>0.2</v>
      </c>
      <c r="C10" t="s">
        <v>20</v>
      </c>
    </row>
    <row r="11" spans="1:4" x14ac:dyDescent="0.55000000000000004">
      <c r="A11" t="s">
        <v>123</v>
      </c>
      <c r="B11" s="13">
        <v>0.2</v>
      </c>
      <c r="C11" t="s">
        <v>124</v>
      </c>
    </row>
    <row r="12" spans="1:4" x14ac:dyDescent="0.55000000000000004">
      <c r="A12" t="s">
        <v>17</v>
      </c>
      <c r="B12" s="14">
        <v>0</v>
      </c>
      <c r="C12" t="s">
        <v>22</v>
      </c>
    </row>
    <row r="13" spans="1:4" x14ac:dyDescent="0.55000000000000004">
      <c r="A13" t="s">
        <v>18</v>
      </c>
      <c r="B13" s="14">
        <v>0</v>
      </c>
      <c r="C13" t="s">
        <v>23</v>
      </c>
    </row>
    <row r="14" spans="1:4" x14ac:dyDescent="0.55000000000000004">
      <c r="A14" t="s">
        <v>179</v>
      </c>
      <c r="B14" s="14">
        <v>0</v>
      </c>
      <c r="C14" t="s">
        <v>180</v>
      </c>
    </row>
    <row r="15" spans="1:4" x14ac:dyDescent="0.55000000000000004">
      <c r="A15" t="s">
        <v>27</v>
      </c>
      <c r="B15" s="14">
        <v>0</v>
      </c>
      <c r="C15" t="s">
        <v>28</v>
      </c>
    </row>
    <row r="16" spans="1:4" x14ac:dyDescent="0.55000000000000004">
      <c r="A16" t="s">
        <v>26</v>
      </c>
      <c r="B16" s="14">
        <v>0</v>
      </c>
      <c r="C16" t="s">
        <v>29</v>
      </c>
    </row>
    <row r="17" spans="1:10" x14ac:dyDescent="0.55000000000000004">
      <c r="A17" t="s">
        <v>177</v>
      </c>
      <c r="B17" s="14">
        <v>0</v>
      </c>
      <c r="C17" t="s">
        <v>178</v>
      </c>
    </row>
    <row r="18" spans="1:10" x14ac:dyDescent="0.55000000000000004">
      <c r="A18" t="s">
        <v>24</v>
      </c>
      <c r="B18" s="14">
        <v>0</v>
      </c>
      <c r="C18" t="s">
        <v>25</v>
      </c>
    </row>
    <row r="19" spans="1:10" x14ac:dyDescent="0.55000000000000004">
      <c r="A19" s="45" t="s">
        <v>7</v>
      </c>
      <c r="B19" s="45"/>
      <c r="C19" s="45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55000000000000004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55000000000000004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55000000000000004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55000000000000004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55000000000000004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55000000000000004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55000000000000004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55000000000000004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55000000000000004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55000000000000004">
      <c r="A29" s="45" t="s">
        <v>6</v>
      </c>
      <c r="B29" s="45"/>
      <c r="C29" s="45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55000000000000004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55000000000000004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0.2476230141756155</v>
      </c>
      <c r="J31" s="2"/>
    </row>
    <row r="32" spans="1:10" x14ac:dyDescent="0.55000000000000004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0.33372730888433627</v>
      </c>
      <c r="J32" s="2"/>
    </row>
    <row r="33" spans="1:10" x14ac:dyDescent="0.55000000000000004">
      <c r="A33" t="str">
        <f t="shared" si="4"/>
        <v>phiN0_2_1_p</v>
      </c>
      <c r="B33" s="16">
        <f t="shared" si="6"/>
        <v>3.2421003936774287E-2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0.2476230141756155</v>
      </c>
      <c r="G33" s="40">
        <f t="shared" si="8"/>
        <v>0.13092888011524303</v>
      </c>
      <c r="J33" s="2"/>
    </row>
    <row r="34" spans="1:10" x14ac:dyDescent="0.55000000000000004">
      <c r="A34" t="str">
        <f t="shared" si="4"/>
        <v>phiN0_2_2_p</v>
      </c>
      <c r="B34" s="16">
        <f t="shared" si="6"/>
        <v>4.2369258200992313E-2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0.2476230141756155</v>
      </c>
      <c r="G34" s="40">
        <f t="shared" si="8"/>
        <v>0.17110387878141173</v>
      </c>
      <c r="I34" s="2"/>
    </row>
    <row r="35" spans="1:10" x14ac:dyDescent="0.55000000000000004">
      <c r="A35" t="str">
        <f t="shared" ref="A35" si="12">"phiN0_" &amp; D35 &amp; "_" &amp; E35 &amp; "_p"</f>
        <v>phiN0_2_3_p</v>
      </c>
      <c r="B35" s="16">
        <f t="shared" ref="B35" si="13">F35*G35</f>
        <v>0.1728327520378489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0.2476230141756155</v>
      </c>
      <c r="G35" s="40">
        <f t="shared" si="8"/>
        <v>0.69796724110334518</v>
      </c>
      <c r="I35" s="2"/>
    </row>
    <row r="36" spans="1:10" x14ac:dyDescent="0.55000000000000004">
      <c r="A36" t="str">
        <f t="shared" si="4"/>
        <v>phiN0_3_1_p</v>
      </c>
      <c r="B36" s="16">
        <f t="shared" si="6"/>
        <v>6.2767145717500916E-2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0.33372730888433627</v>
      </c>
      <c r="G36" s="41">
        <f t="shared" si="8"/>
        <v>0.18807914140240425</v>
      </c>
      <c r="I36" s="2"/>
    </row>
    <row r="37" spans="1:10" x14ac:dyDescent="0.55000000000000004">
      <c r="A37" t="str">
        <f t="shared" si="4"/>
        <v>phiN0_3_2_p</v>
      </c>
      <c r="B37" s="16">
        <f t="shared" si="6"/>
        <v>7.6028316759165382E-2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0.33372730888433627</v>
      </c>
      <c r="G37" s="41">
        <f t="shared" si="8"/>
        <v>0.2278156888428792</v>
      </c>
      <c r="I37" s="2"/>
    </row>
    <row r="38" spans="1:10" x14ac:dyDescent="0.55000000000000004">
      <c r="A38" t="str">
        <f t="shared" ref="A38" si="15">"phiN0_" &amp; D38 &amp; "_" &amp; E38 &amp; "_p"</f>
        <v>phiN0_3_3_p</v>
      </c>
      <c r="B38" s="16">
        <f t="shared" ref="B38" si="16">F38*G38</f>
        <v>0.19493184640766997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0.33372730888433627</v>
      </c>
      <c r="G38" s="41">
        <f t="shared" si="8"/>
        <v>0.5841051697547166</v>
      </c>
      <c r="I38" s="2"/>
    </row>
    <row r="39" spans="1:10" x14ac:dyDescent="0.55000000000000004">
      <c r="A39" s="45" t="s">
        <v>5</v>
      </c>
      <c r="B39" s="45"/>
      <c r="C39" s="45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55000000000000004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55000000000000004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55000000000000004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55000000000000004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55000000000000004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55000000000000004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55000000000000004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55000000000000004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55000000000000004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selection activeCell="B4" sqref="B4"/>
    </sheetView>
  </sheetViews>
  <sheetFormatPr baseColWidth="10" defaultRowHeight="14.4" x14ac:dyDescent="0.55000000000000004"/>
  <cols>
    <col min="3" max="3" width="20" customWidth="1"/>
  </cols>
  <sheetData>
    <row r="1" spans="1:10" ht="14.7" thickBot="1" x14ac:dyDescent="0.6">
      <c r="A1" s="15" t="s">
        <v>0</v>
      </c>
      <c r="B1" s="15" t="s">
        <v>1</v>
      </c>
      <c r="C1" s="15" t="s">
        <v>2</v>
      </c>
    </row>
    <row r="2" spans="1:10" x14ac:dyDescent="0.55000000000000004">
      <c r="A2" s="45" t="s">
        <v>186</v>
      </c>
      <c r="B2" s="45"/>
      <c r="C2" s="45"/>
    </row>
    <row r="3" spans="1:10" x14ac:dyDescent="0.55000000000000004">
      <c r="A3" t="s">
        <v>67</v>
      </c>
      <c r="B3" s="14">
        <f>42*Start!B3</f>
        <v>69.904799999999994</v>
      </c>
      <c r="C3" t="s">
        <v>4</v>
      </c>
    </row>
    <row r="4" spans="1:10" x14ac:dyDescent="0.55000000000000004">
      <c r="A4" t="s">
        <v>66</v>
      </c>
      <c r="B4" s="14">
        <v>1</v>
      </c>
      <c r="C4" t="s">
        <v>9</v>
      </c>
    </row>
    <row r="5" spans="1:10" x14ac:dyDescent="0.55000000000000004">
      <c r="A5" t="s">
        <v>65</v>
      </c>
      <c r="B5" s="14">
        <v>0.14499999999999999</v>
      </c>
      <c r="C5" t="s">
        <v>14</v>
      </c>
    </row>
    <row r="6" spans="1:10" x14ac:dyDescent="0.55000000000000004">
      <c r="A6" t="s">
        <v>70</v>
      </c>
      <c r="B6" s="14">
        <v>2.5000000000000001E-2</v>
      </c>
      <c r="C6" t="s">
        <v>38</v>
      </c>
    </row>
    <row r="7" spans="1:10" x14ac:dyDescent="0.55000000000000004">
      <c r="A7" s="45" t="s">
        <v>7</v>
      </c>
      <c r="B7" s="45"/>
      <c r="C7" s="45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55000000000000004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55000000000000004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55000000000000004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55000000000000004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55000000000000004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55000000000000004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55000000000000004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55000000000000004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55000000000000004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55000000000000004">
      <c r="A17" s="45" t="s">
        <v>6</v>
      </c>
      <c r="B17" s="45"/>
      <c r="C17" s="45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55000000000000004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55000000000000004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0.2476230141756155</v>
      </c>
    </row>
    <row r="20" spans="1:10" x14ac:dyDescent="0.55000000000000004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0.33372730888433627</v>
      </c>
    </row>
    <row r="21" spans="1:10" x14ac:dyDescent="0.55000000000000004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55000000000000004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55000000000000004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55000000000000004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55000000000000004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55000000000000004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4"/>
  <sheetViews>
    <sheetView workbookViewId="0">
      <selection activeCell="E2" sqref="A1:F84"/>
    </sheetView>
  </sheetViews>
  <sheetFormatPr baseColWidth="10" defaultRowHeight="14.4" x14ac:dyDescent="0.55000000000000004"/>
  <sheetData>
    <row r="1" spans="1:6" x14ac:dyDescent="0.55000000000000004">
      <c r="A1" t="s">
        <v>157</v>
      </c>
      <c r="B1" t="s">
        <v>175</v>
      </c>
      <c r="C1" t="s">
        <v>158</v>
      </c>
      <c r="D1" t="s">
        <v>165</v>
      </c>
      <c r="E1" t="s">
        <v>176</v>
      </c>
      <c r="F1" t="s">
        <v>159</v>
      </c>
    </row>
    <row r="2" spans="1:6" x14ac:dyDescent="0.55000000000000004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55000000000000004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55000000000000004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55000000000000004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55000000000000004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55000000000000004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55000000000000004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55000000000000004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55000000000000004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55000000000000004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55000000000000004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55000000000000004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55000000000000004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55000000000000004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55000000000000004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55000000000000004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55000000000000004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55000000000000004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55000000000000004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55000000000000004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55000000000000004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55000000000000004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55000000000000004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55000000000000004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55000000000000004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55000000000000004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55000000000000004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55000000000000004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55000000000000004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55000000000000004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55000000000000004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55000000000000004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55000000000000004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55000000000000004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55000000000000004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55000000000000004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55000000000000004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55000000000000004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55000000000000004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55000000000000004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55000000000000004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55000000000000004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55000000000000004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55000000000000004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55000000000000004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55000000000000004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55000000000000004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55000000000000004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55000000000000004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55000000000000004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55000000000000004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55000000000000004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55000000000000004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55000000000000004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55000000000000004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55000000000000004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55000000000000004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55000000000000004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55000000000000004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55000000000000004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55000000000000004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55000000000000004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55000000000000004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55000000000000004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55000000000000004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55000000000000004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55000000000000004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55000000000000004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55000000000000004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55000000000000004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55000000000000004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55000000000000004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55000000000000004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55000000000000004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55000000000000004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55000000000000004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55000000000000004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55000000000000004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55000000000000004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55000000000000004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55000000000000004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55000000000000004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55000000000000004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workbookViewId="0">
      <selection activeCell="C15" sqref="C15"/>
    </sheetView>
  </sheetViews>
  <sheetFormatPr baseColWidth="10" defaultRowHeight="14.4" x14ac:dyDescent="0.55000000000000004"/>
  <cols>
    <col min="1" max="1" width="10.3125" customWidth="1"/>
    <col min="2" max="2" width="12" bestFit="1" customWidth="1"/>
    <col min="3" max="3" width="44.1015625" customWidth="1"/>
    <col min="4" max="4" width="12.68359375" bestFit="1" customWidth="1"/>
    <col min="5" max="5" width="6.3125" bestFit="1" customWidth="1"/>
    <col min="6" max="6" width="6.89453125" bestFit="1" customWidth="1"/>
    <col min="7" max="7" width="8.3125" bestFit="1" customWidth="1"/>
    <col min="8" max="8" width="4" bestFit="1" customWidth="1"/>
    <col min="9" max="9" width="8.3125" bestFit="1" customWidth="1"/>
  </cols>
  <sheetData>
    <row r="1" spans="1:9" x14ac:dyDescent="0.55000000000000004">
      <c r="A1" s="17" t="s">
        <v>0</v>
      </c>
      <c r="B1" s="17" t="s">
        <v>1</v>
      </c>
      <c r="C1" s="17" t="s">
        <v>2</v>
      </c>
    </row>
    <row r="2" spans="1:9" x14ac:dyDescent="0.55000000000000004">
      <c r="A2" t="s">
        <v>30</v>
      </c>
      <c r="B2" s="14">
        <v>0.95</v>
      </c>
      <c r="C2" t="s">
        <v>51</v>
      </c>
    </row>
    <row r="3" spans="1:9" x14ac:dyDescent="0.55000000000000004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55000000000000004">
      <c r="A4" t="s">
        <v>36</v>
      </c>
      <c r="B4" s="14">
        <v>0</v>
      </c>
      <c r="C4" t="s">
        <v>37</v>
      </c>
    </row>
    <row r="5" spans="1:9" x14ac:dyDescent="0.55000000000000004">
      <c r="A5" t="s">
        <v>40</v>
      </c>
      <c r="B5" s="14">
        <v>0.7</v>
      </c>
      <c r="C5" t="s">
        <v>39</v>
      </c>
      <c r="G5" s="5"/>
      <c r="I5" s="5"/>
    </row>
    <row r="6" spans="1:9" x14ac:dyDescent="0.55000000000000004">
      <c r="A6" t="s">
        <v>41</v>
      </c>
      <c r="B6" s="14">
        <v>0</v>
      </c>
      <c r="C6" t="s">
        <v>42</v>
      </c>
    </row>
    <row r="7" spans="1:9" x14ac:dyDescent="0.55000000000000004">
      <c r="A7" t="s">
        <v>43</v>
      </c>
      <c r="B7" s="14">
        <v>0.95</v>
      </c>
      <c r="C7" t="s">
        <v>49</v>
      </c>
    </row>
    <row r="8" spans="1:9" x14ac:dyDescent="0.55000000000000004">
      <c r="A8" t="s">
        <v>47</v>
      </c>
      <c r="B8" s="14">
        <v>0</v>
      </c>
      <c r="C8" t="s">
        <v>50</v>
      </c>
    </row>
    <row r="9" spans="1:9" x14ac:dyDescent="0.55000000000000004">
      <c r="A9" t="s">
        <v>46</v>
      </c>
      <c r="B9" s="14">
        <v>1</v>
      </c>
      <c r="C9" t="s">
        <v>48</v>
      </c>
    </row>
    <row r="10" spans="1:9" x14ac:dyDescent="0.55000000000000004">
      <c r="A10" t="s">
        <v>44</v>
      </c>
      <c r="B10" s="14">
        <v>10</v>
      </c>
      <c r="C10" t="s">
        <v>45</v>
      </c>
    </row>
    <row r="11" spans="1:9" x14ac:dyDescent="0.55000000000000004">
      <c r="A11" s="45" t="s">
        <v>131</v>
      </c>
      <c r="B11" s="45"/>
      <c r="C11" s="45"/>
      <c r="D11" s="17"/>
      <c r="E11" s="17" t="s">
        <v>121</v>
      </c>
      <c r="F11" s="17" t="s">
        <v>122</v>
      </c>
    </row>
    <row r="12" spans="1:9" x14ac:dyDescent="0.55000000000000004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55000000000000004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55000000000000004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55000000000000004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55000000000000004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55000000000000004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55000000000000004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55000000000000004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55000000000000004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55000000000000004">
      <c r="A21" s="45" t="s">
        <v>197</v>
      </c>
      <c r="B21" s="45"/>
      <c r="C21" s="45"/>
      <c r="D21" s="17"/>
      <c r="E21" s="17" t="s">
        <v>121</v>
      </c>
      <c r="F21" s="17" t="s">
        <v>122</v>
      </c>
    </row>
    <row r="22" spans="1:6" x14ac:dyDescent="0.55000000000000004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55000000000000004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55000000000000004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55000000000000004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55000000000000004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55000000000000004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55000000000000004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55000000000000004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55000000000000004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0"/>
  <sheetViews>
    <sheetView zoomScale="115" zoomScaleNormal="115" workbookViewId="0">
      <selection activeCell="C6" sqref="C6"/>
    </sheetView>
  </sheetViews>
  <sheetFormatPr baseColWidth="10" defaultRowHeight="14.4" x14ac:dyDescent="0.55000000000000004"/>
  <cols>
    <col min="3" max="3" width="47.3125" bestFit="1" customWidth="1"/>
  </cols>
  <sheetData>
    <row r="1" spans="1:6" x14ac:dyDescent="0.55000000000000004">
      <c r="A1" s="17" t="s">
        <v>0</v>
      </c>
      <c r="B1" s="17" t="s">
        <v>1</v>
      </c>
      <c r="C1" s="17" t="s">
        <v>2</v>
      </c>
    </row>
    <row r="2" spans="1:6" x14ac:dyDescent="0.55000000000000004">
      <c r="A2" t="s">
        <v>32</v>
      </c>
      <c r="B2">
        <v>0.25</v>
      </c>
      <c r="C2" t="s">
        <v>33</v>
      </c>
    </row>
    <row r="3" spans="1:6" x14ac:dyDescent="0.55000000000000004">
      <c r="A3" t="s">
        <v>35</v>
      </c>
      <c r="B3">
        <v>1</v>
      </c>
      <c r="C3" t="s">
        <v>34</v>
      </c>
    </row>
    <row r="4" spans="1:6" x14ac:dyDescent="0.55000000000000004">
      <c r="A4" t="s">
        <v>153</v>
      </c>
      <c r="B4">
        <v>4.7300000000000004</v>
      </c>
      <c r="C4" t="s">
        <v>193</v>
      </c>
    </row>
    <row r="5" spans="1:6" x14ac:dyDescent="0.55000000000000004">
      <c r="A5" t="s">
        <v>52</v>
      </c>
      <c r="B5">
        <v>0.1</v>
      </c>
      <c r="C5" t="s">
        <v>53</v>
      </c>
    </row>
    <row r="6" spans="1:6" x14ac:dyDescent="0.55000000000000004">
      <c r="A6" t="s">
        <v>54</v>
      </c>
      <c r="B6">
        <v>0</v>
      </c>
      <c r="C6" t="s">
        <v>55</v>
      </c>
    </row>
    <row r="7" spans="1:6" x14ac:dyDescent="0.55000000000000004">
      <c r="A7" t="s">
        <v>56</v>
      </c>
      <c r="B7">
        <v>0</v>
      </c>
      <c r="C7" t="s">
        <v>57</v>
      </c>
    </row>
    <row r="8" spans="1:6" x14ac:dyDescent="0.55000000000000004">
      <c r="A8" t="s">
        <v>154</v>
      </c>
      <c r="B8">
        <v>1.01</v>
      </c>
      <c r="C8" t="s">
        <v>194</v>
      </c>
    </row>
    <row r="9" spans="1:6" x14ac:dyDescent="0.55000000000000004">
      <c r="A9" t="s">
        <v>155</v>
      </c>
      <c r="B9">
        <v>1.01</v>
      </c>
      <c r="C9" t="s">
        <v>195</v>
      </c>
    </row>
    <row r="10" spans="1:6" x14ac:dyDescent="0.55000000000000004">
      <c r="A10" t="s">
        <v>156</v>
      </c>
      <c r="B10">
        <v>1.01</v>
      </c>
      <c r="C10" t="s">
        <v>196</v>
      </c>
    </row>
    <row r="11" spans="1:6" x14ac:dyDescent="0.55000000000000004">
      <c r="A11" s="45" t="s">
        <v>132</v>
      </c>
      <c r="B11" s="45"/>
      <c r="C11" s="45"/>
      <c r="D11" s="17" t="s">
        <v>121</v>
      </c>
      <c r="E11" s="17" t="s">
        <v>122</v>
      </c>
      <c r="F11" s="17"/>
    </row>
    <row r="12" spans="1:6" x14ac:dyDescent="0.55000000000000004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55000000000000004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55000000000000004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55000000000000004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55000000000000004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55000000000000004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55000000000000004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55000000000000004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55000000000000004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55000000000000004">
      <c r="A21" s="45" t="s">
        <v>133</v>
      </c>
      <c r="B21" s="45"/>
      <c r="C21" s="45"/>
      <c r="D21" s="17" t="s">
        <v>121</v>
      </c>
      <c r="E21" s="17" t="s">
        <v>122</v>
      </c>
      <c r="F21" s="17"/>
    </row>
    <row r="22" spans="1:6" x14ac:dyDescent="0.55000000000000004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55000000000000004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55000000000000004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55000000000000004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55000000000000004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55000000000000004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55000000000000004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55000000000000004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55000000000000004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55000000000000004">
      <c r="A31" s="45" t="s">
        <v>160</v>
      </c>
      <c r="B31" s="45"/>
      <c r="C31" s="45"/>
      <c r="D31" s="17" t="s">
        <v>121</v>
      </c>
      <c r="E31" s="17" t="s">
        <v>122</v>
      </c>
      <c r="F31" s="17"/>
    </row>
    <row r="32" spans="1:6" x14ac:dyDescent="0.55000000000000004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55000000000000004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55000000000000004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55000000000000004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55000000000000004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55000000000000004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55000000000000004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55000000000000004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55000000000000004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55000000000000004">
      <c r="A41" s="45" t="s">
        <v>161</v>
      </c>
      <c r="B41" s="45"/>
      <c r="C41" s="45"/>
      <c r="D41" s="17" t="s">
        <v>121</v>
      </c>
      <c r="E41" s="17" t="s">
        <v>122</v>
      </c>
      <c r="F41" s="17"/>
    </row>
    <row r="42" spans="1:6" x14ac:dyDescent="0.55000000000000004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55000000000000004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55000000000000004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55000000000000004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55000000000000004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55000000000000004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55000000000000004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55000000000000004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55000000000000004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6"/>
  <sheetViews>
    <sheetView topLeftCell="A31" workbookViewId="0">
      <selection activeCell="B203" sqref="B203:B226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B7" s="1"/>
      <c r="C7" s="1"/>
      <c r="D7" t="s">
        <v>210</v>
      </c>
      <c r="F7">
        <v>5</v>
      </c>
    </row>
    <row r="8" spans="1:6" x14ac:dyDescent="0.55000000000000004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B32" s="1"/>
      <c r="C32" s="1"/>
      <c r="D32" t="s">
        <v>210</v>
      </c>
      <c r="F32">
        <v>5</v>
      </c>
    </row>
    <row r="33" spans="1:6" x14ac:dyDescent="0.55000000000000004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B57" s="1"/>
      <c r="C57" s="1"/>
      <c r="D57" t="s">
        <v>210</v>
      </c>
      <c r="F57">
        <v>5</v>
      </c>
    </row>
    <row r="58" spans="1:6" x14ac:dyDescent="0.55000000000000004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C78" s="1"/>
      <c r="D78" s="1" t="s">
        <v>90</v>
      </c>
      <c r="F78">
        <v>1</v>
      </c>
    </row>
    <row r="79" spans="1:6" x14ac:dyDescent="0.55000000000000004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B82" s="1"/>
      <c r="C82" s="1"/>
      <c r="D82" t="s">
        <v>210</v>
      </c>
      <c r="F82">
        <v>5</v>
      </c>
    </row>
    <row r="83" spans="1:6" x14ac:dyDescent="0.55000000000000004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B107" s="1"/>
      <c r="C107" s="1"/>
      <c r="D107" t="s">
        <v>210</v>
      </c>
      <c r="F107">
        <v>5</v>
      </c>
    </row>
    <row r="108" spans="1:6" x14ac:dyDescent="0.55000000000000004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B132" s="1"/>
      <c r="C132" s="1"/>
      <c r="D132" t="s">
        <v>210</v>
      </c>
      <c r="F132">
        <v>5</v>
      </c>
    </row>
    <row r="133" spans="1:6" x14ac:dyDescent="0.55000000000000004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B157" s="1"/>
      <c r="C157" s="1"/>
      <c r="D157" t="s">
        <v>210</v>
      </c>
      <c r="F157">
        <v>5</v>
      </c>
    </row>
    <row r="158" spans="1:6" x14ac:dyDescent="0.55000000000000004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B182" s="1"/>
      <c r="C182" s="1"/>
      <c r="D182" t="s">
        <v>210</v>
      </c>
      <c r="F182">
        <v>5</v>
      </c>
    </row>
    <row r="183" spans="1:6" x14ac:dyDescent="0.55000000000000004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B207" s="1"/>
      <c r="C207" s="1"/>
      <c r="D207" t="s">
        <v>210</v>
      </c>
      <c r="F207">
        <v>5</v>
      </c>
    </row>
    <row r="208" spans="1:6" x14ac:dyDescent="0.55000000000000004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26"/>
  <sheetViews>
    <sheetView topLeftCell="A201" zoomScaleNormal="100" workbookViewId="0">
      <selection activeCell="B230" sqref="B230"/>
    </sheetView>
  </sheetViews>
  <sheetFormatPr baseColWidth="10" defaultRowHeight="14.4" x14ac:dyDescent="0.55000000000000004"/>
  <cols>
    <col min="1" max="1" width="24.3125" customWidth="1"/>
  </cols>
  <sheetData>
    <row r="1" spans="1:6" x14ac:dyDescent="0.55000000000000004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55000000000000004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55000000000000004">
      <c r="A3" s="11" t="s">
        <v>58</v>
      </c>
      <c r="C3" s="1"/>
      <c r="D3" s="1" t="s">
        <v>90</v>
      </c>
      <c r="F3">
        <v>1</v>
      </c>
    </row>
    <row r="4" spans="1:6" x14ac:dyDescent="0.55000000000000004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55000000000000004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55000000000000004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55000000000000004">
      <c r="A7" s="11" t="s">
        <v>63</v>
      </c>
      <c r="C7" s="1"/>
      <c r="D7" s="1" t="s">
        <v>210</v>
      </c>
      <c r="F7">
        <v>5</v>
      </c>
    </row>
    <row r="8" spans="1:6" x14ac:dyDescent="0.55000000000000004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55000000000000004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55000000000000004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55000000000000004">
      <c r="A11" s="11" t="s">
        <v>62</v>
      </c>
      <c r="C11" s="1"/>
      <c r="D11" s="1" t="s">
        <v>212</v>
      </c>
      <c r="F11">
        <v>9</v>
      </c>
    </row>
    <row r="12" spans="1:6" x14ac:dyDescent="0.55000000000000004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55000000000000004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55000000000000004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55000000000000004">
      <c r="A15" s="11" t="s">
        <v>64</v>
      </c>
      <c r="C15" s="1"/>
      <c r="D15" s="1" t="s">
        <v>211</v>
      </c>
      <c r="F15">
        <v>13</v>
      </c>
    </row>
    <row r="16" spans="1:6" x14ac:dyDescent="0.55000000000000004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55000000000000004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55000000000000004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55000000000000004">
      <c r="A19" s="11" t="s">
        <v>166</v>
      </c>
      <c r="C19" s="1"/>
      <c r="D19" s="1" t="s">
        <v>213</v>
      </c>
      <c r="F19">
        <v>17</v>
      </c>
    </row>
    <row r="20" spans="1:6" x14ac:dyDescent="0.55000000000000004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55000000000000004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55000000000000004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55000000000000004">
      <c r="A23" s="11" t="s">
        <v>167</v>
      </c>
      <c r="D23" t="s">
        <v>214</v>
      </c>
      <c r="F23">
        <v>21</v>
      </c>
    </row>
    <row r="24" spans="1:6" x14ac:dyDescent="0.55000000000000004">
      <c r="A24" t="str">
        <f ca="1">"aK_" &amp;  INDIRECT("D" &amp; ROW(C24)-D24)  &amp; "_" &amp;D24 &amp; "_" &amp; INDIRECT("F" &amp; ROW(C24)-F24) &amp; "_p"</f>
        <v>aK_CYC_1_1_1_p</v>
      </c>
      <c r="B24">
        <v>0</v>
      </c>
      <c r="C24" t="s">
        <v>59</v>
      </c>
      <c r="D24">
        <v>1</v>
      </c>
      <c r="F24">
        <v>22</v>
      </c>
    </row>
    <row r="25" spans="1:6" x14ac:dyDescent="0.55000000000000004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55000000000000004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55000000000000004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55000000000000004">
      <c r="A28" s="11" t="s">
        <v>58</v>
      </c>
      <c r="C28" s="1"/>
      <c r="D28" s="1" t="s">
        <v>90</v>
      </c>
      <c r="F28">
        <v>1</v>
      </c>
    </row>
    <row r="29" spans="1:6" x14ac:dyDescent="0.55000000000000004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55000000000000004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55000000000000004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55000000000000004">
      <c r="A32" s="11" t="s">
        <v>63</v>
      </c>
      <c r="C32" s="1"/>
      <c r="D32" s="1" t="s">
        <v>210</v>
      </c>
      <c r="F32">
        <v>5</v>
      </c>
    </row>
    <row r="33" spans="1:6" x14ac:dyDescent="0.55000000000000004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55000000000000004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55000000000000004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55000000000000004">
      <c r="A36" s="11" t="s">
        <v>62</v>
      </c>
      <c r="C36" s="1"/>
      <c r="D36" s="1" t="s">
        <v>212</v>
      </c>
      <c r="F36">
        <v>9</v>
      </c>
    </row>
    <row r="37" spans="1:6" x14ac:dyDescent="0.55000000000000004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55000000000000004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55000000000000004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55000000000000004">
      <c r="A40" s="11" t="s">
        <v>64</v>
      </c>
      <c r="C40" s="1"/>
      <c r="D40" s="1" t="s">
        <v>211</v>
      </c>
      <c r="F40">
        <v>13</v>
      </c>
    </row>
    <row r="41" spans="1:6" x14ac:dyDescent="0.55000000000000004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55000000000000004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55000000000000004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55000000000000004">
      <c r="A44" s="11" t="s">
        <v>166</v>
      </c>
      <c r="C44" s="1"/>
      <c r="D44" s="1" t="s">
        <v>213</v>
      </c>
      <c r="F44">
        <v>17</v>
      </c>
    </row>
    <row r="45" spans="1:6" x14ac:dyDescent="0.55000000000000004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55000000000000004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55000000000000004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55000000000000004">
      <c r="A48" s="11" t="s">
        <v>167</v>
      </c>
      <c r="D48" t="s">
        <v>214</v>
      </c>
      <c r="F48">
        <v>21</v>
      </c>
    </row>
    <row r="49" spans="1:6" x14ac:dyDescent="0.55000000000000004">
      <c r="A49" t="str">
        <f ca="1">"aK_" &amp;  INDIRECT("D" &amp; ROW(C49)-D49)  &amp; "_" &amp;D49 &amp; "_" &amp; INDIRECT("F" &amp; ROW(C49)-F49) &amp; "_p"</f>
        <v>aK_CYC_1_1_2_p</v>
      </c>
      <c r="B49">
        <v>0</v>
      </c>
      <c r="C49" t="s">
        <v>59</v>
      </c>
      <c r="D49">
        <v>1</v>
      </c>
      <c r="F49">
        <v>22</v>
      </c>
    </row>
    <row r="50" spans="1:6" x14ac:dyDescent="0.55000000000000004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55000000000000004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55000000000000004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55000000000000004">
      <c r="A53" s="11" t="s">
        <v>58</v>
      </c>
      <c r="C53" s="1"/>
      <c r="D53" s="1" t="s">
        <v>90</v>
      </c>
      <c r="F53">
        <v>1</v>
      </c>
    </row>
    <row r="54" spans="1:6" x14ac:dyDescent="0.55000000000000004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55000000000000004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55000000000000004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55000000000000004">
      <c r="A57" s="11" t="s">
        <v>63</v>
      </c>
      <c r="C57" s="1"/>
      <c r="D57" s="1" t="s">
        <v>210</v>
      </c>
      <c r="F57">
        <v>5</v>
      </c>
    </row>
    <row r="58" spans="1:6" x14ac:dyDescent="0.55000000000000004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55000000000000004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55000000000000004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55000000000000004">
      <c r="A61" s="11" t="s">
        <v>62</v>
      </c>
      <c r="C61" s="1"/>
      <c r="D61" s="1" t="s">
        <v>212</v>
      </c>
      <c r="F61">
        <v>9</v>
      </c>
    </row>
    <row r="62" spans="1:6" x14ac:dyDescent="0.55000000000000004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55000000000000004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55000000000000004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55000000000000004">
      <c r="A65" s="11" t="s">
        <v>64</v>
      </c>
      <c r="C65" s="1"/>
      <c r="D65" s="1" t="s">
        <v>211</v>
      </c>
      <c r="F65">
        <v>13</v>
      </c>
    </row>
    <row r="66" spans="1:6" x14ac:dyDescent="0.55000000000000004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55000000000000004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55000000000000004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55000000000000004">
      <c r="A69" s="11" t="s">
        <v>166</v>
      </c>
      <c r="C69" s="1"/>
      <c r="D69" s="1" t="s">
        <v>213</v>
      </c>
      <c r="F69">
        <v>17</v>
      </c>
    </row>
    <row r="70" spans="1:6" x14ac:dyDescent="0.55000000000000004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55000000000000004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55000000000000004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55000000000000004">
      <c r="A73" s="11" t="s">
        <v>167</v>
      </c>
      <c r="D73" t="s">
        <v>214</v>
      </c>
      <c r="F73">
        <v>21</v>
      </c>
    </row>
    <row r="74" spans="1:6" x14ac:dyDescent="0.55000000000000004">
      <c r="A74" t="str">
        <f ca="1">"aK_" &amp;  INDIRECT("D" &amp; ROW(C74)-D74)  &amp; "_" &amp;D74 &amp; "_" &amp; INDIRECT("F" &amp; ROW(C74)-F74) &amp; "_p"</f>
        <v>aK_CYC_1_1_3_p</v>
      </c>
      <c r="B74">
        <v>0</v>
      </c>
      <c r="C74" t="s">
        <v>59</v>
      </c>
      <c r="D74">
        <v>1</v>
      </c>
      <c r="F74">
        <v>22</v>
      </c>
    </row>
    <row r="75" spans="1:6" x14ac:dyDescent="0.55000000000000004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55000000000000004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55000000000000004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55000000000000004">
      <c r="A78" s="11" t="s">
        <v>58</v>
      </c>
      <c r="B78" s="1"/>
      <c r="C78" s="1"/>
      <c r="D78" s="1" t="s">
        <v>90</v>
      </c>
      <c r="F78">
        <v>1</v>
      </c>
    </row>
    <row r="79" spans="1:6" x14ac:dyDescent="0.55000000000000004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55000000000000004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55000000000000004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55000000000000004">
      <c r="A82" s="11" t="s">
        <v>63</v>
      </c>
      <c r="C82" s="1"/>
      <c r="D82" s="1" t="s">
        <v>210</v>
      </c>
      <c r="F82">
        <v>5</v>
      </c>
    </row>
    <row r="83" spans="1:6" x14ac:dyDescent="0.55000000000000004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55000000000000004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55000000000000004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55000000000000004">
      <c r="A86" s="11" t="s">
        <v>62</v>
      </c>
      <c r="C86" s="1"/>
      <c r="D86" s="1" t="s">
        <v>212</v>
      </c>
      <c r="F86">
        <v>9</v>
      </c>
    </row>
    <row r="87" spans="1:6" x14ac:dyDescent="0.55000000000000004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55000000000000004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55000000000000004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55000000000000004">
      <c r="A90" s="11" t="s">
        <v>64</v>
      </c>
      <c r="C90" s="1"/>
      <c r="D90" s="1" t="s">
        <v>211</v>
      </c>
      <c r="F90">
        <v>13</v>
      </c>
    </row>
    <row r="91" spans="1:6" x14ac:dyDescent="0.55000000000000004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55000000000000004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55000000000000004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55000000000000004">
      <c r="A94" s="11" t="s">
        <v>166</v>
      </c>
      <c r="C94" s="1"/>
      <c r="D94" s="1" t="s">
        <v>213</v>
      </c>
      <c r="F94">
        <v>17</v>
      </c>
    </row>
    <row r="95" spans="1:6" x14ac:dyDescent="0.55000000000000004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55000000000000004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55000000000000004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55000000000000004">
      <c r="A98" s="11" t="s">
        <v>167</v>
      </c>
      <c r="D98" t="s">
        <v>214</v>
      </c>
      <c r="F98">
        <v>21</v>
      </c>
    </row>
    <row r="99" spans="1:6" x14ac:dyDescent="0.55000000000000004">
      <c r="A99" t="str">
        <f ca="1">"aK_" &amp;  INDIRECT("D" &amp; ROW(C99)-D99)  &amp; "_" &amp;D99 &amp; "_" &amp; INDIRECT("F" &amp; ROW(C99)-F99) &amp; "_p"</f>
        <v>aK_CYC_1_2_1_p</v>
      </c>
      <c r="B99">
        <v>0</v>
      </c>
      <c r="C99" t="s">
        <v>59</v>
      </c>
      <c r="D99">
        <v>1</v>
      </c>
      <c r="F99">
        <v>22</v>
      </c>
    </row>
    <row r="100" spans="1:6" x14ac:dyDescent="0.55000000000000004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55000000000000004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55000000000000004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55000000000000004">
      <c r="A103" s="11" t="s">
        <v>58</v>
      </c>
      <c r="C103" s="1"/>
      <c r="D103" s="1" t="s">
        <v>90</v>
      </c>
      <c r="F103">
        <v>1</v>
      </c>
    </row>
    <row r="104" spans="1:6" x14ac:dyDescent="0.55000000000000004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55000000000000004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55000000000000004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55000000000000004">
      <c r="A107" s="11" t="s">
        <v>63</v>
      </c>
      <c r="C107" s="1"/>
      <c r="D107" s="1" t="s">
        <v>210</v>
      </c>
      <c r="F107">
        <v>5</v>
      </c>
    </row>
    <row r="108" spans="1:6" x14ac:dyDescent="0.55000000000000004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55000000000000004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55000000000000004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55000000000000004">
      <c r="A111" s="11" t="s">
        <v>62</v>
      </c>
      <c r="C111" s="1"/>
      <c r="D111" s="1" t="s">
        <v>212</v>
      </c>
      <c r="F111">
        <v>9</v>
      </c>
    </row>
    <row r="112" spans="1:6" x14ac:dyDescent="0.55000000000000004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55000000000000004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55000000000000004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55000000000000004">
      <c r="A115" s="11" t="s">
        <v>64</v>
      </c>
      <c r="C115" s="1"/>
      <c r="D115" s="1" t="s">
        <v>211</v>
      </c>
      <c r="F115">
        <v>13</v>
      </c>
    </row>
    <row r="116" spans="1:6" x14ac:dyDescent="0.55000000000000004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55000000000000004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55000000000000004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55000000000000004">
      <c r="A119" s="11" t="s">
        <v>166</v>
      </c>
      <c r="C119" s="1"/>
      <c r="D119" s="1" t="s">
        <v>213</v>
      </c>
      <c r="F119">
        <v>17</v>
      </c>
    </row>
    <row r="120" spans="1:6" x14ac:dyDescent="0.55000000000000004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55000000000000004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55000000000000004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55000000000000004">
      <c r="A123" s="11" t="s">
        <v>167</v>
      </c>
      <c r="D123" t="s">
        <v>214</v>
      </c>
      <c r="F123">
        <v>21</v>
      </c>
    </row>
    <row r="124" spans="1:6" x14ac:dyDescent="0.55000000000000004">
      <c r="A124" t="str">
        <f ca="1">"aK_" &amp;  INDIRECT("D" &amp; ROW(C124)-D124)  &amp; "_" &amp;D124 &amp; "_" &amp; INDIRECT("F" &amp; ROW(C124)-F124) &amp; "_p"</f>
        <v>aK_CYC_1_2_2_p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55000000000000004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55000000000000004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55000000000000004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55000000000000004">
      <c r="A128" s="11" t="s">
        <v>58</v>
      </c>
      <c r="C128" s="1"/>
      <c r="D128" s="1" t="s">
        <v>90</v>
      </c>
      <c r="F128">
        <v>1</v>
      </c>
    </row>
    <row r="129" spans="1:6" x14ac:dyDescent="0.55000000000000004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55000000000000004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55000000000000004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55000000000000004">
      <c r="A132" s="11" t="s">
        <v>63</v>
      </c>
      <c r="C132" s="1"/>
      <c r="D132" s="1" t="s">
        <v>210</v>
      </c>
      <c r="F132">
        <v>5</v>
      </c>
    </row>
    <row r="133" spans="1:6" x14ac:dyDescent="0.55000000000000004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55000000000000004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55000000000000004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55000000000000004">
      <c r="A136" s="11" t="s">
        <v>62</v>
      </c>
      <c r="C136" s="1"/>
      <c r="D136" s="1" t="s">
        <v>212</v>
      </c>
      <c r="F136">
        <v>9</v>
      </c>
    </row>
    <row r="137" spans="1:6" x14ac:dyDescent="0.55000000000000004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55000000000000004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55000000000000004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55000000000000004">
      <c r="A140" s="11" t="s">
        <v>64</v>
      </c>
      <c r="C140" s="1"/>
      <c r="D140" s="1" t="s">
        <v>211</v>
      </c>
      <c r="F140">
        <v>13</v>
      </c>
    </row>
    <row r="141" spans="1:6" x14ac:dyDescent="0.55000000000000004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55000000000000004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55000000000000004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55000000000000004">
      <c r="A144" s="11" t="s">
        <v>166</v>
      </c>
      <c r="C144" s="1"/>
      <c r="D144" s="1" t="s">
        <v>213</v>
      </c>
      <c r="F144">
        <v>17</v>
      </c>
    </row>
    <row r="145" spans="1:6" x14ac:dyDescent="0.55000000000000004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55000000000000004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55000000000000004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55000000000000004">
      <c r="A148" s="11" t="s">
        <v>167</v>
      </c>
      <c r="D148" t="s">
        <v>214</v>
      </c>
      <c r="F148">
        <v>21</v>
      </c>
    </row>
    <row r="149" spans="1:6" x14ac:dyDescent="0.55000000000000004">
      <c r="A149" t="str">
        <f ca="1">"aK_" &amp;  INDIRECT("D" &amp; ROW(C149)-D149)  &amp; "_" &amp;D149 &amp; "_" &amp; INDIRECT("F" &amp; ROW(C149)-F149) &amp; "_p"</f>
        <v>aK_CYC_1_2_3_p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55000000000000004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55000000000000004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55000000000000004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55000000000000004">
      <c r="A153" s="11" t="s">
        <v>58</v>
      </c>
      <c r="C153" s="1"/>
      <c r="D153" s="1" t="s">
        <v>90</v>
      </c>
      <c r="F153">
        <v>1</v>
      </c>
    </row>
    <row r="154" spans="1:6" x14ac:dyDescent="0.55000000000000004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55000000000000004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55000000000000004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55000000000000004">
      <c r="A157" s="11" t="s">
        <v>63</v>
      </c>
      <c r="C157" s="1"/>
      <c r="D157" s="1" t="s">
        <v>210</v>
      </c>
      <c r="F157">
        <v>5</v>
      </c>
    </row>
    <row r="158" spans="1:6" x14ac:dyDescent="0.55000000000000004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55000000000000004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55000000000000004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55000000000000004">
      <c r="A161" s="11" t="s">
        <v>62</v>
      </c>
      <c r="C161" s="1"/>
      <c r="D161" s="1" t="s">
        <v>212</v>
      </c>
      <c r="F161">
        <v>9</v>
      </c>
    </row>
    <row r="162" spans="1:6" x14ac:dyDescent="0.55000000000000004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55000000000000004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55000000000000004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55000000000000004">
      <c r="A165" s="11" t="s">
        <v>64</v>
      </c>
      <c r="C165" s="1"/>
      <c r="D165" s="1" t="s">
        <v>211</v>
      </c>
      <c r="F165">
        <v>13</v>
      </c>
    </row>
    <row r="166" spans="1:6" x14ac:dyDescent="0.55000000000000004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55000000000000004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55000000000000004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55000000000000004">
      <c r="A169" s="11" t="s">
        <v>166</v>
      </c>
      <c r="C169" s="1"/>
      <c r="D169" s="1" t="s">
        <v>213</v>
      </c>
      <c r="F169">
        <v>17</v>
      </c>
    </row>
    <row r="170" spans="1:6" x14ac:dyDescent="0.55000000000000004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55000000000000004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55000000000000004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55000000000000004">
      <c r="A173" s="11" t="s">
        <v>167</v>
      </c>
      <c r="D173" t="s">
        <v>214</v>
      </c>
      <c r="F173">
        <v>21</v>
      </c>
    </row>
    <row r="174" spans="1:6" x14ac:dyDescent="0.55000000000000004">
      <c r="A174" t="str">
        <f ca="1">"aK_" &amp;  INDIRECT("D" &amp; ROW(C174)-D174)  &amp; "_" &amp;D174 &amp; "_" &amp; INDIRECT("F" &amp; ROW(C174)-F174) &amp; "_p"</f>
        <v>aK_CYC_1_3_1_p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55000000000000004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55000000000000004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55000000000000004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55000000000000004">
      <c r="A178" s="11" t="s">
        <v>58</v>
      </c>
      <c r="C178" s="1"/>
      <c r="D178" s="1" t="s">
        <v>90</v>
      </c>
      <c r="F178">
        <v>1</v>
      </c>
    </row>
    <row r="179" spans="1:6" x14ac:dyDescent="0.55000000000000004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55000000000000004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55000000000000004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55000000000000004">
      <c r="A182" s="11" t="s">
        <v>63</v>
      </c>
      <c r="C182" s="1"/>
      <c r="D182" s="1" t="s">
        <v>210</v>
      </c>
      <c r="F182">
        <v>5</v>
      </c>
    </row>
    <row r="183" spans="1:6" x14ac:dyDescent="0.55000000000000004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55000000000000004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55000000000000004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55000000000000004">
      <c r="A186" s="11" t="s">
        <v>62</v>
      </c>
      <c r="C186" s="1"/>
      <c r="D186" s="1" t="s">
        <v>212</v>
      </c>
      <c r="F186">
        <v>9</v>
      </c>
    </row>
    <row r="187" spans="1:6" x14ac:dyDescent="0.55000000000000004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55000000000000004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55000000000000004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55000000000000004">
      <c r="A190" s="11" t="s">
        <v>64</v>
      </c>
      <c r="C190" s="1"/>
      <c r="D190" s="1" t="s">
        <v>211</v>
      </c>
      <c r="F190">
        <v>13</v>
      </c>
    </row>
    <row r="191" spans="1:6" x14ac:dyDescent="0.55000000000000004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55000000000000004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55000000000000004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55000000000000004">
      <c r="A194" s="11" t="s">
        <v>166</v>
      </c>
      <c r="C194" s="1"/>
      <c r="D194" s="1" t="s">
        <v>213</v>
      </c>
      <c r="F194">
        <v>17</v>
      </c>
    </row>
    <row r="195" spans="1:6" x14ac:dyDescent="0.55000000000000004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55000000000000004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55000000000000004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55000000000000004">
      <c r="A198" s="11" t="s">
        <v>167</v>
      </c>
      <c r="D198" t="s">
        <v>214</v>
      </c>
      <c r="F198">
        <v>21</v>
      </c>
    </row>
    <row r="199" spans="1:6" x14ac:dyDescent="0.55000000000000004">
      <c r="A199" t="str">
        <f ca="1">"aK_" &amp;  INDIRECT("D" &amp; ROW(C199)-D199)  &amp; "_" &amp;D199 &amp; "_" &amp; INDIRECT("F" &amp; ROW(C199)-F199) &amp; "_p"</f>
        <v>aK_CYC_1_3_2_p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55000000000000004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55000000000000004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55000000000000004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55000000000000004">
      <c r="A203" s="11" t="s">
        <v>58</v>
      </c>
      <c r="C203" s="1"/>
      <c r="D203" s="1" t="s">
        <v>90</v>
      </c>
      <c r="F203">
        <v>1</v>
      </c>
    </row>
    <row r="204" spans="1:6" x14ac:dyDescent="0.55000000000000004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55000000000000004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55000000000000004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55000000000000004">
      <c r="A207" s="11" t="s">
        <v>63</v>
      </c>
      <c r="C207" s="1"/>
      <c r="D207" s="1" t="s">
        <v>210</v>
      </c>
      <c r="F207">
        <v>5</v>
      </c>
    </row>
    <row r="208" spans="1:6" x14ac:dyDescent="0.55000000000000004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55000000000000004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55000000000000004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55000000000000004">
      <c r="A211" s="11" t="s">
        <v>62</v>
      </c>
      <c r="C211" s="1"/>
      <c r="D211" s="1" t="s">
        <v>212</v>
      </c>
      <c r="F211">
        <v>9</v>
      </c>
    </row>
    <row r="212" spans="1:6" x14ac:dyDescent="0.55000000000000004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55000000000000004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55000000000000004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55000000000000004">
      <c r="A215" s="11" t="s">
        <v>64</v>
      </c>
      <c r="C215" s="1"/>
      <c r="D215" s="1" t="s">
        <v>211</v>
      </c>
      <c r="F215">
        <v>13</v>
      </c>
    </row>
    <row r="216" spans="1:6" x14ac:dyDescent="0.55000000000000004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55000000000000004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55000000000000004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55000000000000004">
      <c r="A219" s="11" t="s">
        <v>166</v>
      </c>
      <c r="C219" s="1"/>
      <c r="D219" s="1" t="s">
        <v>213</v>
      </c>
      <c r="F219">
        <v>17</v>
      </c>
    </row>
    <row r="220" spans="1:6" x14ac:dyDescent="0.55000000000000004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55000000000000004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55000000000000004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55000000000000004">
      <c r="A223" s="11" t="s">
        <v>167</v>
      </c>
      <c r="D223" t="s">
        <v>214</v>
      </c>
      <c r="F223">
        <v>21</v>
      </c>
    </row>
    <row r="224" spans="1:6" x14ac:dyDescent="0.55000000000000004">
      <c r="A224" t="str">
        <f t="array" aca="1" ref="A224" ca="1">"aK_CYC_1_" &amp; INDIRECT("F" &amp; ROW(C224) - 22) &amp; "_p"</f>
        <v>aK_CYC_1_3_3_p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55000000000000004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55000000000000004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Content</vt:lpstr>
      <vt:lpstr>Data</vt:lpstr>
      <vt:lpstr>Start</vt:lpstr>
      <vt:lpstr>Terminal</vt:lpstr>
      <vt:lpstr>Baseline</vt:lpstr>
      <vt:lpstr>Dynamics</vt:lpstr>
      <vt:lpstr>Structural Parameters</vt:lpstr>
      <vt:lpstr>Damage Functions Labour</vt:lpstr>
      <vt:lpstr>Damage Functions Capital</vt:lpstr>
      <vt:lpstr>Damage Functions TFP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2020-08-17T09:20:57Z</dcterms:modified>
</cp:coreProperties>
</file>