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ata/"/>
    </mc:Choice>
  </mc:AlternateContent>
  <xr:revisionPtr revIDLastSave="41" documentId="8_{5690D745-F0E0-48C1-BEA8-E32CCA0418C9}" xr6:coauthVersionLast="45" xr6:coauthVersionMax="45" xr10:uidLastSave="{B6D772CB-2DC0-4F6A-9FEA-EC5D09BEF0F5}"/>
  <bookViews>
    <workbookView xWindow="-28920" yWindow="-120" windowWidth="29040" windowHeight="15840" activeTab="1" xr2:uid="{00000000-000D-0000-FFFF-FFFF00000000}"/>
  </bookViews>
  <sheets>
    <sheet name="E08.20" sheetId="2" r:id="rId1"/>
    <sheet name="ExportsImportsVNM" sheetId="3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3" l="1"/>
  <c r="V5" i="3"/>
  <c r="S7" i="3" l="1"/>
  <c r="T7" i="3" s="1"/>
  <c r="R7" i="3"/>
  <c r="S5" i="3" l="1"/>
  <c r="S4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P31" i="3" s="1"/>
  <c r="O13" i="3"/>
  <c r="O31" i="3" s="1"/>
  <c r="N13" i="3"/>
  <c r="N31" i="3" s="1"/>
  <c r="M13" i="3"/>
  <c r="M31" i="3" s="1"/>
  <c r="L13" i="3"/>
  <c r="L31" i="3" s="1"/>
  <c r="K13" i="3"/>
  <c r="K31" i="3" s="1"/>
  <c r="J13" i="3"/>
  <c r="J31" i="3" s="1"/>
  <c r="I13" i="3"/>
  <c r="I31" i="3" s="1"/>
  <c r="H13" i="3"/>
  <c r="H31" i="3" s="1"/>
  <c r="G13" i="3"/>
  <c r="G31" i="3" s="1"/>
  <c r="F13" i="3"/>
  <c r="F31" i="3" s="1"/>
  <c r="E13" i="3"/>
  <c r="E31" i="3" s="1"/>
  <c r="D13" i="3"/>
  <c r="D31" i="3" s="1"/>
  <c r="C13" i="3"/>
  <c r="C31" i="3" s="1"/>
  <c r="P12" i="3"/>
  <c r="P30" i="3" s="1"/>
  <c r="O12" i="3"/>
  <c r="O30" i="3" s="1"/>
  <c r="N12" i="3"/>
  <c r="N30" i="3" s="1"/>
  <c r="M12" i="3"/>
  <c r="M30" i="3" s="1"/>
  <c r="L12" i="3"/>
  <c r="L30" i="3" s="1"/>
  <c r="K12" i="3"/>
  <c r="K30" i="3" s="1"/>
  <c r="J12" i="3"/>
  <c r="J30" i="3" s="1"/>
  <c r="I12" i="3"/>
  <c r="I30" i="3" s="1"/>
  <c r="H12" i="3"/>
  <c r="H30" i="3" s="1"/>
  <c r="G12" i="3"/>
  <c r="G30" i="3" s="1"/>
  <c r="F12" i="3"/>
  <c r="F30" i="3" s="1"/>
  <c r="E12" i="3"/>
  <c r="E30" i="3" s="1"/>
  <c r="D12" i="3"/>
  <c r="D30" i="3" s="1"/>
  <c r="C12" i="3"/>
  <c r="C30" i="3" s="1"/>
  <c r="P11" i="3"/>
  <c r="P29" i="3" s="1"/>
  <c r="O11" i="3"/>
  <c r="N11" i="3"/>
  <c r="N29" i="3" s="1"/>
  <c r="M11" i="3"/>
  <c r="M29" i="3" s="1"/>
  <c r="L11" i="3"/>
  <c r="L29" i="3" s="1"/>
  <c r="K11" i="3"/>
  <c r="K29" i="3" s="1"/>
  <c r="J11" i="3"/>
  <c r="J29" i="3" s="1"/>
  <c r="I11" i="3"/>
  <c r="I29" i="3" s="1"/>
  <c r="H11" i="3"/>
  <c r="H29" i="3" s="1"/>
  <c r="G11" i="3"/>
  <c r="G29" i="3" s="1"/>
  <c r="F11" i="3"/>
  <c r="F29" i="3" s="1"/>
  <c r="E11" i="3"/>
  <c r="E29" i="3" s="1"/>
  <c r="D11" i="3"/>
  <c r="D29" i="3" s="1"/>
  <c r="C11" i="3"/>
  <c r="C29" i="3" s="1"/>
  <c r="P10" i="3"/>
  <c r="P28" i="3" s="1"/>
  <c r="O10" i="3"/>
  <c r="O28" i="3" s="1"/>
  <c r="N10" i="3"/>
  <c r="N28" i="3" s="1"/>
  <c r="M10" i="3"/>
  <c r="M28" i="3" s="1"/>
  <c r="L10" i="3"/>
  <c r="L28" i="3" s="1"/>
  <c r="K10" i="3"/>
  <c r="K28" i="3" s="1"/>
  <c r="J10" i="3"/>
  <c r="J28" i="3" s="1"/>
  <c r="I10" i="3"/>
  <c r="I28" i="3" s="1"/>
  <c r="H10" i="3"/>
  <c r="H28" i="3" s="1"/>
  <c r="G10" i="3"/>
  <c r="G28" i="3" s="1"/>
  <c r="F10" i="3"/>
  <c r="F28" i="3" s="1"/>
  <c r="E10" i="3"/>
  <c r="E28" i="3" s="1"/>
  <c r="D10" i="3"/>
  <c r="D28" i="3" s="1"/>
  <c r="C10" i="3"/>
  <c r="C28" i="3" s="1"/>
  <c r="P9" i="3"/>
  <c r="P27" i="3" s="1"/>
  <c r="O9" i="3"/>
  <c r="O27" i="3" s="1"/>
  <c r="N9" i="3"/>
  <c r="N27" i="3" s="1"/>
  <c r="M9" i="3"/>
  <c r="M27" i="3" s="1"/>
  <c r="L9" i="3"/>
  <c r="L27" i="3" s="1"/>
  <c r="K9" i="3"/>
  <c r="K27" i="3" s="1"/>
  <c r="J9" i="3"/>
  <c r="J27" i="3" s="1"/>
  <c r="I9" i="3"/>
  <c r="I27" i="3" s="1"/>
  <c r="H9" i="3"/>
  <c r="H27" i="3" s="1"/>
  <c r="G9" i="3"/>
  <c r="G27" i="3" s="1"/>
  <c r="F9" i="3"/>
  <c r="F27" i="3" s="1"/>
  <c r="E9" i="3"/>
  <c r="E27" i="3" s="1"/>
  <c r="D9" i="3"/>
  <c r="D27" i="3" s="1"/>
  <c r="C9" i="3"/>
  <c r="C27" i="3" s="1"/>
  <c r="P8" i="3"/>
  <c r="P26" i="3" s="1"/>
  <c r="O8" i="3"/>
  <c r="O26" i="3" s="1"/>
  <c r="N8" i="3"/>
  <c r="N26" i="3" s="1"/>
  <c r="M8" i="3"/>
  <c r="M26" i="3" s="1"/>
  <c r="L8" i="3"/>
  <c r="L26" i="3" s="1"/>
  <c r="K8" i="3"/>
  <c r="K26" i="3" s="1"/>
  <c r="J8" i="3"/>
  <c r="J26" i="3" s="1"/>
  <c r="I8" i="3"/>
  <c r="I26" i="3" s="1"/>
  <c r="H8" i="3"/>
  <c r="H26" i="3" s="1"/>
  <c r="G8" i="3"/>
  <c r="G26" i="3" s="1"/>
  <c r="F8" i="3"/>
  <c r="F26" i="3" s="1"/>
  <c r="E8" i="3"/>
  <c r="E26" i="3" s="1"/>
  <c r="D8" i="3"/>
  <c r="D26" i="3" s="1"/>
  <c r="C8" i="3"/>
  <c r="C26" i="3" s="1"/>
  <c r="P7" i="3"/>
  <c r="P25" i="3" s="1"/>
  <c r="O7" i="3"/>
  <c r="O25" i="3" s="1"/>
  <c r="N7" i="3"/>
  <c r="N25" i="3" s="1"/>
  <c r="M7" i="3"/>
  <c r="M25" i="3" s="1"/>
  <c r="L7" i="3"/>
  <c r="L25" i="3" s="1"/>
  <c r="K7" i="3"/>
  <c r="K25" i="3" s="1"/>
  <c r="J7" i="3"/>
  <c r="J25" i="3" s="1"/>
  <c r="I7" i="3"/>
  <c r="I25" i="3" s="1"/>
  <c r="H7" i="3"/>
  <c r="H25" i="3" s="1"/>
  <c r="G7" i="3"/>
  <c r="G25" i="3" s="1"/>
  <c r="F7" i="3"/>
  <c r="F25" i="3" s="1"/>
  <c r="E7" i="3"/>
  <c r="E25" i="3" s="1"/>
  <c r="D7" i="3"/>
  <c r="D25" i="3" s="1"/>
  <c r="C7" i="3"/>
  <c r="C25" i="3" s="1"/>
  <c r="P6" i="3"/>
  <c r="P24" i="3" s="1"/>
  <c r="O6" i="3"/>
  <c r="O24" i="3" s="1"/>
  <c r="N6" i="3"/>
  <c r="N24" i="3" s="1"/>
  <c r="M6" i="3"/>
  <c r="M24" i="3" s="1"/>
  <c r="L6" i="3"/>
  <c r="L24" i="3" s="1"/>
  <c r="K6" i="3"/>
  <c r="K24" i="3" s="1"/>
  <c r="J6" i="3"/>
  <c r="J24" i="3" s="1"/>
  <c r="I6" i="3"/>
  <c r="I24" i="3" s="1"/>
  <c r="H6" i="3"/>
  <c r="H24" i="3" s="1"/>
  <c r="G6" i="3"/>
  <c r="G24" i="3" s="1"/>
  <c r="F6" i="3"/>
  <c r="F24" i="3" s="1"/>
  <c r="E6" i="3"/>
  <c r="E24" i="3" s="1"/>
  <c r="D6" i="3"/>
  <c r="D24" i="3" s="1"/>
  <c r="C6" i="3"/>
  <c r="C24" i="3" s="1"/>
  <c r="P5" i="3"/>
  <c r="P23" i="3" s="1"/>
  <c r="O5" i="3"/>
  <c r="O23" i="3" s="1"/>
  <c r="N5" i="3"/>
  <c r="N23" i="3" s="1"/>
  <c r="M5" i="3"/>
  <c r="M23" i="3" s="1"/>
  <c r="L5" i="3"/>
  <c r="L23" i="3" s="1"/>
  <c r="K5" i="3"/>
  <c r="K23" i="3" s="1"/>
  <c r="J5" i="3"/>
  <c r="J23" i="3" s="1"/>
  <c r="I5" i="3"/>
  <c r="I23" i="3" s="1"/>
  <c r="H5" i="3"/>
  <c r="H23" i="3" s="1"/>
  <c r="G5" i="3"/>
  <c r="G23" i="3" s="1"/>
  <c r="F5" i="3"/>
  <c r="F23" i="3" s="1"/>
  <c r="E5" i="3"/>
  <c r="E23" i="3" s="1"/>
  <c r="D5" i="3"/>
  <c r="D23" i="3" s="1"/>
  <c r="C5" i="3"/>
  <c r="C23" i="3" s="1"/>
  <c r="P4" i="3"/>
  <c r="O4" i="3"/>
  <c r="O22" i="3" s="1"/>
  <c r="N4" i="3"/>
  <c r="N22" i="3" s="1"/>
  <c r="M4" i="3"/>
  <c r="M22" i="3" s="1"/>
  <c r="L4" i="3"/>
  <c r="L22" i="3" s="1"/>
  <c r="K4" i="3"/>
  <c r="K22" i="3" s="1"/>
  <c r="J4" i="3"/>
  <c r="J22" i="3" s="1"/>
  <c r="I4" i="3"/>
  <c r="I22" i="3" s="1"/>
  <c r="H4" i="3"/>
  <c r="H22" i="3" s="1"/>
  <c r="G4" i="3"/>
  <c r="G22" i="3" s="1"/>
  <c r="F4" i="3"/>
  <c r="F22" i="3" s="1"/>
  <c r="E4" i="3"/>
  <c r="E22" i="3" s="1"/>
  <c r="D4" i="3"/>
  <c r="D22" i="3" s="1"/>
  <c r="C4" i="3"/>
  <c r="C22" i="3" s="1"/>
  <c r="O29" i="3" l="1"/>
  <c r="R4" i="3"/>
  <c r="T4" i="3" s="1"/>
  <c r="U4" i="3" s="1"/>
  <c r="R5" i="3"/>
  <c r="T5" i="3"/>
  <c r="D32" i="3"/>
  <c r="L32" i="3"/>
  <c r="F33" i="3"/>
  <c r="E32" i="3"/>
  <c r="I32" i="3"/>
  <c r="M32" i="3"/>
  <c r="C33" i="3"/>
  <c r="G33" i="3"/>
  <c r="K33" i="3"/>
  <c r="O33" i="3"/>
  <c r="H32" i="3"/>
  <c r="J33" i="3"/>
  <c r="F32" i="3"/>
  <c r="J32" i="3"/>
  <c r="N32" i="3"/>
  <c r="D33" i="3"/>
  <c r="H33" i="3"/>
  <c r="L33" i="3"/>
  <c r="P33" i="3"/>
  <c r="P32" i="3"/>
  <c r="N33" i="3"/>
  <c r="C32" i="3"/>
  <c r="G32" i="3"/>
  <c r="K32" i="3"/>
  <c r="O32" i="3"/>
  <c r="E33" i="3"/>
  <c r="I33" i="3"/>
  <c r="M33" i="3"/>
  <c r="P22" i="3"/>
</calcChain>
</file>

<file path=xl/sharedStrings.xml><?xml version="1.0" encoding="utf-8"?>
<sst xmlns="http://schemas.openxmlformats.org/spreadsheetml/2006/main" count="58" uniqueCount="25">
  <si>
    <t>Exports and Imports of services by Items, Services and Year</t>
  </si>
  <si>
    <t>Exports</t>
  </si>
  <si>
    <t>Total</t>
  </si>
  <si>
    <t>Transportation</t>
  </si>
  <si>
    <t>Postal and telecomunication</t>
  </si>
  <si>
    <t>Travel</t>
  </si>
  <si>
    <t>Finance</t>
  </si>
  <si>
    <t>Insurance</t>
  </si>
  <si>
    <t>Government services</t>
  </si>
  <si>
    <t>Other services</t>
  </si>
  <si>
    <t>Imports  (*)</t>
  </si>
  <si>
    <t>(*) In 2012 imports of service, the  insurance and freight rate was revised</t>
  </si>
  <si>
    <t>Latest update:</t>
  </si>
  <si>
    <t>20190820 16:53</t>
  </si>
  <si>
    <t>Units:</t>
  </si>
  <si>
    <t>Mill. USD</t>
  </si>
  <si>
    <t>Internal reference code:</t>
  </si>
  <si>
    <t>E08.20</t>
  </si>
  <si>
    <t>Bill. VNM</t>
  </si>
  <si>
    <t>Net Exports</t>
  </si>
  <si>
    <t>Services</t>
  </si>
  <si>
    <t>Goods</t>
  </si>
  <si>
    <t>Imports</t>
  </si>
  <si>
    <t>Exports VNM</t>
  </si>
  <si>
    <t>Exports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</si>
</sst>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wrapText="1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hange%20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l%20Gross%20Value%20Added%20by%20Economic%20Activ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1"/>
    </sheetNames>
    <sheetDataSet>
      <sheetData sheetId="0">
        <row r="3">
          <cell r="B3">
            <v>2009</v>
          </cell>
          <cell r="C3">
            <v>2010</v>
          </cell>
          <cell r="D3">
            <v>2011</v>
          </cell>
          <cell r="E3">
            <v>2012</v>
          </cell>
          <cell r="F3">
            <v>2013</v>
          </cell>
          <cell r="G3">
            <v>2014</v>
          </cell>
          <cell r="H3">
            <v>2015</v>
          </cell>
          <cell r="I3">
            <v>2016</v>
          </cell>
          <cell r="J3">
            <v>2017</v>
          </cell>
          <cell r="K3">
            <v>2018</v>
          </cell>
        </row>
        <row r="4">
          <cell r="B4">
            <v>19278</v>
          </cell>
          <cell r="C4">
            <v>24818</v>
          </cell>
          <cell r="D4">
            <v>31640</v>
          </cell>
          <cell r="E4">
            <v>36544</v>
          </cell>
          <cell r="F4">
            <v>39932</v>
          </cell>
          <cell r="G4">
            <v>43402</v>
          </cell>
          <cell r="H4">
            <v>45719</v>
          </cell>
          <cell r="I4">
            <v>48577</v>
          </cell>
          <cell r="J4">
            <v>53442</v>
          </cell>
          <cell r="K4">
            <v>58546.19</v>
          </cell>
        </row>
        <row r="5">
          <cell r="B5">
            <v>1064</v>
          </cell>
          <cell r="C5">
            <v>1273</v>
          </cell>
          <cell r="D5">
            <v>1517</v>
          </cell>
          <cell r="E5">
            <v>1748</v>
          </cell>
          <cell r="F5">
            <v>1907</v>
          </cell>
          <cell r="G5">
            <v>2052</v>
          </cell>
          <cell r="H5">
            <v>2109</v>
          </cell>
          <cell r="I5">
            <v>2215</v>
          </cell>
          <cell r="J5">
            <v>2389</v>
          </cell>
          <cell r="K5">
            <v>2589.86</v>
          </cell>
        </row>
        <row r="6">
          <cell r="B6">
            <v>18118.42105263158</v>
          </cell>
          <cell r="C6">
            <v>19495.679497250589</v>
          </cell>
          <cell r="D6">
            <v>20856.954515491099</v>
          </cell>
          <cell r="E6">
            <v>20906.178489702517</v>
          </cell>
          <cell r="F6">
            <v>20939.695857367595</v>
          </cell>
          <cell r="G6">
            <v>21151.072124756334</v>
          </cell>
          <cell r="H6">
            <v>21678.046467520151</v>
          </cell>
          <cell r="I6">
            <v>21930.925507900676</v>
          </cell>
          <cell r="J6">
            <v>22370.029300962746</v>
          </cell>
          <cell r="K6">
            <v>22605.928505787957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4-05"/>
      <sheetName val="Regression Data"/>
      <sheetName val="Shares for Calibration"/>
      <sheetName val="Labour Cost Shares"/>
      <sheetName val="Exports"/>
      <sheetName val="Imports"/>
    </sheetNames>
    <sheetDataSet>
      <sheetData sheetId="0">
        <row r="4">
          <cell r="P4">
            <v>5542331.8700000001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8.07"/>
      <sheetName val="ExportsDONG"/>
    </sheetNames>
    <sheetDataSet>
      <sheetData sheetId="0">
        <row r="4">
          <cell r="G4">
            <v>243697.3</v>
          </cell>
        </row>
      </sheetData>
      <sheetData sheetId="1">
        <row r="4">
          <cell r="G4">
            <v>631141.88937800005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B28" sqref="B28"/>
    </sheetView>
  </sheetViews>
  <sheetFormatPr baseColWidth="10" defaultColWidth="8.88671875" defaultRowHeight="14.4" x14ac:dyDescent="0.3"/>
  <cols>
    <col min="1" max="1" width="40.6640625" customWidth="1"/>
    <col min="2" max="2" width="33.44140625" customWidth="1"/>
    <col min="3" max="15" width="8.109375" customWidth="1"/>
    <col min="16" max="16" width="13.21875" customWidth="1"/>
  </cols>
  <sheetData>
    <row r="1" spans="1:16" ht="18" x14ac:dyDescent="0.35">
      <c r="A1" s="1" t="s">
        <v>0</v>
      </c>
    </row>
    <row r="3" spans="1:16" x14ac:dyDescent="0.3">
      <c r="C3" s="2">
        <v>2005</v>
      </c>
      <c r="D3" s="2">
        <v>2006</v>
      </c>
      <c r="E3" s="2">
        <v>2007</v>
      </c>
      <c r="F3" s="2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3">
      <c r="A4" s="2" t="s">
        <v>1</v>
      </c>
      <c r="B4" s="2" t="s">
        <v>2</v>
      </c>
      <c r="C4">
        <v>4265</v>
      </c>
      <c r="D4">
        <v>5100</v>
      </c>
      <c r="E4">
        <v>6460</v>
      </c>
      <c r="F4">
        <v>7006</v>
      </c>
      <c r="G4">
        <v>5766</v>
      </c>
      <c r="H4">
        <v>7460</v>
      </c>
      <c r="I4">
        <v>8691</v>
      </c>
      <c r="J4">
        <v>9620</v>
      </c>
      <c r="K4">
        <v>10710</v>
      </c>
      <c r="L4">
        <v>11050</v>
      </c>
      <c r="M4">
        <v>11250</v>
      </c>
      <c r="N4">
        <v>12500</v>
      </c>
      <c r="O4">
        <v>13050</v>
      </c>
      <c r="P4">
        <v>14775</v>
      </c>
    </row>
    <row r="5" spans="1:16" x14ac:dyDescent="0.3">
      <c r="B5" s="2" t="s">
        <v>3</v>
      </c>
      <c r="C5">
        <v>1167</v>
      </c>
      <c r="D5">
        <v>1540</v>
      </c>
      <c r="E5">
        <v>1879</v>
      </c>
      <c r="F5">
        <v>2356</v>
      </c>
      <c r="G5">
        <v>2062</v>
      </c>
      <c r="H5">
        <v>2306</v>
      </c>
      <c r="I5">
        <v>2227</v>
      </c>
      <c r="J5">
        <v>2070</v>
      </c>
      <c r="K5">
        <v>2230</v>
      </c>
      <c r="L5">
        <v>2320</v>
      </c>
      <c r="M5">
        <v>2430</v>
      </c>
      <c r="N5">
        <v>2448</v>
      </c>
      <c r="O5">
        <v>2518</v>
      </c>
      <c r="P5">
        <v>2880</v>
      </c>
    </row>
    <row r="6" spans="1:16" x14ac:dyDescent="0.3">
      <c r="B6" s="2" t="s">
        <v>4</v>
      </c>
      <c r="C6">
        <v>100</v>
      </c>
      <c r="D6">
        <v>120</v>
      </c>
      <c r="E6">
        <v>110</v>
      </c>
      <c r="F6">
        <v>80</v>
      </c>
      <c r="G6">
        <v>124</v>
      </c>
      <c r="H6">
        <v>137</v>
      </c>
      <c r="I6">
        <v>145</v>
      </c>
      <c r="J6">
        <v>138</v>
      </c>
      <c r="K6">
        <v>140</v>
      </c>
      <c r="L6">
        <v>145</v>
      </c>
      <c r="M6">
        <v>148</v>
      </c>
      <c r="N6">
        <v>150</v>
      </c>
      <c r="O6">
        <v>162</v>
      </c>
      <c r="P6">
        <v>167</v>
      </c>
    </row>
    <row r="7" spans="1:16" x14ac:dyDescent="0.3">
      <c r="B7" s="2" t="s">
        <v>5</v>
      </c>
      <c r="C7">
        <v>2300</v>
      </c>
      <c r="D7">
        <v>2850</v>
      </c>
      <c r="E7">
        <v>3750</v>
      </c>
      <c r="F7">
        <v>3930</v>
      </c>
      <c r="G7">
        <v>3050</v>
      </c>
      <c r="H7">
        <v>4450</v>
      </c>
      <c r="I7">
        <v>5710</v>
      </c>
      <c r="J7">
        <v>6850</v>
      </c>
      <c r="K7">
        <v>7250</v>
      </c>
      <c r="L7">
        <v>7410</v>
      </c>
      <c r="M7">
        <v>7350</v>
      </c>
      <c r="N7">
        <v>8500</v>
      </c>
      <c r="O7">
        <v>8890</v>
      </c>
      <c r="P7">
        <v>10080</v>
      </c>
    </row>
    <row r="8" spans="1:16" x14ac:dyDescent="0.3">
      <c r="B8" s="2" t="s">
        <v>6</v>
      </c>
      <c r="C8">
        <v>220</v>
      </c>
      <c r="D8">
        <v>270</v>
      </c>
      <c r="E8">
        <v>332</v>
      </c>
      <c r="F8">
        <v>230</v>
      </c>
      <c r="G8">
        <v>175</v>
      </c>
      <c r="H8">
        <v>192</v>
      </c>
      <c r="I8">
        <v>208</v>
      </c>
      <c r="J8">
        <v>150</v>
      </c>
      <c r="K8">
        <v>183</v>
      </c>
      <c r="L8">
        <v>175</v>
      </c>
      <c r="M8">
        <v>180</v>
      </c>
      <c r="N8">
        <v>171</v>
      </c>
      <c r="O8">
        <v>167</v>
      </c>
      <c r="P8">
        <v>170</v>
      </c>
    </row>
    <row r="9" spans="1:16" x14ac:dyDescent="0.3">
      <c r="B9" s="2" t="s">
        <v>7</v>
      </c>
      <c r="C9">
        <v>45</v>
      </c>
      <c r="D9">
        <v>50</v>
      </c>
      <c r="E9">
        <v>65</v>
      </c>
      <c r="F9">
        <v>60</v>
      </c>
      <c r="G9">
        <v>65</v>
      </c>
      <c r="H9">
        <v>70</v>
      </c>
      <c r="I9">
        <v>81</v>
      </c>
      <c r="J9">
        <v>64</v>
      </c>
      <c r="K9">
        <v>60</v>
      </c>
      <c r="L9">
        <v>58</v>
      </c>
      <c r="M9">
        <v>55</v>
      </c>
      <c r="N9">
        <v>56</v>
      </c>
      <c r="O9">
        <v>57</v>
      </c>
      <c r="P9">
        <v>61</v>
      </c>
    </row>
    <row r="10" spans="1:16" x14ac:dyDescent="0.3">
      <c r="B10" s="2" t="s">
        <v>8</v>
      </c>
      <c r="C10">
        <v>33</v>
      </c>
      <c r="D10">
        <v>40</v>
      </c>
      <c r="E10">
        <v>45</v>
      </c>
      <c r="F10">
        <v>50</v>
      </c>
      <c r="G10">
        <v>100</v>
      </c>
      <c r="H10">
        <v>105</v>
      </c>
      <c r="I10">
        <v>110</v>
      </c>
      <c r="J10">
        <v>110</v>
      </c>
      <c r="K10">
        <v>125</v>
      </c>
      <c r="L10">
        <v>137</v>
      </c>
      <c r="M10">
        <v>142</v>
      </c>
      <c r="N10">
        <v>150</v>
      </c>
      <c r="O10">
        <v>162</v>
      </c>
      <c r="P10">
        <v>171</v>
      </c>
    </row>
    <row r="11" spans="1:16" x14ac:dyDescent="0.3">
      <c r="B11" s="2" t="s">
        <v>9</v>
      </c>
      <c r="C11">
        <v>400</v>
      </c>
      <c r="D11">
        <v>230</v>
      </c>
      <c r="E11">
        <v>279</v>
      </c>
      <c r="F11">
        <v>300</v>
      </c>
      <c r="G11">
        <v>190</v>
      </c>
      <c r="H11">
        <v>200</v>
      </c>
      <c r="I11">
        <v>210</v>
      </c>
      <c r="J11">
        <v>238</v>
      </c>
      <c r="K11">
        <v>722</v>
      </c>
      <c r="L11">
        <v>805</v>
      </c>
      <c r="M11">
        <v>945</v>
      </c>
      <c r="N11">
        <v>1025</v>
      </c>
      <c r="O11">
        <v>1095</v>
      </c>
      <c r="P11">
        <v>1246</v>
      </c>
    </row>
    <row r="12" spans="1:16" x14ac:dyDescent="0.3">
      <c r="A12" s="2" t="s">
        <v>10</v>
      </c>
      <c r="B12" s="2" t="s">
        <v>2</v>
      </c>
      <c r="C12">
        <v>4450</v>
      </c>
      <c r="D12">
        <v>5122</v>
      </c>
      <c r="E12">
        <v>7177</v>
      </c>
      <c r="F12">
        <v>7956</v>
      </c>
      <c r="G12">
        <v>8187</v>
      </c>
      <c r="H12">
        <v>9921</v>
      </c>
      <c r="I12">
        <v>11859</v>
      </c>
      <c r="J12">
        <v>11050</v>
      </c>
      <c r="K12">
        <v>13820</v>
      </c>
      <c r="L12">
        <v>15000</v>
      </c>
      <c r="M12">
        <v>16015</v>
      </c>
      <c r="N12">
        <v>16758</v>
      </c>
      <c r="O12">
        <v>17000</v>
      </c>
      <c r="P12">
        <v>18585</v>
      </c>
    </row>
    <row r="13" spans="1:16" x14ac:dyDescent="0.3">
      <c r="B13" s="2" t="s">
        <v>3</v>
      </c>
      <c r="C13">
        <v>2190</v>
      </c>
      <c r="D13">
        <v>2580</v>
      </c>
      <c r="E13">
        <v>4079</v>
      </c>
      <c r="F13">
        <v>4974</v>
      </c>
      <c r="G13">
        <v>5508</v>
      </c>
      <c r="H13">
        <v>6596</v>
      </c>
      <c r="I13">
        <v>8226</v>
      </c>
      <c r="J13">
        <v>6953</v>
      </c>
      <c r="K13">
        <v>7340</v>
      </c>
      <c r="L13">
        <v>7738</v>
      </c>
      <c r="M13">
        <v>8050</v>
      </c>
      <c r="N13">
        <v>8398</v>
      </c>
      <c r="O13">
        <v>8225</v>
      </c>
      <c r="P13">
        <v>8810</v>
      </c>
    </row>
    <row r="14" spans="1:16" x14ac:dyDescent="0.3">
      <c r="B14" s="2" t="s">
        <v>4</v>
      </c>
      <c r="C14">
        <v>31</v>
      </c>
      <c r="D14">
        <v>30</v>
      </c>
      <c r="E14">
        <v>47</v>
      </c>
      <c r="F14">
        <v>54</v>
      </c>
      <c r="G14">
        <v>59</v>
      </c>
      <c r="H14">
        <v>79</v>
      </c>
      <c r="I14">
        <v>67</v>
      </c>
      <c r="J14">
        <v>57</v>
      </c>
      <c r="K14">
        <v>85</v>
      </c>
      <c r="L14">
        <v>82</v>
      </c>
      <c r="M14">
        <v>85</v>
      </c>
      <c r="N14">
        <v>86</v>
      </c>
      <c r="O14">
        <v>87</v>
      </c>
      <c r="P14">
        <v>92</v>
      </c>
    </row>
    <row r="15" spans="1:16" x14ac:dyDescent="0.3">
      <c r="B15" s="2" t="s">
        <v>5</v>
      </c>
      <c r="C15">
        <v>900</v>
      </c>
      <c r="D15">
        <v>1050</v>
      </c>
      <c r="E15">
        <v>1220</v>
      </c>
      <c r="F15">
        <v>1300</v>
      </c>
      <c r="G15">
        <v>1100</v>
      </c>
      <c r="H15">
        <v>1470</v>
      </c>
      <c r="I15">
        <v>1710</v>
      </c>
      <c r="J15">
        <v>1856</v>
      </c>
      <c r="K15">
        <v>2050</v>
      </c>
      <c r="L15">
        <v>2650</v>
      </c>
      <c r="M15">
        <v>3595</v>
      </c>
      <c r="N15">
        <v>4500</v>
      </c>
      <c r="O15">
        <v>5040</v>
      </c>
      <c r="P15">
        <v>5970</v>
      </c>
    </row>
    <row r="16" spans="1:16" x14ac:dyDescent="0.3">
      <c r="B16" s="2" t="s">
        <v>6</v>
      </c>
      <c r="C16">
        <v>230</v>
      </c>
      <c r="D16">
        <v>270</v>
      </c>
      <c r="E16">
        <v>300</v>
      </c>
      <c r="F16">
        <v>230</v>
      </c>
      <c r="G16">
        <v>153</v>
      </c>
      <c r="H16">
        <v>195</v>
      </c>
      <c r="I16">
        <v>217</v>
      </c>
      <c r="J16">
        <v>175</v>
      </c>
      <c r="K16">
        <v>460</v>
      </c>
      <c r="L16">
        <v>480</v>
      </c>
      <c r="M16">
        <v>486</v>
      </c>
      <c r="N16">
        <v>393</v>
      </c>
      <c r="O16">
        <v>407</v>
      </c>
      <c r="P16">
        <v>422</v>
      </c>
    </row>
    <row r="17" spans="1:16" x14ac:dyDescent="0.3">
      <c r="B17" s="2" t="s">
        <v>7</v>
      </c>
      <c r="C17">
        <v>249</v>
      </c>
      <c r="D17">
        <v>302</v>
      </c>
      <c r="E17">
        <v>461</v>
      </c>
      <c r="F17">
        <v>473</v>
      </c>
      <c r="G17">
        <v>406</v>
      </c>
      <c r="H17">
        <v>481</v>
      </c>
      <c r="I17">
        <v>567</v>
      </c>
      <c r="J17">
        <v>874</v>
      </c>
      <c r="K17">
        <v>911</v>
      </c>
      <c r="L17">
        <v>1020</v>
      </c>
      <c r="M17">
        <v>1015</v>
      </c>
      <c r="N17">
        <v>800</v>
      </c>
      <c r="O17">
        <v>670</v>
      </c>
      <c r="P17">
        <v>687</v>
      </c>
    </row>
    <row r="18" spans="1:16" x14ac:dyDescent="0.3">
      <c r="B18" s="2" t="s">
        <v>8</v>
      </c>
      <c r="C18">
        <v>30</v>
      </c>
      <c r="D18">
        <v>40</v>
      </c>
      <c r="E18">
        <v>40</v>
      </c>
      <c r="F18">
        <v>75</v>
      </c>
      <c r="G18">
        <v>141</v>
      </c>
      <c r="H18">
        <v>150</v>
      </c>
      <c r="I18">
        <v>152</v>
      </c>
      <c r="J18">
        <v>167</v>
      </c>
      <c r="K18">
        <v>185</v>
      </c>
      <c r="L18">
        <v>195</v>
      </c>
      <c r="M18">
        <v>200</v>
      </c>
      <c r="N18">
        <v>202</v>
      </c>
      <c r="O18">
        <v>206</v>
      </c>
      <c r="P18">
        <v>213</v>
      </c>
    </row>
    <row r="19" spans="1:16" x14ac:dyDescent="0.3">
      <c r="B19" s="2" t="s">
        <v>9</v>
      </c>
      <c r="C19">
        <v>820</v>
      </c>
      <c r="D19">
        <v>850</v>
      </c>
      <c r="E19">
        <v>1030</v>
      </c>
      <c r="F19">
        <v>850</v>
      </c>
      <c r="G19">
        <v>820</v>
      </c>
      <c r="H19">
        <v>950</v>
      </c>
      <c r="I19">
        <v>920</v>
      </c>
      <c r="J19">
        <v>968</v>
      </c>
      <c r="K19">
        <v>2789</v>
      </c>
      <c r="L19">
        <v>2835</v>
      </c>
      <c r="M19">
        <v>2584</v>
      </c>
      <c r="N19">
        <v>2379</v>
      </c>
      <c r="O19">
        <v>2365</v>
      </c>
      <c r="P19">
        <v>2391</v>
      </c>
    </row>
    <row r="21" spans="1:16" ht="28.8" x14ac:dyDescent="0.3">
      <c r="A21" s="3" t="s">
        <v>11</v>
      </c>
    </row>
    <row r="23" spans="1:16" x14ac:dyDescent="0.3">
      <c r="A23" t="s">
        <v>12</v>
      </c>
      <c r="B23" t="s">
        <v>13</v>
      </c>
    </row>
    <row r="28" spans="1:16" x14ac:dyDescent="0.3">
      <c r="A28" t="s">
        <v>14</v>
      </c>
      <c r="B28" t="s">
        <v>15</v>
      </c>
    </row>
    <row r="37" spans="1:2" x14ac:dyDescent="0.3">
      <c r="A37" t="s">
        <v>16</v>
      </c>
      <c r="B37" t="s">
        <v>17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F329-346C-492D-A261-EECE851BE65A}">
  <dimension ref="A1:AJ37"/>
  <sheetViews>
    <sheetView tabSelected="1" topLeftCell="B1" workbookViewId="0">
      <selection activeCell="S6" sqref="S6"/>
    </sheetView>
  </sheetViews>
  <sheetFormatPr baseColWidth="10" defaultColWidth="8.88671875" defaultRowHeight="14.4" x14ac:dyDescent="0.3"/>
  <cols>
    <col min="1" max="1" width="40.6640625" customWidth="1"/>
    <col min="2" max="2" width="33.44140625" customWidth="1"/>
    <col min="3" max="15" width="8.109375" customWidth="1"/>
    <col min="16" max="16" width="13.21875" customWidth="1"/>
    <col min="17" max="17" width="11.6640625" bestFit="1" customWidth="1"/>
  </cols>
  <sheetData>
    <row r="1" spans="1:36" ht="18" x14ac:dyDescent="0.35">
      <c r="A1" s="1" t="s">
        <v>0</v>
      </c>
    </row>
    <row r="2" spans="1:36" x14ac:dyDescent="0.3">
      <c r="S2" s="4"/>
    </row>
    <row r="3" spans="1:36" x14ac:dyDescent="0.3">
      <c r="C3" s="2">
        <v>2005</v>
      </c>
      <c r="D3" s="2">
        <v>2006</v>
      </c>
      <c r="E3" s="2">
        <v>2007</v>
      </c>
      <c r="F3" s="2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  <c r="R3" t="s">
        <v>20</v>
      </c>
      <c r="S3" t="s">
        <v>21</v>
      </c>
      <c r="W3" s="2">
        <v>2005</v>
      </c>
      <c r="X3" s="2">
        <v>2006</v>
      </c>
      <c r="Y3" s="2">
        <v>2007</v>
      </c>
      <c r="Z3" s="2">
        <v>2008</v>
      </c>
      <c r="AA3" s="2">
        <v>2009</v>
      </c>
      <c r="AB3" s="2">
        <v>2010</v>
      </c>
      <c r="AC3" s="2">
        <v>2011</v>
      </c>
      <c r="AD3" s="2">
        <v>2012</v>
      </c>
      <c r="AE3" s="2">
        <v>2013</v>
      </c>
      <c r="AF3" s="2">
        <v>2014</v>
      </c>
      <c r="AG3" s="2">
        <v>2015</v>
      </c>
      <c r="AH3" s="2">
        <v>2016</v>
      </c>
      <c r="AI3" s="2">
        <v>2017</v>
      </c>
      <c r="AJ3" s="2">
        <v>2018</v>
      </c>
    </row>
    <row r="4" spans="1:36" x14ac:dyDescent="0.3">
      <c r="A4" s="2" t="s">
        <v>1</v>
      </c>
      <c r="B4" s="2" t="s">
        <v>2</v>
      </c>
      <c r="C4" t="e">
        <f>'E08.20'!C4*HLOOKUP('E08.20'!C$3,'[1]E03.01'!$B$3:$K$6,3,0)/10^3</f>
        <v>#N/A</v>
      </c>
      <c r="D4" t="e">
        <f>'E08.20'!D4*HLOOKUP('E08.20'!D$3,'[1]E03.01'!$B$3:$K$6,3,0)/10^3</f>
        <v>#N/A</v>
      </c>
      <c r="E4" t="e">
        <f>'E08.20'!E4*HLOOKUP('E08.20'!E$3,'[1]E03.01'!$B$3:$K$6,3,0)/10^3</f>
        <v>#N/A</v>
      </c>
      <c r="F4" t="e">
        <f>'E08.20'!F4*HLOOKUP('E08.20'!F$3,'[1]E03.01'!$B$3:$K$6,3,0)/10^3</f>
        <v>#N/A</v>
      </c>
      <c r="G4">
        <f>'E08.20'!G4*HLOOKUP('E08.20'!G$3,'[1]E03.01'!$B$3:$K$6,3,0)/10^3</f>
        <v>6135.0240000000003</v>
      </c>
      <c r="H4">
        <f>'E08.20'!H4*HLOOKUP('E08.20'!H$3,'[1]E03.01'!$B$3:$K$6,3,0)/10^3</f>
        <v>9496.58</v>
      </c>
      <c r="I4">
        <f>'E08.20'!I4*HLOOKUP('E08.20'!I$3,'[1]E03.01'!$B$3:$K$6,3,0)/10^3</f>
        <v>13184.246999999999</v>
      </c>
      <c r="J4">
        <f>'E08.20'!J4*HLOOKUP('E08.20'!J$3,'[1]E03.01'!$B$3:$K$6,3,0)/10^3</f>
        <v>16815.759999999998</v>
      </c>
      <c r="K4">
        <f>'E08.20'!K4*HLOOKUP('E08.20'!K$3,'[1]E03.01'!$B$3:$K$6,3,0)/10^3</f>
        <v>20423.97</v>
      </c>
      <c r="L4">
        <f>'E08.20'!L4*HLOOKUP('E08.20'!L$3,'[1]E03.01'!$B$3:$K$6,3,0)/10^3</f>
        <v>22674.6</v>
      </c>
      <c r="M4">
        <f>'E08.20'!M4*HLOOKUP('E08.20'!M$3,'[1]E03.01'!$B$3:$K$6,3,0)/10^3</f>
        <v>23726.25</v>
      </c>
      <c r="N4">
        <f>'E08.20'!N4*HLOOKUP('E08.20'!N$3,'[1]E03.01'!$B$3:$K$6,3,0)/10^3</f>
        <v>27687.5</v>
      </c>
      <c r="O4">
        <f>'E08.20'!O4*HLOOKUP('E08.20'!O$3,'[1]E03.01'!$B$3:$K$6,3,0)/10^3</f>
        <v>31176.45</v>
      </c>
      <c r="P4">
        <f>'E08.20'!P4*HLOOKUP('E08.20'!P$3,'[1]E03.01'!$B$3:$K$6,3,0)/10^3</f>
        <v>38265.181499999999</v>
      </c>
      <c r="R4">
        <f>P4-P12</f>
        <v>-9867.3666000000012</v>
      </c>
      <c r="S4">
        <f>S5-S6</f>
        <v>16873.71485800005</v>
      </c>
      <c r="T4">
        <f>S4+R4</f>
        <v>7006.3482580000491</v>
      </c>
      <c r="U4">
        <f>T4/'[2]E03.04-05'!$P$4</f>
        <v>1.2641517004646726E-3</v>
      </c>
    </row>
    <row r="5" spans="1:36" x14ac:dyDescent="0.3">
      <c r="B5" s="2" t="s">
        <v>3</v>
      </c>
      <c r="C5" t="e">
        <f>'E08.20'!C5*HLOOKUP('E08.20'!C$3,'[1]E03.01'!$B$3:$K$6,3,0)/10^3</f>
        <v>#N/A</v>
      </c>
      <c r="D5" t="e">
        <f>'E08.20'!D5*HLOOKUP('E08.20'!D$3,'[1]E03.01'!$B$3:$K$6,3,0)/10^3</f>
        <v>#N/A</v>
      </c>
      <c r="E5" t="e">
        <f>'E08.20'!E5*HLOOKUP('E08.20'!E$3,'[1]E03.01'!$B$3:$K$6,3,0)/10^3</f>
        <v>#N/A</v>
      </c>
      <c r="F5" t="e">
        <f>'E08.20'!F5*HLOOKUP('E08.20'!F$3,'[1]E03.01'!$B$3:$K$6,3,0)/10^3</f>
        <v>#N/A</v>
      </c>
      <c r="G5">
        <f>'E08.20'!G5*HLOOKUP('E08.20'!G$3,'[1]E03.01'!$B$3:$K$6,3,0)/10^3</f>
        <v>2193.9679999999998</v>
      </c>
      <c r="H5">
        <f>'E08.20'!H5*HLOOKUP('E08.20'!H$3,'[1]E03.01'!$B$3:$K$6,3,0)/10^3</f>
        <v>2935.538</v>
      </c>
      <c r="I5">
        <f>'E08.20'!I5*HLOOKUP('E08.20'!I$3,'[1]E03.01'!$B$3:$K$6,3,0)/10^3</f>
        <v>3378.3589999999999</v>
      </c>
      <c r="J5">
        <f>'E08.20'!J5*HLOOKUP('E08.20'!J$3,'[1]E03.01'!$B$3:$K$6,3,0)/10^3</f>
        <v>3618.36</v>
      </c>
      <c r="K5">
        <f>'E08.20'!K5*HLOOKUP('E08.20'!K$3,'[1]E03.01'!$B$3:$K$6,3,0)/10^3</f>
        <v>4252.6099999999997</v>
      </c>
      <c r="L5">
        <f>'E08.20'!L5*HLOOKUP('E08.20'!L$3,'[1]E03.01'!$B$3:$K$6,3,0)/10^3</f>
        <v>4760.6400000000003</v>
      </c>
      <c r="M5">
        <f>'E08.20'!M5*HLOOKUP('E08.20'!M$3,'[1]E03.01'!$B$3:$K$6,3,0)/10^3</f>
        <v>5124.87</v>
      </c>
      <c r="N5">
        <f>'E08.20'!N5*HLOOKUP('E08.20'!N$3,'[1]E03.01'!$B$3:$K$6,3,0)/10^3</f>
        <v>5422.32</v>
      </c>
      <c r="O5">
        <f>'E08.20'!O5*HLOOKUP('E08.20'!O$3,'[1]E03.01'!$B$3:$K$6,3,0)/10^3</f>
        <v>6015.5020000000004</v>
      </c>
      <c r="P5">
        <f>'E08.20'!P5*HLOOKUP('E08.20'!P$3,'[1]E03.01'!$B$3:$K$6,3,0)/10^3</f>
        <v>7458.796800000001</v>
      </c>
      <c r="Q5" t="s">
        <v>23</v>
      </c>
      <c r="R5">
        <f>P4</f>
        <v>38265.181499999999</v>
      </c>
      <c r="S5">
        <f>[3]ExportsDONG!$G$4</f>
        <v>631141.88937800005</v>
      </c>
      <c r="T5">
        <f>S5+R5</f>
        <v>669407.070878</v>
      </c>
      <c r="V5">
        <f>R5/T5</f>
        <v>5.716279848943194E-2</v>
      </c>
    </row>
    <row r="6" spans="1:36" x14ac:dyDescent="0.3">
      <c r="B6" s="2" t="s">
        <v>4</v>
      </c>
      <c r="C6" t="e">
        <f>'E08.20'!C6*HLOOKUP('E08.20'!C$3,'[1]E03.01'!$B$3:$K$6,3,0)/10^3</f>
        <v>#N/A</v>
      </c>
      <c r="D6" t="e">
        <f>'E08.20'!D6*HLOOKUP('E08.20'!D$3,'[1]E03.01'!$B$3:$K$6,3,0)/10^3</f>
        <v>#N/A</v>
      </c>
      <c r="E6" t="e">
        <f>'E08.20'!E6*HLOOKUP('E08.20'!E$3,'[1]E03.01'!$B$3:$K$6,3,0)/10^3</f>
        <v>#N/A</v>
      </c>
      <c r="F6" t="e">
        <f>'E08.20'!F6*HLOOKUP('E08.20'!F$3,'[1]E03.01'!$B$3:$K$6,3,0)/10^3</f>
        <v>#N/A</v>
      </c>
      <c r="G6">
        <f>'E08.20'!G6*HLOOKUP('E08.20'!G$3,'[1]E03.01'!$B$3:$K$6,3,0)/10^3</f>
        <v>131.93600000000001</v>
      </c>
      <c r="H6">
        <f>'E08.20'!H6*HLOOKUP('E08.20'!H$3,'[1]E03.01'!$B$3:$K$6,3,0)/10^3</f>
        <v>174.40100000000001</v>
      </c>
      <c r="I6">
        <f>'E08.20'!I6*HLOOKUP('E08.20'!I$3,'[1]E03.01'!$B$3:$K$6,3,0)/10^3</f>
        <v>219.965</v>
      </c>
      <c r="J6">
        <f>'E08.20'!J6*HLOOKUP('E08.20'!J$3,'[1]E03.01'!$B$3:$K$6,3,0)/10^3</f>
        <v>241.22399999999999</v>
      </c>
      <c r="K6">
        <f>'E08.20'!K6*HLOOKUP('E08.20'!K$3,'[1]E03.01'!$B$3:$K$6,3,0)/10^3</f>
        <v>266.98</v>
      </c>
      <c r="L6">
        <f>'E08.20'!L6*HLOOKUP('E08.20'!L$3,'[1]E03.01'!$B$3:$K$6,3,0)/10^3</f>
        <v>297.54000000000002</v>
      </c>
      <c r="M6">
        <f>'E08.20'!M6*HLOOKUP('E08.20'!M$3,'[1]E03.01'!$B$3:$K$6,3,0)/10^3</f>
        <v>312.13200000000001</v>
      </c>
      <c r="N6">
        <f>'E08.20'!N6*HLOOKUP('E08.20'!N$3,'[1]E03.01'!$B$3:$K$6,3,0)/10^3</f>
        <v>332.25</v>
      </c>
      <c r="O6">
        <f>'E08.20'!O6*HLOOKUP('E08.20'!O$3,'[1]E03.01'!$B$3:$K$6,3,0)/10^3</f>
        <v>387.01799999999997</v>
      </c>
      <c r="P6">
        <f>'E08.20'!P6*HLOOKUP('E08.20'!P$3,'[1]E03.01'!$B$3:$K$6,3,0)/10^3</f>
        <v>432.50662</v>
      </c>
      <c r="Q6" t="s">
        <v>22</v>
      </c>
      <c r="R6">
        <f>P12</f>
        <v>48132.5481</v>
      </c>
      <c r="S6">
        <v>614268.17452</v>
      </c>
    </row>
    <row r="7" spans="1:36" x14ac:dyDescent="0.3">
      <c r="B7" s="2" t="s">
        <v>5</v>
      </c>
      <c r="C7" t="e">
        <f>'E08.20'!C7*HLOOKUP('E08.20'!C$3,'[1]E03.01'!$B$3:$K$6,3,0)/10^3</f>
        <v>#N/A</v>
      </c>
      <c r="D7" t="e">
        <f>'E08.20'!D7*HLOOKUP('E08.20'!D$3,'[1]E03.01'!$B$3:$K$6,3,0)/10^3</f>
        <v>#N/A</v>
      </c>
      <c r="E7" t="e">
        <f>'E08.20'!E7*HLOOKUP('E08.20'!E$3,'[1]E03.01'!$B$3:$K$6,3,0)/10^3</f>
        <v>#N/A</v>
      </c>
      <c r="F7" t="e">
        <f>'E08.20'!F7*HLOOKUP('E08.20'!F$3,'[1]E03.01'!$B$3:$K$6,3,0)/10^3</f>
        <v>#N/A</v>
      </c>
      <c r="G7">
        <f>'E08.20'!G7*HLOOKUP('E08.20'!G$3,'[1]E03.01'!$B$3:$K$6,3,0)/10^3</f>
        <v>3245.2</v>
      </c>
      <c r="H7">
        <f>'E08.20'!H7*HLOOKUP('E08.20'!H$3,'[1]E03.01'!$B$3:$K$6,3,0)/10^3</f>
        <v>5664.85</v>
      </c>
      <c r="I7">
        <f>'E08.20'!I7*HLOOKUP('E08.20'!I$3,'[1]E03.01'!$B$3:$K$6,3,0)/10^3</f>
        <v>8662.07</v>
      </c>
      <c r="J7">
        <f>'E08.20'!J7*HLOOKUP('E08.20'!J$3,'[1]E03.01'!$B$3:$K$6,3,0)/10^3</f>
        <v>11973.8</v>
      </c>
      <c r="K7">
        <f>'E08.20'!K7*HLOOKUP('E08.20'!K$3,'[1]E03.01'!$B$3:$K$6,3,0)/10^3</f>
        <v>13825.75</v>
      </c>
      <c r="L7">
        <f>'E08.20'!L7*HLOOKUP('E08.20'!L$3,'[1]E03.01'!$B$3:$K$6,3,0)/10^3</f>
        <v>15205.32</v>
      </c>
      <c r="M7">
        <f>'E08.20'!M7*HLOOKUP('E08.20'!M$3,'[1]E03.01'!$B$3:$K$6,3,0)/10^3</f>
        <v>15501.15</v>
      </c>
      <c r="N7">
        <f>'E08.20'!N7*HLOOKUP('E08.20'!N$3,'[1]E03.01'!$B$3:$K$6,3,0)/10^3</f>
        <v>18827.5</v>
      </c>
      <c r="O7">
        <f>'E08.20'!O7*HLOOKUP('E08.20'!O$3,'[1]E03.01'!$B$3:$K$6,3,0)/10^3</f>
        <v>21238.21</v>
      </c>
      <c r="P7">
        <f>'E08.20'!P7*HLOOKUP('E08.20'!P$3,'[1]E03.01'!$B$3:$K$6,3,0)/10^3</f>
        <v>26105.788800000002</v>
      </c>
      <c r="Q7" t="s">
        <v>24</v>
      </c>
      <c r="R7">
        <f>'E08.20'!P4</f>
        <v>14775</v>
      </c>
      <c r="S7">
        <f>'[3]E08.07'!$G$4</f>
        <v>243697.3</v>
      </c>
      <c r="T7">
        <f>S7+R7</f>
        <v>258472.3</v>
      </c>
    </row>
    <row r="8" spans="1:36" x14ac:dyDescent="0.3">
      <c r="B8" s="2" t="s">
        <v>6</v>
      </c>
      <c r="C8" t="e">
        <f>'E08.20'!C8*HLOOKUP('E08.20'!C$3,'[1]E03.01'!$B$3:$K$6,3,0)/10^3</f>
        <v>#N/A</v>
      </c>
      <c r="D8" t="e">
        <f>'E08.20'!D8*HLOOKUP('E08.20'!D$3,'[1]E03.01'!$B$3:$K$6,3,0)/10^3</f>
        <v>#N/A</v>
      </c>
      <c r="E8" t="e">
        <f>'E08.20'!E8*HLOOKUP('E08.20'!E$3,'[1]E03.01'!$B$3:$K$6,3,0)/10^3</f>
        <v>#N/A</v>
      </c>
      <c r="F8" t="e">
        <f>'E08.20'!F8*HLOOKUP('E08.20'!F$3,'[1]E03.01'!$B$3:$K$6,3,0)/10^3</f>
        <v>#N/A</v>
      </c>
      <c r="G8">
        <f>'E08.20'!G8*HLOOKUP('E08.20'!G$3,'[1]E03.01'!$B$3:$K$6,3,0)/10^3</f>
        <v>186.2</v>
      </c>
      <c r="H8">
        <f>'E08.20'!H8*HLOOKUP('E08.20'!H$3,'[1]E03.01'!$B$3:$K$6,3,0)/10^3</f>
        <v>244.416</v>
      </c>
      <c r="I8">
        <f>'E08.20'!I8*HLOOKUP('E08.20'!I$3,'[1]E03.01'!$B$3:$K$6,3,0)/10^3</f>
        <v>315.536</v>
      </c>
      <c r="J8">
        <f>'E08.20'!J8*HLOOKUP('E08.20'!J$3,'[1]E03.01'!$B$3:$K$6,3,0)/10^3</f>
        <v>262.2</v>
      </c>
      <c r="K8">
        <f>'E08.20'!K8*HLOOKUP('E08.20'!K$3,'[1]E03.01'!$B$3:$K$6,3,0)/10^3</f>
        <v>348.98099999999999</v>
      </c>
      <c r="L8">
        <f>'E08.20'!L8*HLOOKUP('E08.20'!L$3,'[1]E03.01'!$B$3:$K$6,3,0)/10^3</f>
        <v>359.1</v>
      </c>
      <c r="M8">
        <f>'E08.20'!M8*HLOOKUP('E08.20'!M$3,'[1]E03.01'!$B$3:$K$6,3,0)/10^3</f>
        <v>379.62</v>
      </c>
      <c r="N8">
        <f>'E08.20'!N8*HLOOKUP('E08.20'!N$3,'[1]E03.01'!$B$3:$K$6,3,0)/10^3</f>
        <v>378.76499999999999</v>
      </c>
      <c r="O8">
        <f>'E08.20'!O8*HLOOKUP('E08.20'!O$3,'[1]E03.01'!$B$3:$K$6,3,0)/10^3</f>
        <v>398.96300000000002</v>
      </c>
      <c r="P8">
        <f>'E08.20'!P8*HLOOKUP('E08.20'!P$3,'[1]E03.01'!$B$3:$K$6,3,0)/10^3</f>
        <v>440.27620000000002</v>
      </c>
    </row>
    <row r="9" spans="1:36" x14ac:dyDescent="0.3">
      <c r="B9" s="2" t="s">
        <v>7</v>
      </c>
      <c r="C9" t="e">
        <f>'E08.20'!C9*HLOOKUP('E08.20'!C$3,'[1]E03.01'!$B$3:$K$6,3,0)/10^3</f>
        <v>#N/A</v>
      </c>
      <c r="D9" t="e">
        <f>'E08.20'!D9*HLOOKUP('E08.20'!D$3,'[1]E03.01'!$B$3:$K$6,3,0)/10^3</f>
        <v>#N/A</v>
      </c>
      <c r="E9" t="e">
        <f>'E08.20'!E9*HLOOKUP('E08.20'!E$3,'[1]E03.01'!$B$3:$K$6,3,0)/10^3</f>
        <v>#N/A</v>
      </c>
      <c r="F9" t="e">
        <f>'E08.20'!F9*HLOOKUP('E08.20'!F$3,'[1]E03.01'!$B$3:$K$6,3,0)/10^3</f>
        <v>#N/A</v>
      </c>
      <c r="G9">
        <f>'E08.20'!G9*HLOOKUP('E08.20'!G$3,'[1]E03.01'!$B$3:$K$6,3,0)/10^3</f>
        <v>69.16</v>
      </c>
      <c r="H9">
        <f>'E08.20'!H9*HLOOKUP('E08.20'!H$3,'[1]E03.01'!$B$3:$K$6,3,0)/10^3</f>
        <v>89.11</v>
      </c>
      <c r="I9">
        <f>'E08.20'!I9*HLOOKUP('E08.20'!I$3,'[1]E03.01'!$B$3:$K$6,3,0)/10^3</f>
        <v>122.877</v>
      </c>
      <c r="J9">
        <f>'E08.20'!J9*HLOOKUP('E08.20'!J$3,'[1]E03.01'!$B$3:$K$6,3,0)/10^3</f>
        <v>111.872</v>
      </c>
      <c r="K9">
        <f>'E08.20'!K9*HLOOKUP('E08.20'!K$3,'[1]E03.01'!$B$3:$K$6,3,0)/10^3</f>
        <v>114.42</v>
      </c>
      <c r="L9">
        <f>'E08.20'!L9*HLOOKUP('E08.20'!L$3,'[1]E03.01'!$B$3:$K$6,3,0)/10^3</f>
        <v>119.01600000000001</v>
      </c>
      <c r="M9">
        <f>'E08.20'!M9*HLOOKUP('E08.20'!M$3,'[1]E03.01'!$B$3:$K$6,3,0)/10^3</f>
        <v>115.995</v>
      </c>
      <c r="N9">
        <f>'E08.20'!N9*HLOOKUP('E08.20'!N$3,'[1]E03.01'!$B$3:$K$6,3,0)/10^3</f>
        <v>124.04</v>
      </c>
      <c r="O9">
        <f>'E08.20'!O9*HLOOKUP('E08.20'!O$3,'[1]E03.01'!$B$3:$K$6,3,0)/10^3</f>
        <v>136.173</v>
      </c>
      <c r="P9">
        <f>'E08.20'!P9*HLOOKUP('E08.20'!P$3,'[1]E03.01'!$B$3:$K$6,3,0)/10^3</f>
        <v>157.98146000000003</v>
      </c>
    </row>
    <row r="10" spans="1:36" x14ac:dyDescent="0.3">
      <c r="B10" s="2" t="s">
        <v>8</v>
      </c>
      <c r="C10" t="e">
        <f>'E08.20'!C10*HLOOKUP('E08.20'!C$3,'[1]E03.01'!$B$3:$K$6,3,0)/10^3</f>
        <v>#N/A</v>
      </c>
      <c r="D10" t="e">
        <f>'E08.20'!D10*HLOOKUP('E08.20'!D$3,'[1]E03.01'!$B$3:$K$6,3,0)/10^3</f>
        <v>#N/A</v>
      </c>
      <c r="E10" t="e">
        <f>'E08.20'!E10*HLOOKUP('E08.20'!E$3,'[1]E03.01'!$B$3:$K$6,3,0)/10^3</f>
        <v>#N/A</v>
      </c>
      <c r="F10" t="e">
        <f>'E08.20'!F10*HLOOKUP('E08.20'!F$3,'[1]E03.01'!$B$3:$K$6,3,0)/10^3</f>
        <v>#N/A</v>
      </c>
      <c r="G10">
        <f>'E08.20'!G10*HLOOKUP('E08.20'!G$3,'[1]E03.01'!$B$3:$K$6,3,0)/10^3</f>
        <v>106.4</v>
      </c>
      <c r="H10">
        <f>'E08.20'!H10*HLOOKUP('E08.20'!H$3,'[1]E03.01'!$B$3:$K$6,3,0)/10^3</f>
        <v>133.66499999999999</v>
      </c>
      <c r="I10">
        <f>'E08.20'!I10*HLOOKUP('E08.20'!I$3,'[1]E03.01'!$B$3:$K$6,3,0)/10^3</f>
        <v>166.87</v>
      </c>
      <c r="J10">
        <f>'E08.20'!J10*HLOOKUP('E08.20'!J$3,'[1]E03.01'!$B$3:$K$6,3,0)/10^3</f>
        <v>192.28</v>
      </c>
      <c r="K10">
        <f>'E08.20'!K10*HLOOKUP('E08.20'!K$3,'[1]E03.01'!$B$3:$K$6,3,0)/10^3</f>
        <v>238.375</v>
      </c>
      <c r="L10">
        <f>'E08.20'!L10*HLOOKUP('E08.20'!L$3,'[1]E03.01'!$B$3:$K$6,3,0)/10^3</f>
        <v>281.12400000000002</v>
      </c>
      <c r="M10">
        <f>'E08.20'!M10*HLOOKUP('E08.20'!M$3,'[1]E03.01'!$B$3:$K$6,3,0)/10^3</f>
        <v>299.47800000000001</v>
      </c>
      <c r="N10">
        <f>'E08.20'!N10*HLOOKUP('E08.20'!N$3,'[1]E03.01'!$B$3:$K$6,3,0)/10^3</f>
        <v>332.25</v>
      </c>
      <c r="O10">
        <f>'E08.20'!O10*HLOOKUP('E08.20'!O$3,'[1]E03.01'!$B$3:$K$6,3,0)/10^3</f>
        <v>387.01799999999997</v>
      </c>
      <c r="P10">
        <f>'E08.20'!P10*HLOOKUP('E08.20'!P$3,'[1]E03.01'!$B$3:$K$6,3,0)/10^3</f>
        <v>442.86606</v>
      </c>
    </row>
    <row r="11" spans="1:36" x14ac:dyDescent="0.3">
      <c r="B11" s="2" t="s">
        <v>9</v>
      </c>
      <c r="C11" t="e">
        <f>'E08.20'!C11*HLOOKUP('E08.20'!C$3,'[1]E03.01'!$B$3:$K$6,3,0)/10^3</f>
        <v>#N/A</v>
      </c>
      <c r="D11" t="e">
        <f>'E08.20'!D11*HLOOKUP('E08.20'!D$3,'[1]E03.01'!$B$3:$K$6,3,0)/10^3</f>
        <v>#N/A</v>
      </c>
      <c r="E11" t="e">
        <f>'E08.20'!E11*HLOOKUP('E08.20'!E$3,'[1]E03.01'!$B$3:$K$6,3,0)/10^3</f>
        <v>#N/A</v>
      </c>
      <c r="F11" t="e">
        <f>'E08.20'!F11*HLOOKUP('E08.20'!F$3,'[1]E03.01'!$B$3:$K$6,3,0)/10^3</f>
        <v>#N/A</v>
      </c>
      <c r="G11">
        <f>'E08.20'!G11*HLOOKUP('E08.20'!G$3,'[1]E03.01'!$B$3:$K$6,3,0)/10^3</f>
        <v>202.16</v>
      </c>
      <c r="H11">
        <f>'E08.20'!H11*HLOOKUP('E08.20'!H$3,'[1]E03.01'!$B$3:$K$6,3,0)/10^3</f>
        <v>254.6</v>
      </c>
      <c r="I11">
        <f>'E08.20'!I11*HLOOKUP('E08.20'!I$3,'[1]E03.01'!$B$3:$K$6,3,0)/10^3</f>
        <v>318.57</v>
      </c>
      <c r="J11">
        <f>'E08.20'!J11*HLOOKUP('E08.20'!J$3,'[1]E03.01'!$B$3:$K$6,3,0)/10^3</f>
        <v>416.024</v>
      </c>
      <c r="K11">
        <f>'E08.20'!K11*HLOOKUP('E08.20'!K$3,'[1]E03.01'!$B$3:$K$6,3,0)/10^3</f>
        <v>1376.854</v>
      </c>
      <c r="L11">
        <f>'E08.20'!L11*HLOOKUP('E08.20'!L$3,'[1]E03.01'!$B$3:$K$6,3,0)/10^3</f>
        <v>1651.86</v>
      </c>
      <c r="M11">
        <f>'E08.20'!M11*HLOOKUP('E08.20'!M$3,'[1]E03.01'!$B$3:$K$6,3,0)/10^3</f>
        <v>1993.0050000000001</v>
      </c>
      <c r="N11">
        <f>'E08.20'!N11*HLOOKUP('E08.20'!N$3,'[1]E03.01'!$B$3:$K$6,3,0)/10^3</f>
        <v>2270.375</v>
      </c>
      <c r="O11">
        <f>'E08.20'!O11*HLOOKUP('E08.20'!O$3,'[1]E03.01'!$B$3:$K$6,3,0)/10^3</f>
        <v>2615.9549999999999</v>
      </c>
      <c r="P11">
        <f>'E08.20'!P11*HLOOKUP('E08.20'!P$3,'[1]E03.01'!$B$3:$K$6,3,0)/10^3</f>
        <v>3226.9655600000001</v>
      </c>
    </row>
    <row r="12" spans="1:36" x14ac:dyDescent="0.3">
      <c r="A12" s="2" t="s">
        <v>10</v>
      </c>
      <c r="B12" s="2" t="s">
        <v>2</v>
      </c>
      <c r="C12" t="e">
        <f>'E08.20'!C12*HLOOKUP('E08.20'!C$3,'[1]E03.01'!$B$3:$K$6,3,0)/10^3</f>
        <v>#N/A</v>
      </c>
      <c r="D12" t="e">
        <f>'E08.20'!D12*HLOOKUP('E08.20'!D$3,'[1]E03.01'!$B$3:$K$6,3,0)/10^3</f>
        <v>#N/A</v>
      </c>
      <c r="E12" t="e">
        <f>'E08.20'!E12*HLOOKUP('E08.20'!E$3,'[1]E03.01'!$B$3:$K$6,3,0)/10^3</f>
        <v>#N/A</v>
      </c>
      <c r="F12" t="e">
        <f>'E08.20'!F12*HLOOKUP('E08.20'!F$3,'[1]E03.01'!$B$3:$K$6,3,0)/10^3</f>
        <v>#N/A</v>
      </c>
      <c r="G12">
        <f>'E08.20'!G12*HLOOKUP('E08.20'!G$3,'[1]E03.01'!$B$3:$K$6,3,0)/10^3</f>
        <v>8710.9680000000008</v>
      </c>
      <c r="H12">
        <f>'E08.20'!H12*HLOOKUP('E08.20'!H$3,'[1]E03.01'!$B$3:$K$6,3,0)/10^3</f>
        <v>12629.433000000001</v>
      </c>
      <c r="I12">
        <f>'E08.20'!I12*HLOOKUP('E08.20'!I$3,'[1]E03.01'!$B$3:$K$6,3,0)/10^3</f>
        <v>17990.102999999999</v>
      </c>
      <c r="J12">
        <f>'E08.20'!J12*HLOOKUP('E08.20'!J$3,'[1]E03.01'!$B$3:$K$6,3,0)/10^3</f>
        <v>19315.400000000001</v>
      </c>
      <c r="K12">
        <f>'E08.20'!K12*HLOOKUP('E08.20'!K$3,'[1]E03.01'!$B$3:$K$6,3,0)/10^3</f>
        <v>26354.74</v>
      </c>
      <c r="L12">
        <f>'E08.20'!L12*HLOOKUP('E08.20'!L$3,'[1]E03.01'!$B$3:$K$6,3,0)/10^3</f>
        <v>30780</v>
      </c>
      <c r="M12">
        <f>'E08.20'!M12*HLOOKUP('E08.20'!M$3,'[1]E03.01'!$B$3:$K$6,3,0)/10^3</f>
        <v>33775.635000000002</v>
      </c>
      <c r="N12">
        <f>'E08.20'!N12*HLOOKUP('E08.20'!N$3,'[1]E03.01'!$B$3:$K$6,3,0)/10^3</f>
        <v>37118.97</v>
      </c>
      <c r="O12">
        <f>'E08.20'!O12*HLOOKUP('E08.20'!O$3,'[1]E03.01'!$B$3:$K$6,3,0)/10^3</f>
        <v>40613</v>
      </c>
      <c r="P12">
        <f>'E08.20'!P12*HLOOKUP('E08.20'!P$3,'[1]E03.01'!$B$3:$K$6,3,0)/10^3</f>
        <v>48132.5481</v>
      </c>
    </row>
    <row r="13" spans="1:36" x14ac:dyDescent="0.3">
      <c r="B13" s="2" t="s">
        <v>3</v>
      </c>
      <c r="C13" t="e">
        <f>'E08.20'!C13*HLOOKUP('E08.20'!C$3,'[1]E03.01'!$B$3:$K$6,3,0)/10^3</f>
        <v>#N/A</v>
      </c>
      <c r="D13" t="e">
        <f>'E08.20'!D13*HLOOKUP('E08.20'!D$3,'[1]E03.01'!$B$3:$K$6,3,0)/10^3</f>
        <v>#N/A</v>
      </c>
      <c r="E13" t="e">
        <f>'E08.20'!E13*HLOOKUP('E08.20'!E$3,'[1]E03.01'!$B$3:$K$6,3,0)/10^3</f>
        <v>#N/A</v>
      </c>
      <c r="F13" t="e">
        <f>'E08.20'!F13*HLOOKUP('E08.20'!F$3,'[1]E03.01'!$B$3:$K$6,3,0)/10^3</f>
        <v>#N/A</v>
      </c>
      <c r="G13">
        <f>'E08.20'!G13*HLOOKUP('E08.20'!G$3,'[1]E03.01'!$B$3:$K$6,3,0)/10^3</f>
        <v>5860.5119999999997</v>
      </c>
      <c r="H13">
        <f>'E08.20'!H13*HLOOKUP('E08.20'!H$3,'[1]E03.01'!$B$3:$K$6,3,0)/10^3</f>
        <v>8396.7080000000005</v>
      </c>
      <c r="I13">
        <f>'E08.20'!I13*HLOOKUP('E08.20'!I$3,'[1]E03.01'!$B$3:$K$6,3,0)/10^3</f>
        <v>12478.842000000001</v>
      </c>
      <c r="J13">
        <f>'E08.20'!J13*HLOOKUP('E08.20'!J$3,'[1]E03.01'!$B$3:$K$6,3,0)/10^3</f>
        <v>12153.843999999999</v>
      </c>
      <c r="K13">
        <f>'E08.20'!K13*HLOOKUP('E08.20'!K$3,'[1]E03.01'!$B$3:$K$6,3,0)/10^3</f>
        <v>13997.38</v>
      </c>
      <c r="L13">
        <f>'E08.20'!L13*HLOOKUP('E08.20'!L$3,'[1]E03.01'!$B$3:$K$6,3,0)/10^3</f>
        <v>15878.376</v>
      </c>
      <c r="M13">
        <f>'E08.20'!M13*HLOOKUP('E08.20'!M$3,'[1]E03.01'!$B$3:$K$6,3,0)/10^3</f>
        <v>16977.45</v>
      </c>
      <c r="N13">
        <f>'E08.20'!N13*HLOOKUP('E08.20'!N$3,'[1]E03.01'!$B$3:$K$6,3,0)/10^3</f>
        <v>18601.57</v>
      </c>
      <c r="O13">
        <f>'E08.20'!O13*HLOOKUP('E08.20'!O$3,'[1]E03.01'!$B$3:$K$6,3,0)/10^3</f>
        <v>19649.525000000001</v>
      </c>
      <c r="P13">
        <f>'E08.20'!P13*HLOOKUP('E08.20'!P$3,'[1]E03.01'!$B$3:$K$6,3,0)/10^3</f>
        <v>22816.6666</v>
      </c>
    </row>
    <row r="14" spans="1:36" x14ac:dyDescent="0.3">
      <c r="B14" s="2" t="s">
        <v>4</v>
      </c>
      <c r="C14" t="e">
        <f>'E08.20'!C14*HLOOKUP('E08.20'!C$3,'[1]E03.01'!$B$3:$K$6,3,0)/10^3</f>
        <v>#N/A</v>
      </c>
      <c r="D14" t="e">
        <f>'E08.20'!D14*HLOOKUP('E08.20'!D$3,'[1]E03.01'!$B$3:$K$6,3,0)/10^3</f>
        <v>#N/A</v>
      </c>
      <c r="E14" t="e">
        <f>'E08.20'!E14*HLOOKUP('E08.20'!E$3,'[1]E03.01'!$B$3:$K$6,3,0)/10^3</f>
        <v>#N/A</v>
      </c>
      <c r="F14" t="e">
        <f>'E08.20'!F14*HLOOKUP('E08.20'!F$3,'[1]E03.01'!$B$3:$K$6,3,0)/10^3</f>
        <v>#N/A</v>
      </c>
      <c r="G14">
        <f>'E08.20'!G14*HLOOKUP('E08.20'!G$3,'[1]E03.01'!$B$3:$K$6,3,0)/10^3</f>
        <v>62.776000000000003</v>
      </c>
      <c r="H14">
        <f>'E08.20'!H14*HLOOKUP('E08.20'!H$3,'[1]E03.01'!$B$3:$K$6,3,0)/10^3</f>
        <v>100.56699999999999</v>
      </c>
      <c r="I14">
        <f>'E08.20'!I14*HLOOKUP('E08.20'!I$3,'[1]E03.01'!$B$3:$K$6,3,0)/10^3</f>
        <v>101.639</v>
      </c>
      <c r="J14">
        <f>'E08.20'!J14*HLOOKUP('E08.20'!J$3,'[1]E03.01'!$B$3:$K$6,3,0)/10^3</f>
        <v>99.635999999999996</v>
      </c>
      <c r="K14">
        <f>'E08.20'!K14*HLOOKUP('E08.20'!K$3,'[1]E03.01'!$B$3:$K$6,3,0)/10^3</f>
        <v>162.095</v>
      </c>
      <c r="L14">
        <f>'E08.20'!L14*HLOOKUP('E08.20'!L$3,'[1]E03.01'!$B$3:$K$6,3,0)/10^3</f>
        <v>168.26400000000001</v>
      </c>
      <c r="M14">
        <f>'E08.20'!M14*HLOOKUP('E08.20'!M$3,'[1]E03.01'!$B$3:$K$6,3,0)/10^3</f>
        <v>179.26499999999999</v>
      </c>
      <c r="N14">
        <f>'E08.20'!N14*HLOOKUP('E08.20'!N$3,'[1]E03.01'!$B$3:$K$6,3,0)/10^3</f>
        <v>190.49</v>
      </c>
      <c r="O14">
        <f>'E08.20'!O14*HLOOKUP('E08.20'!O$3,'[1]E03.01'!$B$3:$K$6,3,0)/10^3</f>
        <v>207.84299999999999</v>
      </c>
      <c r="P14">
        <f>'E08.20'!P14*HLOOKUP('E08.20'!P$3,'[1]E03.01'!$B$3:$K$6,3,0)/10^3</f>
        <v>238.26712000000003</v>
      </c>
    </row>
    <row r="15" spans="1:36" x14ac:dyDescent="0.3">
      <c r="B15" s="2" t="s">
        <v>5</v>
      </c>
      <c r="C15" t="e">
        <f>'E08.20'!C15*HLOOKUP('E08.20'!C$3,'[1]E03.01'!$B$3:$K$6,3,0)/10^3</f>
        <v>#N/A</v>
      </c>
      <c r="D15" t="e">
        <f>'E08.20'!D15*HLOOKUP('E08.20'!D$3,'[1]E03.01'!$B$3:$K$6,3,0)/10^3</f>
        <v>#N/A</v>
      </c>
      <c r="E15" t="e">
        <f>'E08.20'!E15*HLOOKUP('E08.20'!E$3,'[1]E03.01'!$B$3:$K$6,3,0)/10^3</f>
        <v>#N/A</v>
      </c>
      <c r="F15" t="e">
        <f>'E08.20'!F15*HLOOKUP('E08.20'!F$3,'[1]E03.01'!$B$3:$K$6,3,0)/10^3</f>
        <v>#N/A</v>
      </c>
      <c r="G15">
        <f>'E08.20'!G15*HLOOKUP('E08.20'!G$3,'[1]E03.01'!$B$3:$K$6,3,0)/10^3</f>
        <v>1170.4000000000001</v>
      </c>
      <c r="H15">
        <f>'E08.20'!H15*HLOOKUP('E08.20'!H$3,'[1]E03.01'!$B$3:$K$6,3,0)/10^3</f>
        <v>1871.31</v>
      </c>
      <c r="I15">
        <f>'E08.20'!I15*HLOOKUP('E08.20'!I$3,'[1]E03.01'!$B$3:$K$6,3,0)/10^3</f>
        <v>2594.0700000000002</v>
      </c>
      <c r="J15">
        <f>'E08.20'!J15*HLOOKUP('E08.20'!J$3,'[1]E03.01'!$B$3:$K$6,3,0)/10^3</f>
        <v>3244.288</v>
      </c>
      <c r="K15">
        <f>'E08.20'!K15*HLOOKUP('E08.20'!K$3,'[1]E03.01'!$B$3:$K$6,3,0)/10^3</f>
        <v>3909.35</v>
      </c>
      <c r="L15">
        <f>'E08.20'!L15*HLOOKUP('E08.20'!L$3,'[1]E03.01'!$B$3:$K$6,3,0)/10^3</f>
        <v>5437.8</v>
      </c>
      <c r="M15">
        <f>'E08.20'!M15*HLOOKUP('E08.20'!M$3,'[1]E03.01'!$B$3:$K$6,3,0)/10^3</f>
        <v>7581.8549999999996</v>
      </c>
      <c r="N15">
        <f>'E08.20'!N15*HLOOKUP('E08.20'!N$3,'[1]E03.01'!$B$3:$K$6,3,0)/10^3</f>
        <v>9967.5</v>
      </c>
      <c r="O15">
        <f>'E08.20'!O15*HLOOKUP('E08.20'!O$3,'[1]E03.01'!$B$3:$K$6,3,0)/10^3</f>
        <v>12040.56</v>
      </c>
      <c r="P15">
        <f>'E08.20'!P15*HLOOKUP('E08.20'!P$3,'[1]E03.01'!$B$3:$K$6,3,0)/10^3</f>
        <v>15461.4642</v>
      </c>
    </row>
    <row r="16" spans="1:36" x14ac:dyDescent="0.3">
      <c r="B16" s="2" t="s">
        <v>6</v>
      </c>
      <c r="C16" t="e">
        <f>'E08.20'!C16*HLOOKUP('E08.20'!C$3,'[1]E03.01'!$B$3:$K$6,3,0)/10^3</f>
        <v>#N/A</v>
      </c>
      <c r="D16" t="e">
        <f>'E08.20'!D16*HLOOKUP('E08.20'!D$3,'[1]E03.01'!$B$3:$K$6,3,0)/10^3</f>
        <v>#N/A</v>
      </c>
      <c r="E16" t="e">
        <f>'E08.20'!E16*HLOOKUP('E08.20'!E$3,'[1]E03.01'!$B$3:$K$6,3,0)/10^3</f>
        <v>#N/A</v>
      </c>
      <c r="F16" t="e">
        <f>'E08.20'!F16*HLOOKUP('E08.20'!F$3,'[1]E03.01'!$B$3:$K$6,3,0)/10^3</f>
        <v>#N/A</v>
      </c>
      <c r="G16">
        <f>'E08.20'!G16*HLOOKUP('E08.20'!G$3,'[1]E03.01'!$B$3:$K$6,3,0)/10^3</f>
        <v>162.792</v>
      </c>
      <c r="H16">
        <f>'E08.20'!H16*HLOOKUP('E08.20'!H$3,'[1]E03.01'!$B$3:$K$6,3,0)/10^3</f>
        <v>248.23500000000001</v>
      </c>
      <c r="I16">
        <f>'E08.20'!I16*HLOOKUP('E08.20'!I$3,'[1]E03.01'!$B$3:$K$6,3,0)/10^3</f>
        <v>329.18900000000002</v>
      </c>
      <c r="J16">
        <f>'E08.20'!J16*HLOOKUP('E08.20'!J$3,'[1]E03.01'!$B$3:$K$6,3,0)/10^3</f>
        <v>305.89999999999998</v>
      </c>
      <c r="K16">
        <f>'E08.20'!K16*HLOOKUP('E08.20'!K$3,'[1]E03.01'!$B$3:$K$6,3,0)/10^3</f>
        <v>877.22</v>
      </c>
      <c r="L16">
        <f>'E08.20'!L16*HLOOKUP('E08.20'!L$3,'[1]E03.01'!$B$3:$K$6,3,0)/10^3</f>
        <v>984.96</v>
      </c>
      <c r="M16">
        <f>'E08.20'!M16*HLOOKUP('E08.20'!M$3,'[1]E03.01'!$B$3:$K$6,3,0)/10^3</f>
        <v>1024.9739999999999</v>
      </c>
      <c r="N16">
        <f>'E08.20'!N16*HLOOKUP('E08.20'!N$3,'[1]E03.01'!$B$3:$K$6,3,0)/10^3</f>
        <v>870.495</v>
      </c>
      <c r="O16">
        <f>'E08.20'!O16*HLOOKUP('E08.20'!O$3,'[1]E03.01'!$B$3:$K$6,3,0)/10^3</f>
        <v>972.32299999999998</v>
      </c>
      <c r="P16">
        <f>'E08.20'!P16*HLOOKUP('E08.20'!P$3,'[1]E03.01'!$B$3:$K$6,3,0)/10^3</f>
        <v>1092.9209200000003</v>
      </c>
    </row>
    <row r="17" spans="1:16" x14ac:dyDescent="0.3">
      <c r="B17" s="2" t="s">
        <v>7</v>
      </c>
      <c r="C17" t="e">
        <f>'E08.20'!C17*HLOOKUP('E08.20'!C$3,'[1]E03.01'!$B$3:$K$6,3,0)/10^3</f>
        <v>#N/A</v>
      </c>
      <c r="D17" t="e">
        <f>'E08.20'!D17*HLOOKUP('E08.20'!D$3,'[1]E03.01'!$B$3:$K$6,3,0)/10^3</f>
        <v>#N/A</v>
      </c>
      <c r="E17" t="e">
        <f>'E08.20'!E17*HLOOKUP('E08.20'!E$3,'[1]E03.01'!$B$3:$K$6,3,0)/10^3</f>
        <v>#N/A</v>
      </c>
      <c r="F17" t="e">
        <f>'E08.20'!F17*HLOOKUP('E08.20'!F$3,'[1]E03.01'!$B$3:$K$6,3,0)/10^3</f>
        <v>#N/A</v>
      </c>
      <c r="G17">
        <f>'E08.20'!G17*HLOOKUP('E08.20'!G$3,'[1]E03.01'!$B$3:$K$6,3,0)/10^3</f>
        <v>431.98399999999998</v>
      </c>
      <c r="H17">
        <f>'E08.20'!H17*HLOOKUP('E08.20'!H$3,'[1]E03.01'!$B$3:$K$6,3,0)/10^3</f>
        <v>612.31299999999999</v>
      </c>
      <c r="I17">
        <f>'E08.20'!I17*HLOOKUP('E08.20'!I$3,'[1]E03.01'!$B$3:$K$6,3,0)/10^3</f>
        <v>860.13900000000001</v>
      </c>
      <c r="J17">
        <f>'E08.20'!J17*HLOOKUP('E08.20'!J$3,'[1]E03.01'!$B$3:$K$6,3,0)/10^3</f>
        <v>1527.752</v>
      </c>
      <c r="K17">
        <f>'E08.20'!K17*HLOOKUP('E08.20'!K$3,'[1]E03.01'!$B$3:$K$6,3,0)/10^3</f>
        <v>1737.277</v>
      </c>
      <c r="L17">
        <f>'E08.20'!L17*HLOOKUP('E08.20'!L$3,'[1]E03.01'!$B$3:$K$6,3,0)/10^3</f>
        <v>2093.04</v>
      </c>
      <c r="M17">
        <f>'E08.20'!M17*HLOOKUP('E08.20'!M$3,'[1]E03.01'!$B$3:$K$6,3,0)/10^3</f>
        <v>2140.6350000000002</v>
      </c>
      <c r="N17">
        <f>'E08.20'!N17*HLOOKUP('E08.20'!N$3,'[1]E03.01'!$B$3:$K$6,3,0)/10^3</f>
        <v>1772</v>
      </c>
      <c r="O17">
        <f>'E08.20'!O17*HLOOKUP('E08.20'!O$3,'[1]E03.01'!$B$3:$K$6,3,0)/10^3</f>
        <v>1600.63</v>
      </c>
      <c r="P17">
        <f>'E08.20'!P17*HLOOKUP('E08.20'!P$3,'[1]E03.01'!$B$3:$K$6,3,0)/10^3</f>
        <v>1779.2338200000002</v>
      </c>
    </row>
    <row r="18" spans="1:16" x14ac:dyDescent="0.3">
      <c r="B18" s="2" t="s">
        <v>8</v>
      </c>
      <c r="C18" t="e">
        <f>'E08.20'!C18*HLOOKUP('E08.20'!C$3,'[1]E03.01'!$B$3:$K$6,3,0)/10^3</f>
        <v>#N/A</v>
      </c>
      <c r="D18" t="e">
        <f>'E08.20'!D18*HLOOKUP('E08.20'!D$3,'[1]E03.01'!$B$3:$K$6,3,0)/10^3</f>
        <v>#N/A</v>
      </c>
      <c r="E18" t="e">
        <f>'E08.20'!E18*HLOOKUP('E08.20'!E$3,'[1]E03.01'!$B$3:$K$6,3,0)/10^3</f>
        <v>#N/A</v>
      </c>
      <c r="F18" t="e">
        <f>'E08.20'!F18*HLOOKUP('E08.20'!F$3,'[1]E03.01'!$B$3:$K$6,3,0)/10^3</f>
        <v>#N/A</v>
      </c>
      <c r="G18">
        <f>'E08.20'!G18*HLOOKUP('E08.20'!G$3,'[1]E03.01'!$B$3:$K$6,3,0)/10^3</f>
        <v>150.024</v>
      </c>
      <c r="H18">
        <f>'E08.20'!H18*HLOOKUP('E08.20'!H$3,'[1]E03.01'!$B$3:$K$6,3,0)/10^3</f>
        <v>190.95</v>
      </c>
      <c r="I18">
        <f>'E08.20'!I18*HLOOKUP('E08.20'!I$3,'[1]E03.01'!$B$3:$K$6,3,0)/10^3</f>
        <v>230.584</v>
      </c>
      <c r="J18">
        <f>'E08.20'!J18*HLOOKUP('E08.20'!J$3,'[1]E03.01'!$B$3:$K$6,3,0)/10^3</f>
        <v>291.916</v>
      </c>
      <c r="K18">
        <f>'E08.20'!K18*HLOOKUP('E08.20'!K$3,'[1]E03.01'!$B$3:$K$6,3,0)/10^3</f>
        <v>352.79500000000002</v>
      </c>
      <c r="L18">
        <f>'E08.20'!L18*HLOOKUP('E08.20'!L$3,'[1]E03.01'!$B$3:$K$6,3,0)/10^3</f>
        <v>400.14</v>
      </c>
      <c r="M18">
        <f>'E08.20'!M18*HLOOKUP('E08.20'!M$3,'[1]E03.01'!$B$3:$K$6,3,0)/10^3</f>
        <v>421.8</v>
      </c>
      <c r="N18">
        <f>'E08.20'!N18*HLOOKUP('E08.20'!N$3,'[1]E03.01'!$B$3:$K$6,3,0)/10^3</f>
        <v>447.43</v>
      </c>
      <c r="O18">
        <f>'E08.20'!O18*HLOOKUP('E08.20'!O$3,'[1]E03.01'!$B$3:$K$6,3,0)/10^3</f>
        <v>492.13400000000001</v>
      </c>
      <c r="P18">
        <f>'E08.20'!P18*HLOOKUP('E08.20'!P$3,'[1]E03.01'!$B$3:$K$6,3,0)/10^3</f>
        <v>551.6401800000001</v>
      </c>
    </row>
    <row r="19" spans="1:16" x14ac:dyDescent="0.3">
      <c r="B19" s="2" t="s">
        <v>9</v>
      </c>
      <c r="C19" t="e">
        <f>'E08.20'!C19*HLOOKUP('E08.20'!C$3,'[1]E03.01'!$B$3:$K$6,3,0)/10^3</f>
        <v>#N/A</v>
      </c>
      <c r="D19" t="e">
        <f>'E08.20'!D19*HLOOKUP('E08.20'!D$3,'[1]E03.01'!$B$3:$K$6,3,0)/10^3</f>
        <v>#N/A</v>
      </c>
      <c r="E19" t="e">
        <f>'E08.20'!E19*HLOOKUP('E08.20'!E$3,'[1]E03.01'!$B$3:$K$6,3,0)/10^3</f>
        <v>#N/A</v>
      </c>
      <c r="F19" t="e">
        <f>'E08.20'!F19*HLOOKUP('E08.20'!F$3,'[1]E03.01'!$B$3:$K$6,3,0)/10^3</f>
        <v>#N/A</v>
      </c>
      <c r="G19">
        <f>'E08.20'!G19*HLOOKUP('E08.20'!G$3,'[1]E03.01'!$B$3:$K$6,3,0)/10^3</f>
        <v>872.48</v>
      </c>
      <c r="H19">
        <f>'E08.20'!H19*HLOOKUP('E08.20'!H$3,'[1]E03.01'!$B$3:$K$6,3,0)/10^3</f>
        <v>1209.3499999999999</v>
      </c>
      <c r="I19">
        <f>'E08.20'!I19*HLOOKUP('E08.20'!I$3,'[1]E03.01'!$B$3:$K$6,3,0)/10^3</f>
        <v>1395.64</v>
      </c>
      <c r="J19">
        <f>'E08.20'!J19*HLOOKUP('E08.20'!J$3,'[1]E03.01'!$B$3:$K$6,3,0)/10^3</f>
        <v>1692.0640000000001</v>
      </c>
      <c r="K19">
        <f>'E08.20'!K19*HLOOKUP('E08.20'!K$3,'[1]E03.01'!$B$3:$K$6,3,0)/10^3</f>
        <v>5318.6229999999996</v>
      </c>
      <c r="L19">
        <f>'E08.20'!L19*HLOOKUP('E08.20'!L$3,'[1]E03.01'!$B$3:$K$6,3,0)/10^3</f>
        <v>5817.42</v>
      </c>
      <c r="M19">
        <f>'E08.20'!M19*HLOOKUP('E08.20'!M$3,'[1]E03.01'!$B$3:$K$6,3,0)/10^3</f>
        <v>5449.6559999999999</v>
      </c>
      <c r="N19">
        <f>'E08.20'!N19*HLOOKUP('E08.20'!N$3,'[1]E03.01'!$B$3:$K$6,3,0)/10^3</f>
        <v>5269.4849999999997</v>
      </c>
      <c r="O19">
        <f>'E08.20'!O19*HLOOKUP('E08.20'!O$3,'[1]E03.01'!$B$3:$K$6,3,0)/10^3</f>
        <v>5649.9849999999997</v>
      </c>
      <c r="P19">
        <f>'E08.20'!P19*HLOOKUP('E08.20'!P$3,'[1]E03.01'!$B$3:$K$6,3,0)/10^3</f>
        <v>6192.3552600000003</v>
      </c>
    </row>
    <row r="21" spans="1:16" ht="28.8" x14ac:dyDescent="0.3">
      <c r="A21" s="3" t="s">
        <v>11</v>
      </c>
    </row>
    <row r="22" spans="1:16" x14ac:dyDescent="0.3">
      <c r="B22" s="2" t="s">
        <v>19</v>
      </c>
      <c r="C22" t="e">
        <f t="shared" ref="C22:O22" si="0">C4-C12</f>
        <v>#N/A</v>
      </c>
      <c r="D22" t="e">
        <f t="shared" si="0"/>
        <v>#N/A</v>
      </c>
      <c r="E22" t="e">
        <f t="shared" si="0"/>
        <v>#N/A</v>
      </c>
      <c r="F22" t="e">
        <f t="shared" si="0"/>
        <v>#N/A</v>
      </c>
      <c r="G22">
        <f t="shared" si="0"/>
        <v>-2575.9440000000004</v>
      </c>
      <c r="H22">
        <f t="shared" si="0"/>
        <v>-3132.853000000001</v>
      </c>
      <c r="I22">
        <f t="shared" si="0"/>
        <v>-4805.8559999999998</v>
      </c>
      <c r="J22">
        <f t="shared" si="0"/>
        <v>-2499.6400000000031</v>
      </c>
      <c r="K22">
        <f t="shared" si="0"/>
        <v>-5930.77</v>
      </c>
      <c r="L22">
        <f t="shared" si="0"/>
        <v>-8105.4000000000015</v>
      </c>
      <c r="M22">
        <f t="shared" si="0"/>
        <v>-10049.385000000002</v>
      </c>
      <c r="N22">
        <f t="shared" si="0"/>
        <v>-9431.4700000000012</v>
      </c>
      <c r="O22">
        <f t="shared" si="0"/>
        <v>-9436.5499999999993</v>
      </c>
      <c r="P22">
        <f>P4-P12</f>
        <v>-9867.3666000000012</v>
      </c>
    </row>
    <row r="23" spans="1:16" x14ac:dyDescent="0.3">
      <c r="A23" t="s">
        <v>12</v>
      </c>
      <c r="B23" t="s">
        <v>13</v>
      </c>
      <c r="C23" t="e">
        <f t="shared" ref="C23:P23" si="1">C5-C13</f>
        <v>#N/A</v>
      </c>
      <c r="D23" t="e">
        <f t="shared" si="1"/>
        <v>#N/A</v>
      </c>
      <c r="E23" t="e">
        <f t="shared" si="1"/>
        <v>#N/A</v>
      </c>
      <c r="F23" t="e">
        <f t="shared" si="1"/>
        <v>#N/A</v>
      </c>
      <c r="G23">
        <f t="shared" si="1"/>
        <v>-3666.5439999999999</v>
      </c>
      <c r="H23">
        <f t="shared" si="1"/>
        <v>-5461.17</v>
      </c>
      <c r="I23">
        <f t="shared" si="1"/>
        <v>-9100.4830000000002</v>
      </c>
      <c r="J23">
        <f t="shared" si="1"/>
        <v>-8535.4839999999986</v>
      </c>
      <c r="K23">
        <f t="shared" si="1"/>
        <v>-9744.77</v>
      </c>
      <c r="L23">
        <f t="shared" si="1"/>
        <v>-11117.736000000001</v>
      </c>
      <c r="M23">
        <f t="shared" si="1"/>
        <v>-11852.580000000002</v>
      </c>
      <c r="N23">
        <f t="shared" si="1"/>
        <v>-13179.25</v>
      </c>
      <c r="O23">
        <f t="shared" si="1"/>
        <v>-13634.023000000001</v>
      </c>
      <c r="P23">
        <f t="shared" si="1"/>
        <v>-15357.8698</v>
      </c>
    </row>
    <row r="24" spans="1:16" x14ac:dyDescent="0.3">
      <c r="C24" t="e">
        <f t="shared" ref="C24:P24" si="2">C6-C14</f>
        <v>#N/A</v>
      </c>
      <c r="D24" t="e">
        <f t="shared" si="2"/>
        <v>#N/A</v>
      </c>
      <c r="E24" t="e">
        <f t="shared" si="2"/>
        <v>#N/A</v>
      </c>
      <c r="F24" t="e">
        <f t="shared" si="2"/>
        <v>#N/A</v>
      </c>
      <c r="G24">
        <f t="shared" si="2"/>
        <v>69.16</v>
      </c>
      <c r="H24">
        <f t="shared" si="2"/>
        <v>73.834000000000017</v>
      </c>
      <c r="I24">
        <f t="shared" si="2"/>
        <v>118.32600000000001</v>
      </c>
      <c r="J24">
        <f t="shared" si="2"/>
        <v>141.58799999999999</v>
      </c>
      <c r="K24">
        <f t="shared" si="2"/>
        <v>104.88500000000002</v>
      </c>
      <c r="L24">
        <f t="shared" si="2"/>
        <v>129.27600000000001</v>
      </c>
      <c r="M24">
        <f t="shared" si="2"/>
        <v>132.86700000000002</v>
      </c>
      <c r="N24">
        <f t="shared" si="2"/>
        <v>141.76</v>
      </c>
      <c r="O24">
        <f t="shared" si="2"/>
        <v>179.17499999999998</v>
      </c>
      <c r="P24">
        <f t="shared" si="2"/>
        <v>194.23949999999996</v>
      </c>
    </row>
    <row r="25" spans="1:16" x14ac:dyDescent="0.3">
      <c r="C25" t="e">
        <f t="shared" ref="C25:P25" si="3">C7-C15</f>
        <v>#N/A</v>
      </c>
      <c r="D25" t="e">
        <f t="shared" si="3"/>
        <v>#N/A</v>
      </c>
      <c r="E25" t="e">
        <f t="shared" si="3"/>
        <v>#N/A</v>
      </c>
      <c r="F25" t="e">
        <f t="shared" si="3"/>
        <v>#N/A</v>
      </c>
      <c r="G25">
        <f t="shared" si="3"/>
        <v>2074.7999999999997</v>
      </c>
      <c r="H25">
        <f t="shared" si="3"/>
        <v>3793.5400000000004</v>
      </c>
      <c r="I25">
        <f t="shared" si="3"/>
        <v>6068</v>
      </c>
      <c r="J25">
        <f t="shared" si="3"/>
        <v>8729.5119999999988</v>
      </c>
      <c r="K25">
        <f t="shared" si="3"/>
        <v>9916.4</v>
      </c>
      <c r="L25">
        <f t="shared" si="3"/>
        <v>9767.52</v>
      </c>
      <c r="M25">
        <f t="shared" si="3"/>
        <v>7919.2950000000001</v>
      </c>
      <c r="N25">
        <f t="shared" si="3"/>
        <v>8860</v>
      </c>
      <c r="O25">
        <f t="shared" si="3"/>
        <v>9197.65</v>
      </c>
      <c r="P25">
        <f t="shared" si="3"/>
        <v>10644.324600000002</v>
      </c>
    </row>
    <row r="26" spans="1:16" x14ac:dyDescent="0.3">
      <c r="C26" t="e">
        <f t="shared" ref="C26:P26" si="4">C8-C16</f>
        <v>#N/A</v>
      </c>
      <c r="D26" t="e">
        <f t="shared" si="4"/>
        <v>#N/A</v>
      </c>
      <c r="E26" t="e">
        <f t="shared" si="4"/>
        <v>#N/A</v>
      </c>
      <c r="F26" t="e">
        <f t="shared" si="4"/>
        <v>#N/A</v>
      </c>
      <c r="G26">
        <f t="shared" si="4"/>
        <v>23.407999999999987</v>
      </c>
      <c r="H26">
        <f t="shared" si="4"/>
        <v>-3.8190000000000168</v>
      </c>
      <c r="I26">
        <f t="shared" si="4"/>
        <v>-13.65300000000002</v>
      </c>
      <c r="J26">
        <f t="shared" si="4"/>
        <v>-43.699999999999989</v>
      </c>
      <c r="K26">
        <f t="shared" si="4"/>
        <v>-528.23900000000003</v>
      </c>
      <c r="L26">
        <f t="shared" si="4"/>
        <v>-625.86</v>
      </c>
      <c r="M26">
        <f t="shared" si="4"/>
        <v>-645.35399999999993</v>
      </c>
      <c r="N26">
        <f t="shared" si="4"/>
        <v>-491.73</v>
      </c>
      <c r="O26">
        <f t="shared" si="4"/>
        <v>-573.3599999999999</v>
      </c>
      <c r="P26">
        <f t="shared" si="4"/>
        <v>-652.64472000000023</v>
      </c>
    </row>
    <row r="27" spans="1:16" x14ac:dyDescent="0.3">
      <c r="C27" t="e">
        <f t="shared" ref="C27:P27" si="5">C9-C17</f>
        <v>#N/A</v>
      </c>
      <c r="D27" t="e">
        <f t="shared" si="5"/>
        <v>#N/A</v>
      </c>
      <c r="E27" t="e">
        <f t="shared" si="5"/>
        <v>#N/A</v>
      </c>
      <c r="F27" t="e">
        <f t="shared" si="5"/>
        <v>#N/A</v>
      </c>
      <c r="G27">
        <f t="shared" si="5"/>
        <v>-362.82399999999996</v>
      </c>
      <c r="H27">
        <f t="shared" si="5"/>
        <v>-523.20299999999997</v>
      </c>
      <c r="I27">
        <f t="shared" si="5"/>
        <v>-737.26200000000006</v>
      </c>
      <c r="J27">
        <f t="shared" si="5"/>
        <v>-1415.8799999999999</v>
      </c>
      <c r="K27">
        <f t="shared" si="5"/>
        <v>-1622.857</v>
      </c>
      <c r="L27">
        <f t="shared" si="5"/>
        <v>-1974.0239999999999</v>
      </c>
      <c r="M27">
        <f t="shared" si="5"/>
        <v>-2024.6400000000003</v>
      </c>
      <c r="N27">
        <f t="shared" si="5"/>
        <v>-1647.96</v>
      </c>
      <c r="O27">
        <f t="shared" si="5"/>
        <v>-1464.4570000000001</v>
      </c>
      <c r="P27">
        <f t="shared" si="5"/>
        <v>-1621.2523600000002</v>
      </c>
    </row>
    <row r="28" spans="1:16" x14ac:dyDescent="0.3">
      <c r="A28" t="s">
        <v>14</v>
      </c>
      <c r="B28" t="s">
        <v>18</v>
      </c>
      <c r="C28" t="e">
        <f t="shared" ref="C28:P28" si="6">C10-C18</f>
        <v>#N/A</v>
      </c>
      <c r="D28" t="e">
        <f t="shared" si="6"/>
        <v>#N/A</v>
      </c>
      <c r="E28" t="e">
        <f t="shared" si="6"/>
        <v>#N/A</v>
      </c>
      <c r="F28" t="e">
        <f t="shared" si="6"/>
        <v>#N/A</v>
      </c>
      <c r="G28">
        <f t="shared" si="6"/>
        <v>-43.623999999999995</v>
      </c>
      <c r="H28">
        <f t="shared" si="6"/>
        <v>-57.284999999999997</v>
      </c>
      <c r="I28">
        <f t="shared" si="6"/>
        <v>-63.713999999999999</v>
      </c>
      <c r="J28">
        <f t="shared" si="6"/>
        <v>-99.635999999999996</v>
      </c>
      <c r="K28">
        <f t="shared" si="6"/>
        <v>-114.42000000000002</v>
      </c>
      <c r="L28">
        <f t="shared" si="6"/>
        <v>-119.01599999999996</v>
      </c>
      <c r="M28">
        <f t="shared" si="6"/>
        <v>-122.322</v>
      </c>
      <c r="N28">
        <f t="shared" si="6"/>
        <v>-115.18</v>
      </c>
      <c r="O28">
        <f t="shared" si="6"/>
        <v>-105.11600000000004</v>
      </c>
      <c r="P28">
        <f t="shared" si="6"/>
        <v>-108.7741200000001</v>
      </c>
    </row>
    <row r="29" spans="1:16" x14ac:dyDescent="0.3">
      <c r="C29" t="e">
        <f t="shared" ref="C29:P29" si="7">C11-C19</f>
        <v>#N/A</v>
      </c>
      <c r="D29" t="e">
        <f t="shared" si="7"/>
        <v>#N/A</v>
      </c>
      <c r="E29" t="e">
        <f t="shared" si="7"/>
        <v>#N/A</v>
      </c>
      <c r="F29" t="e">
        <f t="shared" si="7"/>
        <v>#N/A</v>
      </c>
      <c r="G29">
        <f t="shared" si="7"/>
        <v>-670.32</v>
      </c>
      <c r="H29">
        <f t="shared" si="7"/>
        <v>-954.74999999999989</v>
      </c>
      <c r="I29">
        <f t="shared" si="7"/>
        <v>-1077.0700000000002</v>
      </c>
      <c r="J29">
        <f t="shared" si="7"/>
        <v>-1276.04</v>
      </c>
      <c r="K29">
        <f t="shared" si="7"/>
        <v>-3941.7689999999993</v>
      </c>
      <c r="L29">
        <f t="shared" si="7"/>
        <v>-4165.5600000000004</v>
      </c>
      <c r="M29">
        <f t="shared" si="7"/>
        <v>-3456.6509999999998</v>
      </c>
      <c r="N29">
        <f t="shared" si="7"/>
        <v>-2999.1099999999997</v>
      </c>
      <c r="O29">
        <f t="shared" si="7"/>
        <v>-3034.0299999999997</v>
      </c>
      <c r="P29">
        <f t="shared" si="7"/>
        <v>-2965.3897000000002</v>
      </c>
    </row>
    <row r="30" spans="1:16" x14ac:dyDescent="0.3">
      <c r="C30" t="e">
        <f t="shared" ref="C30:P30" si="8">C12-C20</f>
        <v>#N/A</v>
      </c>
      <c r="D30" t="e">
        <f t="shared" si="8"/>
        <v>#N/A</v>
      </c>
      <c r="E30" t="e">
        <f t="shared" si="8"/>
        <v>#N/A</v>
      </c>
      <c r="F30" t="e">
        <f t="shared" si="8"/>
        <v>#N/A</v>
      </c>
      <c r="G30">
        <f t="shared" si="8"/>
        <v>8710.9680000000008</v>
      </c>
      <c r="H30">
        <f t="shared" si="8"/>
        <v>12629.433000000001</v>
      </c>
      <c r="I30">
        <f t="shared" si="8"/>
        <v>17990.102999999999</v>
      </c>
      <c r="J30">
        <f t="shared" si="8"/>
        <v>19315.400000000001</v>
      </c>
      <c r="K30">
        <f t="shared" si="8"/>
        <v>26354.74</v>
      </c>
      <c r="L30">
        <f t="shared" si="8"/>
        <v>30780</v>
      </c>
      <c r="M30">
        <f t="shared" si="8"/>
        <v>33775.635000000002</v>
      </c>
      <c r="N30">
        <f t="shared" si="8"/>
        <v>37118.97</v>
      </c>
      <c r="O30">
        <f t="shared" si="8"/>
        <v>40613</v>
      </c>
      <c r="P30">
        <f t="shared" si="8"/>
        <v>48132.5481</v>
      </c>
    </row>
    <row r="31" spans="1:16" x14ac:dyDescent="0.3">
      <c r="C31" t="e">
        <f t="shared" ref="C31:P31" si="9">C13-C21</f>
        <v>#N/A</v>
      </c>
      <c r="D31" t="e">
        <f t="shared" si="9"/>
        <v>#N/A</v>
      </c>
      <c r="E31" t="e">
        <f t="shared" si="9"/>
        <v>#N/A</v>
      </c>
      <c r="F31" t="e">
        <f t="shared" si="9"/>
        <v>#N/A</v>
      </c>
      <c r="G31">
        <f t="shared" si="9"/>
        <v>5860.5119999999997</v>
      </c>
      <c r="H31">
        <f t="shared" si="9"/>
        <v>8396.7080000000005</v>
      </c>
      <c r="I31">
        <f t="shared" si="9"/>
        <v>12478.842000000001</v>
      </c>
      <c r="J31">
        <f t="shared" si="9"/>
        <v>12153.843999999999</v>
      </c>
      <c r="K31">
        <f t="shared" si="9"/>
        <v>13997.38</v>
      </c>
      <c r="L31">
        <f t="shared" si="9"/>
        <v>15878.376</v>
      </c>
      <c r="M31">
        <f t="shared" si="9"/>
        <v>16977.45</v>
      </c>
      <c r="N31">
        <f t="shared" si="9"/>
        <v>18601.57</v>
      </c>
      <c r="O31">
        <f t="shared" si="9"/>
        <v>19649.525000000001</v>
      </c>
      <c r="P31">
        <f t="shared" si="9"/>
        <v>22816.6666</v>
      </c>
    </row>
    <row r="32" spans="1:16" x14ac:dyDescent="0.3">
      <c r="C32" t="e">
        <f t="shared" ref="C32:P32" si="10">C14-C22</f>
        <v>#N/A</v>
      </c>
      <c r="D32" t="e">
        <f t="shared" si="10"/>
        <v>#N/A</v>
      </c>
      <c r="E32" t="e">
        <f t="shared" si="10"/>
        <v>#N/A</v>
      </c>
      <c r="F32" t="e">
        <f t="shared" si="10"/>
        <v>#N/A</v>
      </c>
      <c r="G32">
        <f t="shared" si="10"/>
        <v>2638.7200000000003</v>
      </c>
      <c r="H32">
        <f t="shared" si="10"/>
        <v>3233.420000000001</v>
      </c>
      <c r="I32">
        <f t="shared" si="10"/>
        <v>4907.4949999999999</v>
      </c>
      <c r="J32">
        <f t="shared" si="10"/>
        <v>2599.276000000003</v>
      </c>
      <c r="K32">
        <f t="shared" si="10"/>
        <v>6092.8650000000007</v>
      </c>
      <c r="L32">
        <f t="shared" si="10"/>
        <v>8273.6640000000007</v>
      </c>
      <c r="M32">
        <f t="shared" si="10"/>
        <v>10228.650000000001</v>
      </c>
      <c r="N32">
        <f t="shared" si="10"/>
        <v>9621.9600000000009</v>
      </c>
      <c r="O32">
        <f t="shared" si="10"/>
        <v>9644.393</v>
      </c>
      <c r="P32">
        <f t="shared" si="10"/>
        <v>10105.633720000002</v>
      </c>
    </row>
    <row r="33" spans="1:16" x14ac:dyDescent="0.3">
      <c r="C33" t="e">
        <f t="shared" ref="C33:P33" si="11">C15-C23</f>
        <v>#N/A</v>
      </c>
      <c r="D33" t="e">
        <f t="shared" si="11"/>
        <v>#N/A</v>
      </c>
      <c r="E33" t="e">
        <f t="shared" si="11"/>
        <v>#N/A</v>
      </c>
      <c r="F33" t="e">
        <f t="shared" si="11"/>
        <v>#N/A</v>
      </c>
      <c r="G33">
        <f t="shared" si="11"/>
        <v>4836.9439999999995</v>
      </c>
      <c r="H33">
        <f t="shared" si="11"/>
        <v>7332.48</v>
      </c>
      <c r="I33">
        <f t="shared" si="11"/>
        <v>11694.553</v>
      </c>
      <c r="J33">
        <f t="shared" si="11"/>
        <v>11779.771999999999</v>
      </c>
      <c r="K33">
        <f t="shared" si="11"/>
        <v>13654.12</v>
      </c>
      <c r="L33">
        <f t="shared" si="11"/>
        <v>16555.536</v>
      </c>
      <c r="M33">
        <f t="shared" si="11"/>
        <v>19434.435000000001</v>
      </c>
      <c r="N33">
        <f t="shared" si="11"/>
        <v>23146.75</v>
      </c>
      <c r="O33">
        <f t="shared" si="11"/>
        <v>25674.582999999999</v>
      </c>
      <c r="P33">
        <f t="shared" si="11"/>
        <v>30819.334000000003</v>
      </c>
    </row>
    <row r="37" spans="1:16" x14ac:dyDescent="0.3">
      <c r="A37" t="s">
        <v>16</v>
      </c>
      <c r="B37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E08.20</vt:lpstr>
      <vt:lpstr>ExportsImportsVNM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created xsi:type="dcterms:W3CDTF">2020-03-20T13:26:50Z</dcterms:created>
  <dcterms:modified xsi:type="dcterms:W3CDTF">2020-03-21T11:41:59Z</dcterms:modified>
</cp:coreProperties>
</file>