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3a2c93ce427878e7/Dokumente/GitHub/Vietnam_RBC_model/Data/"/>
    </mc:Choice>
  </mc:AlternateContent>
  <xr:revisionPtr revIDLastSave="63" documentId="8_{8073F942-790D-42FE-A8B3-6E63AA79B133}" xr6:coauthVersionLast="45" xr6:coauthVersionMax="45" xr10:uidLastSave="{CB7662B2-1729-4E12-A18E-4710FDB4B765}"/>
  <bookViews>
    <workbookView xWindow="-108" yWindow="-108" windowWidth="23256" windowHeight="12576" activeTab="1" xr2:uid="{00000000-000D-0000-FFFF-FFFF00000000}"/>
  </bookViews>
  <sheets>
    <sheet name="E08.13" sheetId="2" r:id="rId1"/>
    <sheet name="Imports VNM" sheetId="3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3" l="1"/>
  <c r="F14" i="3"/>
  <c r="E14" i="3"/>
  <c r="D14" i="3"/>
  <c r="C14" i="3"/>
  <c r="B14" i="3"/>
  <c r="G13" i="3"/>
  <c r="F13" i="3"/>
  <c r="E13" i="3"/>
  <c r="D13" i="3"/>
  <c r="C13" i="3"/>
  <c r="B13" i="3"/>
  <c r="G12" i="3"/>
  <c r="F12" i="3"/>
  <c r="E12" i="3"/>
  <c r="D12" i="3"/>
  <c r="C12" i="3"/>
  <c r="B12" i="3"/>
  <c r="G11" i="3"/>
  <c r="F11" i="3"/>
  <c r="E11" i="3"/>
  <c r="D11" i="3"/>
  <c r="C11" i="3"/>
  <c r="B11" i="3"/>
  <c r="G10" i="3"/>
  <c r="P7" i="3" s="1"/>
  <c r="N15" i="3" s="1"/>
  <c r="F10" i="3"/>
  <c r="O7" i="3" s="1"/>
  <c r="N14" i="3" s="1"/>
  <c r="E10" i="3"/>
  <c r="N7" i="3" s="1"/>
  <c r="N13" i="3" s="1"/>
  <c r="D10" i="3"/>
  <c r="M7" i="3" s="1"/>
  <c r="N12" i="3" s="1"/>
  <c r="C10" i="3"/>
  <c r="L7" i="3" s="1"/>
  <c r="N11" i="3" s="1"/>
  <c r="B10" i="3"/>
  <c r="K7" i="3" s="1"/>
  <c r="N10" i="3" s="1"/>
  <c r="G9" i="3"/>
  <c r="F9" i="3"/>
  <c r="E9" i="3"/>
  <c r="D9" i="3"/>
  <c r="C9" i="3"/>
  <c r="B9" i="3"/>
  <c r="G8" i="3"/>
  <c r="F8" i="3"/>
  <c r="E8" i="3"/>
  <c r="D8" i="3"/>
  <c r="C8" i="3"/>
  <c r="B8" i="3"/>
  <c r="G7" i="3"/>
  <c r="P6" i="3" s="1"/>
  <c r="M15" i="3" s="1"/>
  <c r="F7" i="3"/>
  <c r="O6" i="3" s="1"/>
  <c r="M14" i="3" s="1"/>
  <c r="E7" i="3"/>
  <c r="N6" i="3" s="1"/>
  <c r="M13" i="3" s="1"/>
  <c r="D7" i="3"/>
  <c r="M6" i="3" s="1"/>
  <c r="M12" i="3" s="1"/>
  <c r="C7" i="3"/>
  <c r="L6" i="3" s="1"/>
  <c r="M11" i="3" s="1"/>
  <c r="B7" i="3"/>
  <c r="K6" i="3" s="1"/>
  <c r="M10" i="3" s="1"/>
  <c r="G6" i="3"/>
  <c r="P5" i="3" s="1"/>
  <c r="L15" i="3" s="1"/>
  <c r="F6" i="3"/>
  <c r="O5" i="3" s="1"/>
  <c r="L14" i="3" s="1"/>
  <c r="E6" i="3"/>
  <c r="N5" i="3" s="1"/>
  <c r="L13" i="3" s="1"/>
  <c r="D6" i="3"/>
  <c r="M5" i="3" s="1"/>
  <c r="L12" i="3" s="1"/>
  <c r="C6" i="3"/>
  <c r="L5" i="3" s="1"/>
  <c r="L11" i="3" s="1"/>
  <c r="B6" i="3"/>
  <c r="K5" i="3" s="1"/>
  <c r="L10" i="3" s="1"/>
  <c r="G5" i="3"/>
  <c r="P4" i="3" s="1"/>
  <c r="K15" i="3" s="1"/>
  <c r="F5" i="3"/>
  <c r="O4" i="3" s="1"/>
  <c r="K14" i="3" s="1"/>
  <c r="E5" i="3"/>
  <c r="N4" i="3" s="1"/>
  <c r="K13" i="3" s="1"/>
  <c r="D5" i="3"/>
  <c r="M4" i="3" s="1"/>
  <c r="K12" i="3" s="1"/>
  <c r="C5" i="3"/>
  <c r="L4" i="3" s="1"/>
  <c r="K11" i="3" s="1"/>
  <c r="B5" i="3"/>
  <c r="K4" i="3" s="1"/>
  <c r="K10" i="3" s="1"/>
  <c r="G4" i="3"/>
  <c r="F4" i="3"/>
  <c r="E4" i="3"/>
  <c r="D4" i="3"/>
  <c r="C4" i="3"/>
  <c r="B4" i="3"/>
  <c r="G15" i="3" l="1"/>
</calcChain>
</file>

<file path=xl/sharedStrings.xml><?xml version="1.0" encoding="utf-8"?>
<sst xmlns="http://schemas.openxmlformats.org/spreadsheetml/2006/main" count="45" uniqueCount="23">
  <si>
    <t>Imports of goods by kinds of economic by Kinds of economic activity and Year</t>
  </si>
  <si>
    <t>Prel.2018</t>
  </si>
  <si>
    <t>TOTAL</t>
  </si>
  <si>
    <t>Agriculture, Forestry and Fishing</t>
  </si>
  <si>
    <t>Mining and quarrying</t>
  </si>
  <si>
    <t>Manufacturing</t>
  </si>
  <si>
    <t>Electricity, gas, stream and air conditioning supply</t>
  </si>
  <si>
    <t>Water supply, sewerage, waste management and remediation activities</t>
  </si>
  <si>
    <t>Transportation and storage</t>
  </si>
  <si>
    <t>Information and communication</t>
  </si>
  <si>
    <t>Professional, scientific and technical activities</t>
  </si>
  <si>
    <t>Arts, entertainment and recreation</t>
  </si>
  <si>
    <t>Other commodities, n.e.s</t>
  </si>
  <si>
    <t>Latest update:</t>
  </si>
  <si>
    <t>20190820 16:48</t>
  </si>
  <si>
    <t>Units:</t>
  </si>
  <si>
    <t>Mill.USD</t>
  </si>
  <si>
    <t>Internal reference code:</t>
  </si>
  <si>
    <t>E08.13</t>
  </si>
  <si>
    <t>A</t>
  </si>
  <si>
    <t>BDE</t>
  </si>
  <si>
    <t>C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</si>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</sst>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3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hange%20R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03.01"/>
    </sheetNames>
    <sheetDataSet>
      <sheetData sheetId="0">
        <row r="3">
          <cell r="B3">
            <v>2009</v>
          </cell>
          <cell r="C3">
            <v>2010</v>
          </cell>
          <cell r="D3">
            <v>2011</v>
          </cell>
          <cell r="E3">
            <v>2012</v>
          </cell>
          <cell r="F3">
            <v>2013</v>
          </cell>
          <cell r="G3">
            <v>2014</v>
          </cell>
          <cell r="H3">
            <v>2015</v>
          </cell>
          <cell r="I3">
            <v>2016</v>
          </cell>
          <cell r="J3">
            <v>2017</v>
          </cell>
          <cell r="K3">
            <v>2018</v>
          </cell>
        </row>
        <row r="4">
          <cell r="A4" t="str">
            <v>Per capita gross domestic product at current prices in Vietnam currency (Thous. Dongs)</v>
          </cell>
          <cell r="B4">
            <v>19278</v>
          </cell>
          <cell r="C4">
            <v>24818</v>
          </cell>
          <cell r="D4">
            <v>31640</v>
          </cell>
          <cell r="E4">
            <v>36544</v>
          </cell>
          <cell r="F4">
            <v>39932</v>
          </cell>
          <cell r="G4">
            <v>43402</v>
          </cell>
          <cell r="H4">
            <v>45719</v>
          </cell>
          <cell r="I4">
            <v>48577</v>
          </cell>
          <cell r="J4">
            <v>53442</v>
          </cell>
          <cell r="K4">
            <v>58546.19</v>
          </cell>
        </row>
        <row r="5">
          <cell r="A5" t="str">
            <v>Per capita gross domestic product at current prices in foreign currency (at average exchange rate) (USD)</v>
          </cell>
          <cell r="B5">
            <v>1064</v>
          </cell>
          <cell r="C5">
            <v>1273</v>
          </cell>
          <cell r="D5">
            <v>1517</v>
          </cell>
          <cell r="E5">
            <v>1748</v>
          </cell>
          <cell r="F5">
            <v>1907</v>
          </cell>
          <cell r="G5">
            <v>2052</v>
          </cell>
          <cell r="H5">
            <v>2109</v>
          </cell>
          <cell r="I5">
            <v>2215</v>
          </cell>
          <cell r="J5">
            <v>2389</v>
          </cell>
          <cell r="K5">
            <v>2589.86</v>
          </cell>
        </row>
        <row r="6">
          <cell r="A6" t="str">
            <v>impplicit exchange rate Dongs/USD</v>
          </cell>
          <cell r="B6">
            <v>18118.42105263158</v>
          </cell>
          <cell r="C6">
            <v>19495.679497250589</v>
          </cell>
          <cell r="D6">
            <v>20856.954515491099</v>
          </cell>
          <cell r="E6">
            <v>20906.178489702517</v>
          </cell>
          <cell r="F6">
            <v>20939.695857367595</v>
          </cell>
          <cell r="G6">
            <v>21151.072124756334</v>
          </cell>
          <cell r="H6">
            <v>21678.046467520151</v>
          </cell>
          <cell r="I6">
            <v>21930.925507900676</v>
          </cell>
          <cell r="J6">
            <v>22370.029300962746</v>
          </cell>
          <cell r="K6">
            <v>22605.928505787957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workbookViewId="0">
      <selection sqref="A1:XFD1048576"/>
    </sheetView>
  </sheetViews>
  <sheetFormatPr baseColWidth="10" defaultColWidth="8.88671875" defaultRowHeight="14.4" x14ac:dyDescent="0.3"/>
  <cols>
    <col min="1" max="1" width="40.6640625" customWidth="1"/>
    <col min="2" max="2" width="17.88671875" customWidth="1"/>
    <col min="3" max="6" width="11.5546875" customWidth="1"/>
    <col min="7" max="7" width="13.109375" customWidth="1"/>
  </cols>
  <sheetData>
    <row r="1" spans="1:7" ht="18" x14ac:dyDescent="0.35">
      <c r="A1" s="1" t="s">
        <v>0</v>
      </c>
    </row>
    <row r="3" spans="1:7" x14ac:dyDescent="0.3">
      <c r="B3" s="2">
        <v>2010</v>
      </c>
      <c r="C3" s="2">
        <v>2014</v>
      </c>
      <c r="D3" s="2">
        <v>2015</v>
      </c>
      <c r="E3" s="2">
        <v>2016</v>
      </c>
      <c r="F3" s="2">
        <v>2017</v>
      </c>
      <c r="G3" s="2" t="s">
        <v>1</v>
      </c>
    </row>
    <row r="4" spans="1:7" x14ac:dyDescent="0.3">
      <c r="A4" s="2" t="s">
        <v>2</v>
      </c>
      <c r="B4">
        <v>84838.6</v>
      </c>
      <c r="C4">
        <v>147849.1</v>
      </c>
      <c r="D4">
        <v>165775.9</v>
      </c>
      <c r="E4">
        <v>174978.4</v>
      </c>
      <c r="F4">
        <v>213215.3</v>
      </c>
      <c r="G4">
        <v>237182</v>
      </c>
    </row>
    <row r="5" spans="1:7" x14ac:dyDescent="0.3">
      <c r="A5" s="2" t="s">
        <v>3</v>
      </c>
      <c r="B5">
        <v>3324.9</v>
      </c>
      <c r="C5">
        <v>7012.9</v>
      </c>
      <c r="D5">
        <v>8363.4</v>
      </c>
      <c r="E5">
        <v>9471.2999999999993</v>
      </c>
      <c r="F5">
        <v>11842.6</v>
      </c>
      <c r="G5">
        <v>12480.3</v>
      </c>
    </row>
    <row r="6" spans="1:7" x14ac:dyDescent="0.3">
      <c r="A6" s="2" t="s">
        <v>4</v>
      </c>
      <c r="B6">
        <v>876</v>
      </c>
      <c r="C6">
        <v>1434.9</v>
      </c>
      <c r="D6">
        <v>1144.5999999999999</v>
      </c>
      <c r="E6">
        <v>1753.9</v>
      </c>
      <c r="F6">
        <v>2778</v>
      </c>
      <c r="G6">
        <v>6646.9</v>
      </c>
    </row>
    <row r="7" spans="1:7" x14ac:dyDescent="0.3">
      <c r="A7" s="2" t="s">
        <v>5</v>
      </c>
      <c r="B7">
        <v>78559.100000000006</v>
      </c>
      <c r="C7">
        <v>136205.4</v>
      </c>
      <c r="D7">
        <v>153589.6</v>
      </c>
      <c r="E7">
        <v>161552</v>
      </c>
      <c r="F7">
        <v>195588.4</v>
      </c>
      <c r="G7">
        <v>210295.3</v>
      </c>
    </row>
    <row r="8" spans="1:7" x14ac:dyDescent="0.3">
      <c r="A8" s="2" t="s">
        <v>6</v>
      </c>
      <c r="B8">
        <v>299.39999999999998</v>
      </c>
      <c r="C8">
        <v>142.69999999999999</v>
      </c>
      <c r="D8">
        <v>142.80000000000001</v>
      </c>
      <c r="E8">
        <v>135.6</v>
      </c>
      <c r="F8">
        <v>109</v>
      </c>
      <c r="G8">
        <v>170.9</v>
      </c>
    </row>
    <row r="9" spans="1:7" x14ac:dyDescent="0.3">
      <c r="A9" s="2" t="s">
        <v>7</v>
      </c>
      <c r="B9">
        <v>7.2</v>
      </c>
      <c r="C9">
        <v>17.2</v>
      </c>
      <c r="D9">
        <v>10.1</v>
      </c>
      <c r="E9">
        <v>8.3000000000000007</v>
      </c>
      <c r="F9">
        <v>8.1</v>
      </c>
      <c r="G9">
        <v>8.4</v>
      </c>
    </row>
    <row r="10" spans="1:7" x14ac:dyDescent="0.3">
      <c r="A10" s="2" t="s">
        <v>8</v>
      </c>
      <c r="B10">
        <v>8.6</v>
      </c>
      <c r="C10">
        <v>54.7</v>
      </c>
      <c r="D10">
        <v>0.2</v>
      </c>
      <c r="E10">
        <v>0.1</v>
      </c>
      <c r="F10">
        <v>0.4</v>
      </c>
      <c r="G10">
        <v>0.9</v>
      </c>
    </row>
    <row r="11" spans="1:7" x14ac:dyDescent="0.3">
      <c r="A11" s="2" t="s">
        <v>9</v>
      </c>
      <c r="B11">
        <v>138.69999999999999</v>
      </c>
      <c r="C11">
        <v>106.6</v>
      </c>
      <c r="D11">
        <v>102.6</v>
      </c>
      <c r="E11">
        <v>147.69999999999999</v>
      </c>
      <c r="F11">
        <v>184.3</v>
      </c>
      <c r="G11">
        <v>162.5</v>
      </c>
    </row>
    <row r="12" spans="1:7" x14ac:dyDescent="0.3">
      <c r="A12" s="2" t="s">
        <v>10</v>
      </c>
      <c r="B12">
        <v>0.3</v>
      </c>
      <c r="C12">
        <v>1.3</v>
      </c>
      <c r="D12">
        <v>0.6</v>
      </c>
      <c r="E12">
        <v>1</v>
      </c>
      <c r="F12">
        <v>3.1</v>
      </c>
      <c r="G12">
        <v>0.2</v>
      </c>
    </row>
    <row r="13" spans="1:7" x14ac:dyDescent="0.3">
      <c r="A13" s="2" t="s">
        <v>11</v>
      </c>
      <c r="B13">
        <v>0.6</v>
      </c>
      <c r="C13">
        <v>0.8</v>
      </c>
      <c r="D13">
        <v>0.4</v>
      </c>
      <c r="E13">
        <v>6</v>
      </c>
      <c r="F13">
        <v>0.5</v>
      </c>
      <c r="G13">
        <v>1.8</v>
      </c>
    </row>
    <row r="14" spans="1:7" x14ac:dyDescent="0.3">
      <c r="A14" s="2" t="s">
        <v>12</v>
      </c>
      <c r="B14">
        <v>1623.8</v>
      </c>
      <c r="C14">
        <v>2872.6</v>
      </c>
      <c r="D14">
        <v>2421.6</v>
      </c>
      <c r="E14">
        <v>1902.4</v>
      </c>
      <c r="F14">
        <v>2700.8</v>
      </c>
      <c r="G14">
        <v>7233.9</v>
      </c>
    </row>
    <row r="17" spans="1:2" x14ac:dyDescent="0.3">
      <c r="A17" t="s">
        <v>13</v>
      </c>
      <c r="B17" t="s">
        <v>14</v>
      </c>
    </row>
    <row r="22" spans="1:2" x14ac:dyDescent="0.3">
      <c r="A22" t="s">
        <v>15</v>
      </c>
      <c r="B22" t="s">
        <v>16</v>
      </c>
    </row>
    <row r="31" spans="1:2" x14ac:dyDescent="0.3">
      <c r="A31" t="s">
        <v>17</v>
      </c>
      <c r="B31" t="s">
        <v>18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2657F-62D1-4E6E-B61F-DA59A2F1B523}">
  <dimension ref="A1:P31"/>
  <sheetViews>
    <sheetView tabSelected="1" workbookViewId="0">
      <selection activeCell="J9" sqref="J9:N15"/>
    </sheetView>
  </sheetViews>
  <sheetFormatPr baseColWidth="10" defaultColWidth="8.88671875" defaultRowHeight="14.4" x14ac:dyDescent="0.3"/>
  <cols>
    <col min="1" max="1" width="40.6640625" customWidth="1"/>
    <col min="2" max="2" width="17.88671875" customWidth="1"/>
    <col min="3" max="6" width="11.5546875" customWidth="1"/>
    <col min="7" max="7" width="13.109375" customWidth="1"/>
  </cols>
  <sheetData>
    <row r="1" spans="1:16" ht="18" x14ac:dyDescent="0.35">
      <c r="A1" s="1" t="s">
        <v>0</v>
      </c>
    </row>
    <row r="3" spans="1:16" x14ac:dyDescent="0.3">
      <c r="B3" s="2">
        <v>2010</v>
      </c>
      <c r="C3" s="2">
        <v>2014</v>
      </c>
      <c r="D3" s="2">
        <v>2015</v>
      </c>
      <c r="E3" s="2">
        <v>2016</v>
      </c>
      <c r="F3" s="2">
        <v>2017</v>
      </c>
      <c r="G3" s="2">
        <v>2018</v>
      </c>
      <c r="K3" s="2">
        <v>2010</v>
      </c>
      <c r="L3" s="2">
        <v>2014</v>
      </c>
      <c r="M3" s="2">
        <v>2015</v>
      </c>
      <c r="N3" s="2">
        <v>2016</v>
      </c>
      <c r="O3" s="2">
        <v>2017</v>
      </c>
      <c r="P3" s="2">
        <v>2018</v>
      </c>
    </row>
    <row r="4" spans="1:16" x14ac:dyDescent="0.3">
      <c r="A4" s="2" t="s">
        <v>2</v>
      </c>
      <c r="B4">
        <f>'E08.13'!B4*HLOOKUP('Imports VNM'!B$3,'[1]E03.01'!$A$3:$K$6,3,0)/10^3</f>
        <v>107999.53780000001</v>
      </c>
      <c r="C4">
        <f>'E08.13'!C4*HLOOKUP('Imports VNM'!C$3,'[1]E03.01'!$A$3:$K$6,3,0)/10^3</f>
        <v>303386.35320000001</v>
      </c>
      <c r="D4">
        <f>'E08.13'!D4*HLOOKUP('Imports VNM'!D$3,'[1]E03.01'!$A$3:$K$6,3,0)/10^3</f>
        <v>349621.37309999997</v>
      </c>
      <c r="E4">
        <f>'E08.13'!E4*HLOOKUP('Imports VNM'!E$3,'[1]E03.01'!$A$3:$K$6,3,0)/10^3</f>
        <v>387577.15600000002</v>
      </c>
      <c r="F4">
        <f>'E08.13'!F4*HLOOKUP('Imports VNM'!F$3,'[1]E03.01'!$A$3:$K$6,3,0)/10^3</f>
        <v>509371.3517</v>
      </c>
      <c r="G4">
        <f>'E08.13'!G4*HLOOKUP('Imports VNM'!G$3,'[1]E03.01'!$A$3:$K$6,3,0)/10^3</f>
        <v>614268.17452</v>
      </c>
      <c r="J4" t="s">
        <v>19</v>
      </c>
      <c r="K4">
        <f>B5</f>
        <v>4232.5977000000003</v>
      </c>
      <c r="L4">
        <f t="shared" ref="L4:P4" si="0">C5</f>
        <v>14390.470799999999</v>
      </c>
      <c r="M4">
        <f t="shared" si="0"/>
        <v>17638.410599999999</v>
      </c>
      <c r="N4">
        <f t="shared" si="0"/>
        <v>20978.929499999998</v>
      </c>
      <c r="O4">
        <f t="shared" si="0"/>
        <v>28291.971400000002</v>
      </c>
      <c r="P4">
        <f t="shared" si="0"/>
        <v>32322.229758000001</v>
      </c>
    </row>
    <row r="5" spans="1:16" x14ac:dyDescent="0.3">
      <c r="A5" s="2" t="s">
        <v>3</v>
      </c>
      <c r="B5">
        <f>'E08.13'!B5*HLOOKUP('Imports VNM'!B$3,'[1]E03.01'!$A$3:$K$6,3,0)/10^3</f>
        <v>4232.5977000000003</v>
      </c>
      <c r="C5">
        <f>'E08.13'!C5*HLOOKUP('Imports VNM'!C$3,'[1]E03.01'!$A$3:$K$6,3,0)/10^3</f>
        <v>14390.470799999999</v>
      </c>
      <c r="D5">
        <f>'E08.13'!D5*HLOOKUP('Imports VNM'!D$3,'[1]E03.01'!$A$3:$K$6,3,0)/10^3</f>
        <v>17638.410599999999</v>
      </c>
      <c r="E5">
        <f>'E08.13'!E5*HLOOKUP('Imports VNM'!E$3,'[1]E03.01'!$A$3:$K$6,3,0)/10^3</f>
        <v>20978.929499999998</v>
      </c>
      <c r="F5">
        <f>'E08.13'!F5*HLOOKUP('Imports VNM'!F$3,'[1]E03.01'!$A$3:$K$6,3,0)/10^3</f>
        <v>28291.971400000002</v>
      </c>
      <c r="G5">
        <f>'E08.13'!G5*HLOOKUP('Imports VNM'!G$3,'[1]E03.01'!$A$3:$K$6,3,0)/10^3</f>
        <v>32322.229758000001</v>
      </c>
      <c r="J5" t="s">
        <v>20</v>
      </c>
      <c r="K5">
        <f>B6+B8+B9</f>
        <v>1505.4497999999999</v>
      </c>
      <c r="L5">
        <f t="shared" ref="L5:P5" si="1">C6+C8+C9</f>
        <v>3272.5296000000008</v>
      </c>
      <c r="M5">
        <f t="shared" si="1"/>
        <v>2736.4274999999998</v>
      </c>
      <c r="N5">
        <f t="shared" si="1"/>
        <v>4203.6270000000004</v>
      </c>
      <c r="O5">
        <f t="shared" si="1"/>
        <v>6916.3939</v>
      </c>
      <c r="P5">
        <f t="shared" si="1"/>
        <v>17678.902331999998</v>
      </c>
    </row>
    <row r="6" spans="1:16" x14ac:dyDescent="0.3">
      <c r="A6" s="2" t="s">
        <v>4</v>
      </c>
      <c r="B6">
        <f>'E08.13'!B6*HLOOKUP('Imports VNM'!B$3,'[1]E03.01'!$A$3:$K$6,3,0)/10^3</f>
        <v>1115.1479999999999</v>
      </c>
      <c r="C6">
        <f>'E08.13'!C6*HLOOKUP('Imports VNM'!C$3,'[1]E03.01'!$A$3:$K$6,3,0)/10^3</f>
        <v>2944.4148000000005</v>
      </c>
      <c r="D6">
        <f>'E08.13'!D6*HLOOKUP('Imports VNM'!D$3,'[1]E03.01'!$A$3:$K$6,3,0)/10^3</f>
        <v>2413.9613999999997</v>
      </c>
      <c r="E6">
        <f>'E08.13'!E6*HLOOKUP('Imports VNM'!E$3,'[1]E03.01'!$A$3:$K$6,3,0)/10^3</f>
        <v>3884.8885</v>
      </c>
      <c r="F6">
        <f>'E08.13'!F6*HLOOKUP('Imports VNM'!F$3,'[1]E03.01'!$A$3:$K$6,3,0)/10^3</f>
        <v>6636.6419999999998</v>
      </c>
      <c r="G6">
        <f>'E08.13'!G6*HLOOKUP('Imports VNM'!G$3,'[1]E03.01'!$A$3:$K$6,3,0)/10^3</f>
        <v>17214.540433999999</v>
      </c>
      <c r="J6" t="s">
        <v>21</v>
      </c>
      <c r="K6">
        <f>B7</f>
        <v>100005.73430000001</v>
      </c>
      <c r="L6">
        <f t="shared" ref="L6:P6" si="2">C7</f>
        <v>279493.48080000002</v>
      </c>
      <c r="M6">
        <f t="shared" si="2"/>
        <v>323920.46640000003</v>
      </c>
      <c r="N6">
        <f t="shared" si="2"/>
        <v>357837.68</v>
      </c>
      <c r="O6">
        <f t="shared" si="2"/>
        <v>467260.68759999995</v>
      </c>
      <c r="P6">
        <f t="shared" si="2"/>
        <v>544635.38565800001</v>
      </c>
    </row>
    <row r="7" spans="1:16" x14ac:dyDescent="0.3">
      <c r="A7" s="2" t="s">
        <v>5</v>
      </c>
      <c r="B7">
        <f>'E08.13'!B7*HLOOKUP('Imports VNM'!B$3,'[1]E03.01'!$A$3:$K$6,3,0)/10^3</f>
        <v>100005.73430000001</v>
      </c>
      <c r="C7">
        <f>'E08.13'!C7*HLOOKUP('Imports VNM'!C$3,'[1]E03.01'!$A$3:$K$6,3,0)/10^3</f>
        <v>279493.48080000002</v>
      </c>
      <c r="D7">
        <f>'E08.13'!D7*HLOOKUP('Imports VNM'!D$3,'[1]E03.01'!$A$3:$K$6,3,0)/10^3</f>
        <v>323920.46640000003</v>
      </c>
      <c r="E7">
        <f>'E08.13'!E7*HLOOKUP('Imports VNM'!E$3,'[1]E03.01'!$A$3:$K$6,3,0)/10^3</f>
        <v>357837.68</v>
      </c>
      <c r="F7">
        <f>'E08.13'!F7*HLOOKUP('Imports VNM'!F$3,'[1]E03.01'!$A$3:$K$6,3,0)/10^3</f>
        <v>467260.68759999995</v>
      </c>
      <c r="G7">
        <f>'E08.13'!G7*HLOOKUP('Imports VNM'!G$3,'[1]E03.01'!$A$3:$K$6,3,0)/10^3</f>
        <v>544635.38565800001</v>
      </c>
      <c r="J7" t="s">
        <v>22</v>
      </c>
      <c r="K7">
        <f>B10</f>
        <v>10.947799999999999</v>
      </c>
      <c r="L7">
        <f t="shared" ref="L7:P7" si="3">C10</f>
        <v>112.24440000000001</v>
      </c>
      <c r="M7">
        <f t="shared" si="3"/>
        <v>0.42180000000000001</v>
      </c>
      <c r="N7">
        <f t="shared" si="3"/>
        <v>0.2215</v>
      </c>
      <c r="O7">
        <f t="shared" si="3"/>
        <v>0.9556</v>
      </c>
      <c r="P7">
        <f t="shared" si="3"/>
        <v>2.3308740000000001</v>
      </c>
    </row>
    <row r="8" spans="1:16" x14ac:dyDescent="0.3">
      <c r="A8" s="2" t="s">
        <v>6</v>
      </c>
      <c r="B8">
        <f>'E08.13'!B8*HLOOKUP('Imports VNM'!B$3,'[1]E03.01'!$A$3:$K$6,3,0)/10^3</f>
        <v>381.13619999999997</v>
      </c>
      <c r="C8">
        <f>'E08.13'!C8*HLOOKUP('Imports VNM'!C$3,'[1]E03.01'!$A$3:$K$6,3,0)/10^3</f>
        <v>292.82039999999995</v>
      </c>
      <c r="D8">
        <f>'E08.13'!D8*HLOOKUP('Imports VNM'!D$3,'[1]E03.01'!$A$3:$K$6,3,0)/10^3</f>
        <v>301.16520000000003</v>
      </c>
      <c r="E8">
        <f>'E08.13'!E8*HLOOKUP('Imports VNM'!E$3,'[1]E03.01'!$A$3:$K$6,3,0)/10^3</f>
        <v>300.35399999999998</v>
      </c>
      <c r="F8">
        <f>'E08.13'!F8*HLOOKUP('Imports VNM'!F$3,'[1]E03.01'!$A$3:$K$6,3,0)/10^3</f>
        <v>260.40100000000001</v>
      </c>
      <c r="G8">
        <f>'E08.13'!G8*HLOOKUP('Imports VNM'!G$3,'[1]E03.01'!$A$3:$K$6,3,0)/10^3</f>
        <v>442.60707400000001</v>
      </c>
    </row>
    <row r="9" spans="1:16" x14ac:dyDescent="0.3">
      <c r="A9" s="2" t="s">
        <v>7</v>
      </c>
      <c r="B9">
        <f>'E08.13'!B9*HLOOKUP('Imports VNM'!B$3,'[1]E03.01'!$A$3:$K$6,3,0)/10^3</f>
        <v>9.1655999999999995</v>
      </c>
      <c r="C9">
        <f>'E08.13'!C9*HLOOKUP('Imports VNM'!C$3,'[1]E03.01'!$A$3:$K$6,3,0)/10^3</f>
        <v>35.294400000000003</v>
      </c>
      <c r="D9">
        <f>'E08.13'!D9*HLOOKUP('Imports VNM'!D$3,'[1]E03.01'!$A$3:$K$6,3,0)/10^3</f>
        <v>21.300899999999999</v>
      </c>
      <c r="E9">
        <f>'E08.13'!E9*HLOOKUP('Imports VNM'!E$3,'[1]E03.01'!$A$3:$K$6,3,0)/10^3</f>
        <v>18.384499999999999</v>
      </c>
      <c r="F9">
        <f>'E08.13'!F9*HLOOKUP('Imports VNM'!F$3,'[1]E03.01'!$A$3:$K$6,3,0)/10^3</f>
        <v>19.350899999999999</v>
      </c>
      <c r="G9">
        <f>'E08.13'!G9*HLOOKUP('Imports VNM'!G$3,'[1]E03.01'!$A$3:$K$6,3,0)/10^3</f>
        <v>21.754823999999999</v>
      </c>
      <c r="K9" t="s">
        <v>19</v>
      </c>
      <c r="L9" t="s">
        <v>20</v>
      </c>
      <c r="M9" t="s">
        <v>21</v>
      </c>
      <c r="N9" t="s">
        <v>22</v>
      </c>
    </row>
    <row r="10" spans="1:16" x14ac:dyDescent="0.3">
      <c r="A10" s="2" t="s">
        <v>8</v>
      </c>
      <c r="B10">
        <f>'E08.13'!B10*HLOOKUP('Imports VNM'!B$3,'[1]E03.01'!$A$3:$K$6,3,0)/10^3</f>
        <v>10.947799999999999</v>
      </c>
      <c r="C10">
        <f>'E08.13'!C10*HLOOKUP('Imports VNM'!C$3,'[1]E03.01'!$A$3:$K$6,3,0)/10^3</f>
        <v>112.24440000000001</v>
      </c>
      <c r="D10">
        <f>'E08.13'!D10*HLOOKUP('Imports VNM'!D$3,'[1]E03.01'!$A$3:$K$6,3,0)/10^3</f>
        <v>0.42180000000000001</v>
      </c>
      <c r="E10">
        <f>'E08.13'!E10*HLOOKUP('Imports VNM'!E$3,'[1]E03.01'!$A$3:$K$6,3,0)/10^3</f>
        <v>0.2215</v>
      </c>
      <c r="F10">
        <f>'E08.13'!F10*HLOOKUP('Imports VNM'!F$3,'[1]E03.01'!$A$3:$K$6,3,0)/10^3</f>
        <v>0.9556</v>
      </c>
      <c r="G10">
        <f>'E08.13'!G10*HLOOKUP('Imports VNM'!G$3,'[1]E03.01'!$A$3:$K$6,3,0)/10^3</f>
        <v>2.3308740000000001</v>
      </c>
      <c r="J10" s="2">
        <v>2010</v>
      </c>
      <c r="K10">
        <f>HLOOKUP($J10,$J$3:$P$7,MATCH(K$9,$J$3:$J$7),0)</f>
        <v>4232.5977000000003</v>
      </c>
      <c r="L10">
        <f t="shared" ref="L10:N15" si="4">HLOOKUP($J10,$J$3:$P$7,MATCH(L$9,$J$3:$J$7),0)</f>
        <v>1505.4497999999999</v>
      </c>
      <c r="M10">
        <f t="shared" si="4"/>
        <v>100005.73430000001</v>
      </c>
      <c r="N10">
        <f t="shared" si="4"/>
        <v>10.947799999999999</v>
      </c>
    </row>
    <row r="11" spans="1:16" x14ac:dyDescent="0.3">
      <c r="A11" s="2" t="s">
        <v>9</v>
      </c>
      <c r="B11">
        <f>'E08.13'!B11*HLOOKUP('Imports VNM'!B$3,'[1]E03.01'!$A$3:$K$6,3,0)/10^3</f>
        <v>176.56509999999997</v>
      </c>
      <c r="C11">
        <f>'E08.13'!C11*HLOOKUP('Imports VNM'!C$3,'[1]E03.01'!$A$3:$K$6,3,0)/10^3</f>
        <v>218.74319999999997</v>
      </c>
      <c r="D11">
        <f>'E08.13'!D11*HLOOKUP('Imports VNM'!D$3,'[1]E03.01'!$A$3:$K$6,3,0)/10^3</f>
        <v>216.38339999999999</v>
      </c>
      <c r="E11">
        <f>'E08.13'!E11*HLOOKUP('Imports VNM'!E$3,'[1]E03.01'!$A$3:$K$6,3,0)/10^3</f>
        <v>327.15550000000002</v>
      </c>
      <c r="F11">
        <f>'E08.13'!F11*HLOOKUP('Imports VNM'!F$3,'[1]E03.01'!$A$3:$K$6,3,0)/10^3</f>
        <v>440.29270000000002</v>
      </c>
      <c r="G11">
        <f>'E08.13'!G11*HLOOKUP('Imports VNM'!G$3,'[1]E03.01'!$A$3:$K$6,3,0)/10^3</f>
        <v>420.85225000000003</v>
      </c>
      <c r="J11" s="2">
        <v>2014</v>
      </c>
      <c r="K11">
        <f t="shared" ref="K11:K15" si="5">HLOOKUP($J11,$J$3:$P$7,MATCH(K$9,$J$3:$J$7),0)</f>
        <v>14390.470799999999</v>
      </c>
      <c r="L11">
        <f t="shared" si="4"/>
        <v>3272.5296000000008</v>
      </c>
      <c r="M11">
        <f t="shared" si="4"/>
        <v>279493.48080000002</v>
      </c>
      <c r="N11">
        <f t="shared" si="4"/>
        <v>112.24440000000001</v>
      </c>
    </row>
    <row r="12" spans="1:16" x14ac:dyDescent="0.3">
      <c r="A12" s="2" t="s">
        <v>10</v>
      </c>
      <c r="B12">
        <f>'E08.13'!B12*HLOOKUP('Imports VNM'!B$3,'[1]E03.01'!$A$3:$K$6,3,0)/10^3</f>
        <v>0.38189999999999996</v>
      </c>
      <c r="C12">
        <f>'E08.13'!C12*HLOOKUP('Imports VNM'!C$3,'[1]E03.01'!$A$3:$K$6,3,0)/10^3</f>
        <v>2.6675999999999997</v>
      </c>
      <c r="D12">
        <f>'E08.13'!D12*HLOOKUP('Imports VNM'!D$3,'[1]E03.01'!$A$3:$K$6,3,0)/10^3</f>
        <v>1.2653999999999999</v>
      </c>
      <c r="E12">
        <f>'E08.13'!E12*HLOOKUP('Imports VNM'!E$3,'[1]E03.01'!$A$3:$K$6,3,0)/10^3</f>
        <v>2.2149999999999999</v>
      </c>
      <c r="F12">
        <f>'E08.13'!F12*HLOOKUP('Imports VNM'!F$3,'[1]E03.01'!$A$3:$K$6,3,0)/10^3</f>
        <v>7.4059000000000008</v>
      </c>
      <c r="G12">
        <f>'E08.13'!G12*HLOOKUP('Imports VNM'!G$3,'[1]E03.01'!$A$3:$K$6,3,0)/10^3</f>
        <v>0.5179720000000001</v>
      </c>
      <c r="J12" s="2">
        <v>2015</v>
      </c>
      <c r="K12">
        <f t="shared" si="5"/>
        <v>17638.410599999999</v>
      </c>
      <c r="L12">
        <f t="shared" si="4"/>
        <v>2736.4274999999998</v>
      </c>
      <c r="M12">
        <f t="shared" si="4"/>
        <v>323920.46640000003</v>
      </c>
      <c r="N12">
        <f t="shared" si="4"/>
        <v>0.42180000000000001</v>
      </c>
    </row>
    <row r="13" spans="1:16" x14ac:dyDescent="0.3">
      <c r="A13" s="2" t="s">
        <v>11</v>
      </c>
      <c r="B13">
        <f>'E08.13'!B13*HLOOKUP('Imports VNM'!B$3,'[1]E03.01'!$A$3:$K$6,3,0)/10^3</f>
        <v>0.76379999999999992</v>
      </c>
      <c r="C13">
        <f>'E08.13'!C13*HLOOKUP('Imports VNM'!C$3,'[1]E03.01'!$A$3:$K$6,3,0)/10^3</f>
        <v>1.6416000000000002</v>
      </c>
      <c r="D13">
        <f>'E08.13'!D13*HLOOKUP('Imports VNM'!D$3,'[1]E03.01'!$A$3:$K$6,3,0)/10^3</f>
        <v>0.84360000000000002</v>
      </c>
      <c r="E13">
        <f>'E08.13'!E13*HLOOKUP('Imports VNM'!E$3,'[1]E03.01'!$A$3:$K$6,3,0)/10^3</f>
        <v>13.29</v>
      </c>
      <c r="F13">
        <f>'E08.13'!F13*HLOOKUP('Imports VNM'!F$3,'[1]E03.01'!$A$3:$K$6,3,0)/10^3</f>
        <v>1.1944999999999999</v>
      </c>
      <c r="G13">
        <f>'E08.13'!G13*HLOOKUP('Imports VNM'!G$3,'[1]E03.01'!$A$3:$K$6,3,0)/10^3</f>
        <v>4.6617480000000002</v>
      </c>
      <c r="J13" s="2">
        <v>2016</v>
      </c>
      <c r="K13">
        <f t="shared" si="5"/>
        <v>20978.929499999998</v>
      </c>
      <c r="L13">
        <f t="shared" si="4"/>
        <v>4203.6270000000004</v>
      </c>
      <c r="M13">
        <f t="shared" si="4"/>
        <v>357837.68</v>
      </c>
      <c r="N13">
        <f t="shared" si="4"/>
        <v>0.2215</v>
      </c>
    </row>
    <row r="14" spans="1:16" x14ac:dyDescent="0.3">
      <c r="A14" s="2" t="s">
        <v>12</v>
      </c>
      <c r="B14">
        <f>'E08.13'!B14*HLOOKUP('Imports VNM'!B$3,'[1]E03.01'!$A$3:$K$6,3,0)/10^3</f>
        <v>2067.0974000000001</v>
      </c>
      <c r="C14">
        <f>'E08.13'!C14*HLOOKUP('Imports VNM'!C$3,'[1]E03.01'!$A$3:$K$6,3,0)/10^3</f>
        <v>5894.5752000000002</v>
      </c>
      <c r="D14">
        <f>'E08.13'!D14*HLOOKUP('Imports VNM'!D$3,'[1]E03.01'!$A$3:$K$6,3,0)/10^3</f>
        <v>5107.1543999999994</v>
      </c>
      <c r="E14">
        <f>'E08.13'!E14*HLOOKUP('Imports VNM'!E$3,'[1]E03.01'!$A$3:$K$6,3,0)/10^3</f>
        <v>4213.8159999999998</v>
      </c>
      <c r="F14">
        <f>'E08.13'!F14*HLOOKUP('Imports VNM'!F$3,'[1]E03.01'!$A$3:$K$6,3,0)/10^3</f>
        <v>6452.2111999999997</v>
      </c>
      <c r="G14">
        <f>'E08.13'!G14*HLOOKUP('Imports VNM'!G$3,'[1]E03.01'!$A$3:$K$6,3,0)/10^3</f>
        <v>18734.788253999999</v>
      </c>
      <c r="J14" s="2">
        <v>2017</v>
      </c>
      <c r="K14">
        <f t="shared" si="5"/>
        <v>28291.971400000002</v>
      </c>
      <c r="L14">
        <f t="shared" si="4"/>
        <v>6916.3939</v>
      </c>
      <c r="M14">
        <f t="shared" si="4"/>
        <v>467260.68759999995</v>
      </c>
      <c r="N14">
        <f t="shared" si="4"/>
        <v>0.9556</v>
      </c>
    </row>
    <row r="15" spans="1:16" x14ac:dyDescent="0.3">
      <c r="G15">
        <f>G14/G4</f>
        <v>3.0499363358096311E-2</v>
      </c>
      <c r="J15" s="2">
        <v>2018</v>
      </c>
      <c r="K15">
        <f t="shared" si="5"/>
        <v>32322.229758000001</v>
      </c>
      <c r="L15">
        <f t="shared" si="4"/>
        <v>17678.902331999998</v>
      </c>
      <c r="M15">
        <f t="shared" si="4"/>
        <v>544635.38565800001</v>
      </c>
      <c r="N15">
        <f t="shared" si="4"/>
        <v>2.3308740000000001</v>
      </c>
    </row>
    <row r="17" spans="1:2" x14ac:dyDescent="0.3">
      <c r="A17" t="s">
        <v>13</v>
      </c>
      <c r="B17" t="s">
        <v>14</v>
      </c>
    </row>
    <row r="22" spans="1:2" x14ac:dyDescent="0.3">
      <c r="A22" t="s">
        <v>15</v>
      </c>
      <c r="B22" t="s">
        <v>16</v>
      </c>
    </row>
    <row r="31" spans="1:2" x14ac:dyDescent="0.3">
      <c r="A31" t="s">
        <v>17</v>
      </c>
      <c r="B31" t="s">
        <v>18</v>
      </c>
    </row>
  </sheetData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E08.13</vt:lpstr>
      <vt:lpstr>Imports VNM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 Schult</cp:lastModifiedBy>
  <dcterms:created xsi:type="dcterms:W3CDTF">2020-03-20T13:27:52Z</dcterms:created>
  <dcterms:modified xsi:type="dcterms:W3CDTF">2020-03-20T20:39:39Z</dcterms:modified>
</cp:coreProperties>
</file>