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GE_CRED_Model/ExcelFiles/"/>
    </mc:Choice>
  </mc:AlternateContent>
  <xr:revisionPtr revIDLastSave="12" documentId="114_{EBA1F734-3DBA-4D5C-9E08-B6DBC6DD29B9}" xr6:coauthVersionLast="45" xr6:coauthVersionMax="45" xr10:uidLastSave="{81664B19-6DFF-4EAC-A930-58C27F53F8C9}"/>
  <bookViews>
    <workbookView xWindow="-36570" yWindow="270" windowWidth="28800" windowHeight="15375" activeTab="7" xr2:uid="{00000000-000D-0000-FFFF-FFFF00000000}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Extremes" sheetId="17" r:id="rId7"/>
    <sheet name="Adaptation" sheetId="10" r:id="rId8"/>
    <sheet name="Dynamics" sheetId="3" r:id="rId9"/>
    <sheet name="Structural Parameters" sheetId="5" r:id="rId10"/>
    <sheet name="Data" sheetId="11" r:id="rId11"/>
    <sheet name="Damage Functions Labour" sheetId="14" r:id="rId12"/>
    <sheet name="Damage Functions Capital" sheetId="15" r:id="rId13"/>
    <sheet name="Damage Functions TFP" sheetId="16" r:id="rId14"/>
  </sheets>
  <externalReferences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0" l="1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F428" i="15" l="1"/>
  <c r="A428" i="15"/>
  <c r="F403" i="15"/>
  <c r="A403" i="15"/>
  <c r="F378" i="15"/>
  <c r="A378" i="15"/>
  <c r="F353" i="15"/>
  <c r="A353" i="15"/>
  <c r="F328" i="15"/>
  <c r="A328" i="15"/>
  <c r="F303" i="15"/>
  <c r="A303" i="15"/>
  <c r="F278" i="15"/>
  <c r="A278" i="15"/>
  <c r="F253" i="15"/>
  <c r="A253" i="15"/>
  <c r="F228" i="15"/>
  <c r="A228" i="15"/>
  <c r="F203" i="15"/>
  <c r="A203" i="15"/>
  <c r="F178" i="15"/>
  <c r="A178" i="15"/>
  <c r="F153" i="15"/>
  <c r="A153" i="15"/>
  <c r="F428" i="14"/>
  <c r="A428" i="14"/>
  <c r="F403" i="14"/>
  <c r="A403" i="14"/>
  <c r="F378" i="14"/>
  <c r="A378" i="14"/>
  <c r="F353" i="14"/>
  <c r="A353" i="14"/>
  <c r="F328" i="14"/>
  <c r="A328" i="14"/>
  <c r="F303" i="14"/>
  <c r="A303" i="14"/>
  <c r="F278" i="14"/>
  <c r="A278" i="14"/>
  <c r="F253" i="14"/>
  <c r="A253" i="14"/>
  <c r="F228" i="14"/>
  <c r="A228" i="14"/>
  <c r="F203" i="14"/>
  <c r="A203" i="14"/>
  <c r="F178" i="14"/>
  <c r="A178" i="14"/>
  <c r="F153" i="14"/>
  <c r="A153" i="14"/>
  <c r="E119" i="17" l="1"/>
  <c r="D119" i="17"/>
  <c r="C119" i="17"/>
  <c r="E118" i="17"/>
  <c r="D118" i="17"/>
  <c r="C118" i="17"/>
  <c r="E117" i="17"/>
  <c r="D117" i="17"/>
  <c r="C117" i="17"/>
  <c r="E116" i="17"/>
  <c r="D116" i="17"/>
  <c r="C116" i="17"/>
  <c r="E115" i="17"/>
  <c r="D115" i="17"/>
  <c r="C115" i="17"/>
  <c r="E114" i="17"/>
  <c r="D114" i="17"/>
  <c r="C114" i="17"/>
  <c r="E113" i="17"/>
  <c r="D113" i="17"/>
  <c r="C113" i="17"/>
  <c r="E112" i="17"/>
  <c r="D112" i="17"/>
  <c r="C112" i="17"/>
  <c r="E111" i="17"/>
  <c r="D111" i="17"/>
  <c r="C111" i="17"/>
  <c r="E110" i="17"/>
  <c r="D110" i="17"/>
  <c r="C110" i="17"/>
  <c r="E109" i="17"/>
  <c r="D109" i="17"/>
  <c r="C109" i="17"/>
  <c r="E108" i="17"/>
  <c r="D108" i="17"/>
  <c r="C108" i="17"/>
  <c r="E107" i="17"/>
  <c r="D107" i="17"/>
  <c r="C107" i="17"/>
  <c r="E106" i="17"/>
  <c r="D106" i="17"/>
  <c r="C106" i="17"/>
  <c r="E105" i="17"/>
  <c r="D105" i="17"/>
  <c r="C105" i="17"/>
  <c r="E104" i="17"/>
  <c r="D104" i="17"/>
  <c r="C104" i="17"/>
  <c r="E103" i="17"/>
  <c r="D103" i="17"/>
  <c r="C103" i="17"/>
  <c r="E102" i="17"/>
  <c r="D102" i="17"/>
  <c r="C102" i="17"/>
  <c r="E101" i="17"/>
  <c r="D101" i="17"/>
  <c r="C101" i="17"/>
  <c r="E100" i="17"/>
  <c r="D100" i="17"/>
  <c r="C100" i="17"/>
  <c r="E99" i="17"/>
  <c r="D99" i="17"/>
  <c r="C99" i="17"/>
  <c r="E98" i="17"/>
  <c r="D98" i="17"/>
  <c r="C98" i="17"/>
  <c r="E97" i="17"/>
  <c r="D97" i="17"/>
  <c r="C97" i="17"/>
  <c r="E96" i="17"/>
  <c r="D96" i="17"/>
  <c r="C96" i="17"/>
  <c r="E95" i="17"/>
  <c r="D95" i="17"/>
  <c r="C95" i="17"/>
  <c r="E94" i="17"/>
  <c r="D94" i="17"/>
  <c r="C94" i="17"/>
  <c r="E93" i="17"/>
  <c r="D93" i="17"/>
  <c r="C93" i="17"/>
  <c r="E92" i="17"/>
  <c r="D92" i="17"/>
  <c r="C92" i="17"/>
  <c r="E91" i="17"/>
  <c r="D91" i="17"/>
  <c r="C91" i="17"/>
  <c r="E90" i="17"/>
  <c r="D90" i="17"/>
  <c r="C90" i="17"/>
  <c r="E89" i="17"/>
  <c r="D89" i="17"/>
  <c r="C89" i="17"/>
  <c r="E88" i="17"/>
  <c r="D88" i="17"/>
  <c r="C88" i="17"/>
  <c r="E87" i="17"/>
  <c r="D87" i="17"/>
  <c r="C87" i="17"/>
  <c r="E86" i="17"/>
  <c r="D86" i="17"/>
  <c r="C86" i="17"/>
  <c r="E85" i="17"/>
  <c r="D85" i="17"/>
  <c r="C85" i="17"/>
  <c r="E84" i="17"/>
  <c r="D84" i="17"/>
  <c r="C84" i="17"/>
  <c r="E83" i="17"/>
  <c r="D83" i="17"/>
  <c r="C83" i="17"/>
  <c r="E82" i="17"/>
  <c r="D82" i="17"/>
  <c r="C82" i="17"/>
  <c r="E81" i="17"/>
  <c r="D81" i="17"/>
  <c r="C81" i="17"/>
  <c r="E80" i="17"/>
  <c r="D80" i="17"/>
  <c r="C80" i="17"/>
  <c r="E79" i="17"/>
  <c r="D79" i="17"/>
  <c r="C79" i="17"/>
  <c r="E78" i="17"/>
  <c r="D78" i="17"/>
  <c r="C78" i="17"/>
  <c r="E77" i="17"/>
  <c r="D77" i="17"/>
  <c r="C77" i="17"/>
  <c r="E76" i="17"/>
  <c r="D76" i="17"/>
  <c r="C76" i="17"/>
  <c r="E75" i="17"/>
  <c r="D75" i="17"/>
  <c r="C75" i="17"/>
  <c r="E74" i="17"/>
  <c r="D74" i="17"/>
  <c r="C74" i="17"/>
  <c r="E73" i="17"/>
  <c r="D73" i="17"/>
  <c r="C73" i="17"/>
  <c r="E72" i="17"/>
  <c r="D72" i="17"/>
  <c r="C72" i="17"/>
  <c r="E71" i="17"/>
  <c r="D71" i="17"/>
  <c r="C71" i="17"/>
  <c r="E70" i="17"/>
  <c r="D70" i="17"/>
  <c r="C70" i="17"/>
  <c r="E69" i="17"/>
  <c r="D69" i="17"/>
  <c r="C69" i="17"/>
  <c r="E68" i="17"/>
  <c r="D68" i="17"/>
  <c r="C68" i="17"/>
  <c r="E67" i="17"/>
  <c r="D67" i="17"/>
  <c r="C67" i="17"/>
  <c r="E66" i="17"/>
  <c r="D66" i="17"/>
  <c r="C66" i="17"/>
  <c r="E65" i="17"/>
  <c r="D65" i="17"/>
  <c r="C65" i="17"/>
  <c r="E64" i="17"/>
  <c r="D64" i="17"/>
  <c r="C64" i="17"/>
  <c r="E63" i="17"/>
  <c r="D63" i="17"/>
  <c r="C63" i="17"/>
  <c r="E62" i="17"/>
  <c r="D62" i="17"/>
  <c r="C62" i="17"/>
  <c r="E61" i="17"/>
  <c r="D61" i="17"/>
  <c r="C61" i="17"/>
  <c r="E60" i="17"/>
  <c r="D60" i="17"/>
  <c r="C60" i="17"/>
  <c r="E59" i="17"/>
  <c r="D59" i="17"/>
  <c r="C59" i="17"/>
  <c r="E58" i="17"/>
  <c r="D58" i="17"/>
  <c r="C58" i="17"/>
  <c r="E57" i="17"/>
  <c r="D57" i="17"/>
  <c r="C57" i="17"/>
  <c r="E56" i="17"/>
  <c r="D56" i="17"/>
  <c r="C56" i="17"/>
  <c r="E55" i="17"/>
  <c r="D55" i="17"/>
  <c r="C55" i="17"/>
  <c r="E54" i="17"/>
  <c r="D54" i="17"/>
  <c r="C54" i="17"/>
  <c r="E53" i="17"/>
  <c r="D53" i="17"/>
  <c r="C53" i="17"/>
  <c r="E52" i="17"/>
  <c r="D52" i="17"/>
  <c r="C52" i="17"/>
  <c r="E51" i="17"/>
  <c r="D51" i="17"/>
  <c r="C51" i="17"/>
  <c r="E50" i="17"/>
  <c r="D50" i="17"/>
  <c r="C50" i="17"/>
  <c r="E49" i="17"/>
  <c r="D49" i="17"/>
  <c r="C49" i="17"/>
  <c r="E48" i="17"/>
  <c r="D48" i="17"/>
  <c r="C48" i="17"/>
  <c r="E47" i="17"/>
  <c r="D47" i="17"/>
  <c r="C47" i="17"/>
  <c r="E46" i="17"/>
  <c r="D46" i="17"/>
  <c r="C46" i="17"/>
  <c r="E45" i="17"/>
  <c r="D45" i="17"/>
  <c r="C45" i="17"/>
  <c r="E44" i="17"/>
  <c r="D44" i="17"/>
  <c r="C44" i="17"/>
  <c r="E43" i="17"/>
  <c r="D43" i="17"/>
  <c r="C43" i="17"/>
  <c r="E42" i="17"/>
  <c r="D42" i="17"/>
  <c r="C42" i="17"/>
  <c r="E41" i="17"/>
  <c r="D41" i="17"/>
  <c r="C41" i="17"/>
  <c r="E40" i="17"/>
  <c r="D40" i="17"/>
  <c r="C40" i="17"/>
  <c r="E39" i="17"/>
  <c r="D39" i="17"/>
  <c r="C39" i="17"/>
  <c r="E38" i="17"/>
  <c r="D38" i="17"/>
  <c r="C38" i="17"/>
  <c r="E37" i="17"/>
  <c r="D37" i="17"/>
  <c r="C37" i="17"/>
  <c r="E36" i="17"/>
  <c r="D36" i="17"/>
  <c r="C36" i="17"/>
  <c r="E35" i="17"/>
  <c r="D35" i="17"/>
  <c r="C35" i="17"/>
  <c r="E34" i="17"/>
  <c r="D34" i="17"/>
  <c r="C34" i="17"/>
  <c r="E33" i="17"/>
  <c r="D33" i="17"/>
  <c r="C33" i="17"/>
  <c r="E32" i="17"/>
  <c r="D32" i="17"/>
  <c r="C32" i="17"/>
  <c r="E31" i="17"/>
  <c r="D31" i="17"/>
  <c r="C31" i="17"/>
  <c r="E30" i="17"/>
  <c r="D30" i="17"/>
  <c r="C30" i="17"/>
  <c r="E29" i="17"/>
  <c r="D29" i="17"/>
  <c r="C29" i="17"/>
  <c r="E28" i="17"/>
  <c r="D28" i="17"/>
  <c r="C28" i="17"/>
  <c r="E27" i="17"/>
  <c r="D27" i="17"/>
  <c r="C27" i="17"/>
  <c r="E26" i="17"/>
  <c r="D26" i="17"/>
  <c r="C26" i="17"/>
  <c r="E25" i="17"/>
  <c r="D25" i="17"/>
  <c r="C25" i="17"/>
  <c r="E24" i="17"/>
  <c r="D24" i="17"/>
  <c r="C24" i="17"/>
  <c r="E23" i="17"/>
  <c r="D23" i="17"/>
  <c r="C23" i="17"/>
  <c r="E22" i="17"/>
  <c r="D22" i="17"/>
  <c r="C22" i="17"/>
  <c r="E21" i="17"/>
  <c r="D21" i="17"/>
  <c r="C21" i="17"/>
  <c r="E20" i="17"/>
  <c r="D20" i="17"/>
  <c r="C20" i="17"/>
  <c r="E19" i="17"/>
  <c r="D19" i="17"/>
  <c r="C19" i="17"/>
  <c r="E18" i="17"/>
  <c r="D18" i="17"/>
  <c r="C18" i="17"/>
  <c r="E17" i="17"/>
  <c r="D17" i="17"/>
  <c r="C17" i="17"/>
  <c r="E16" i="17"/>
  <c r="D16" i="17"/>
  <c r="C16" i="17"/>
  <c r="E15" i="17"/>
  <c r="D15" i="17"/>
  <c r="C15" i="17"/>
  <c r="E14" i="17"/>
  <c r="D14" i="17"/>
  <c r="C14" i="17"/>
  <c r="E13" i="17"/>
  <c r="D13" i="17"/>
  <c r="C13" i="17"/>
  <c r="E12" i="17"/>
  <c r="D12" i="17"/>
  <c r="C12" i="17"/>
  <c r="E11" i="17"/>
  <c r="D11" i="17"/>
  <c r="C11" i="17"/>
  <c r="E10" i="17"/>
  <c r="D10" i="17"/>
  <c r="C10" i="17"/>
  <c r="E9" i="17"/>
  <c r="D9" i="17"/>
  <c r="C9" i="17"/>
  <c r="E8" i="17"/>
  <c r="D8" i="17"/>
  <c r="C8" i="17"/>
  <c r="E7" i="17"/>
  <c r="D7" i="17"/>
  <c r="C7" i="17"/>
  <c r="E6" i="17"/>
  <c r="D6" i="17"/>
  <c r="C6" i="17"/>
  <c r="E5" i="17"/>
  <c r="D5" i="17"/>
  <c r="C5" i="17"/>
  <c r="E4" i="17"/>
  <c r="D4" i="17"/>
  <c r="C4" i="17"/>
  <c r="E3" i="17"/>
  <c r="D3" i="17"/>
  <c r="C3" i="17"/>
  <c r="E2" i="17"/>
  <c r="D2" i="17"/>
  <c r="C2" i="17"/>
  <c r="A442" i="15" a="1"/>
  <c r="A452" i="15" a="1"/>
  <c r="A451" i="15" a="1"/>
  <c r="A447" i="15" a="1"/>
  <c r="A435" i="15" a="1"/>
  <c r="A427" i="15" a="1"/>
  <c r="A409" i="15" a="1"/>
  <c r="A423" i="15" a="1"/>
  <c r="A405" i="15" a="1"/>
  <c r="A392" i="15" a="1"/>
  <c r="A381" i="15" a="1"/>
  <c r="A382" i="15" a="1"/>
  <c r="A384" i="15" a="1"/>
  <c r="A385" i="15" a="1"/>
  <c r="A361" i="15" a="1"/>
  <c r="A355" i="15" a="1"/>
  <c r="A365" i="15" a="1"/>
  <c r="A357" i="15" a="1"/>
  <c r="A342" i="15" a="1"/>
  <c r="A339" i="15" a="1"/>
  <c r="A343" i="15" a="1"/>
  <c r="A334" i="15" a="1"/>
  <c r="A347" i="15" a="1"/>
  <c r="A306" i="15" a="1"/>
  <c r="A313" i="15" a="1"/>
  <c r="A307" i="15" a="1"/>
  <c r="A322" i="15" a="1"/>
  <c r="A292" i="15" a="1"/>
  <c r="A288" i="15" a="1"/>
  <c r="A302" i="15" a="1"/>
  <c r="A297" i="15" a="1"/>
  <c r="A290" i="15" a="1"/>
  <c r="A257" i="15" a="1"/>
  <c r="A275" i="15" a="1"/>
  <c r="A276" i="15" a="1"/>
  <c r="A259" i="15" a="1"/>
  <c r="A242" i="15" a="1"/>
  <c r="A252" i="15" a="1"/>
  <c r="A236" i="15" a="1"/>
  <c r="A247" i="15" a="1"/>
  <c r="A232" i="15" a="1"/>
  <c r="A227" i="15" a="1"/>
  <c r="A210" i="15" a="1"/>
  <c r="A225" i="15" a="1"/>
  <c r="A209" i="15" a="1"/>
  <c r="A192" i="15" a="1"/>
  <c r="A188" i="15" a="1"/>
  <c r="A184" i="15" a="1"/>
  <c r="A200" i="15" a="1"/>
  <c r="A201" i="15" a="1"/>
  <c r="A155" i="15" a="1"/>
  <c r="A177" i="15" a="1"/>
  <c r="A163" i="15" a="1"/>
  <c r="A165" i="15" a="1"/>
  <c r="A442" i="14" a="1"/>
  <c r="A435" i="14" a="1"/>
  <c r="A446" i="14" a="1"/>
  <c r="A440" i="14" a="1"/>
  <c r="A444" i="14" a="1"/>
  <c r="A405" i="14" a="1"/>
  <c r="A427" i="14" a="1"/>
  <c r="A409" i="14" a="1"/>
  <c r="A413" i="14" a="1"/>
  <c r="A392" i="14" a="1"/>
  <c r="A384" i="14" a="1"/>
  <c r="A398" i="14" a="1"/>
  <c r="A382" i="14" a="1"/>
  <c r="A389" i="14" a="1"/>
  <c r="A355" i="14" a="1"/>
  <c r="A372" i="14" a="1"/>
  <c r="A360" i="14" a="1"/>
  <c r="A359" i="14" a="1"/>
  <c r="A342" i="14" a="1"/>
  <c r="A344" i="14" a="1"/>
  <c r="A346" i="14" a="1"/>
  <c r="A338" i="14" a="1"/>
  <c r="A340" i="14" a="1"/>
  <c r="A315" i="14" a="1"/>
  <c r="A309" i="14" a="1"/>
  <c r="A323" i="14" a="1"/>
  <c r="A319" i="14" a="1"/>
  <c r="A302" i="14" a="1"/>
  <c r="A292" i="14" a="1"/>
  <c r="A285" i="14" a="1"/>
  <c r="A284" i="14" a="1"/>
  <c r="A282" i="14" a="1"/>
  <c r="A255" i="14" a="1"/>
  <c r="A264" i="14" a="1"/>
  <c r="A269" i="14" a="1"/>
  <c r="A265" i="14" a="1"/>
  <c r="A242" i="14" a="1"/>
  <c r="A247" i="14" a="1"/>
  <c r="A231" i="14" a="1"/>
  <c r="A239" i="14" a="1"/>
  <c r="A251" i="14" a="1"/>
  <c r="A217" i="14" a="1"/>
  <c r="A225" i="14" a="1"/>
  <c r="A210" i="14" a="1"/>
  <c r="A219" i="14" a="1"/>
  <c r="A202" i="14" a="1"/>
  <c r="A186" i="14" a="1"/>
  <c r="A196" i="14" a="1"/>
  <c r="A200" i="14" a="1"/>
  <c r="A201" i="14" a="1"/>
  <c r="A155" i="14" a="1"/>
  <c r="A171" i="14" a="1"/>
  <c r="A161" i="14" a="1"/>
  <c r="A165" i="14" a="1"/>
  <c r="A448" i="15" a="1"/>
  <c r="A431" i="15" a="1"/>
  <c r="A430" i="15" a="1"/>
  <c r="A444" i="15" a="1"/>
  <c r="A436" i="15" a="1"/>
  <c r="A406" i="15" a="1"/>
  <c r="A415" i="15" a="1"/>
  <c r="A411" i="15" a="1"/>
  <c r="A413" i="15" a="1"/>
  <c r="A390" i="15" a="1"/>
  <c r="A400" i="15" a="1"/>
  <c r="A380" i="15" a="1"/>
  <c r="A393" i="15" a="1"/>
  <c r="A388" i="15" a="1"/>
  <c r="A359" i="15" a="1"/>
  <c r="A364" i="15" a="1"/>
  <c r="A376" i="15" a="1"/>
  <c r="A368" i="15" a="1"/>
  <c r="A344" i="15" a="1"/>
  <c r="A432" i="15" a="1"/>
  <c r="A443" i="15" a="1"/>
  <c r="A422" i="15" a="1"/>
  <c r="A418" i="15" a="1"/>
  <c r="A394" i="15" a="1"/>
  <c r="A398" i="15" a="1"/>
  <c r="A367" i="15" a="1"/>
  <c r="A363" i="15" a="1"/>
  <c r="A375" i="15" a="1"/>
  <c r="A348" i="15" a="1"/>
  <c r="A330" i="15" a="1"/>
  <c r="A335" i="15" a="1"/>
  <c r="A325" i="15" a="1"/>
  <c r="A321" i="15" a="1"/>
  <c r="A323" i="15" a="1"/>
  <c r="A281" i="15" a="1"/>
  <c r="A294" i="15" a="1"/>
  <c r="A298" i="15" a="1"/>
  <c r="A296" i="15" a="1"/>
  <c r="A256" i="15" a="1"/>
  <c r="A272" i="15" a="1"/>
  <c r="A268" i="15" a="1"/>
  <c r="A239" i="15" a="1"/>
  <c r="A238" i="15" a="1"/>
  <c r="A235" i="15" a="1"/>
  <c r="A217" i="15" a="1"/>
  <c r="A211" i="15" a="1"/>
  <c r="A223" i="15" a="1"/>
  <c r="A215" i="15" a="1"/>
  <c r="A198" i="15" a="1"/>
  <c r="A182" i="15" a="1"/>
  <c r="A190" i="15" a="1"/>
  <c r="A176" i="15" a="1"/>
  <c r="A156" i="15" a="1"/>
  <c r="A171" i="15" a="1"/>
  <c r="A169" i="15" a="1"/>
  <c r="A434" i="14" a="1"/>
  <c r="A451" i="14" a="1"/>
  <c r="A438" i="14" a="1"/>
  <c r="A425" i="14" a="1"/>
  <c r="A411" i="14" a="1"/>
  <c r="A423" i="14" a="1"/>
  <c r="A390" i="14" a="1"/>
  <c r="A381" i="14" a="1"/>
  <c r="A396" i="14" a="1"/>
  <c r="A393" i="14" a="1"/>
  <c r="A368" i="14" a="1"/>
  <c r="A363" i="14" a="1"/>
  <c r="A357" i="14" a="1"/>
  <c r="A348" i="14" a="1"/>
  <c r="A330" i="14" a="1"/>
  <c r="A347" i="14" a="1"/>
  <c r="A317" i="14" a="1"/>
  <c r="A310" i="14" a="1"/>
  <c r="A313" i="14" a="1"/>
  <c r="A318" i="14" a="1"/>
  <c r="A293" i="14" a="1"/>
  <c r="A301" i="14" a="1"/>
  <c r="A286" i="14" a="1"/>
  <c r="A256" i="14" a="1"/>
  <c r="A273" i="14" a="1"/>
  <c r="A268" i="14" a="1"/>
  <c r="A271" i="14" a="1"/>
  <c r="A235" i="14" a="1"/>
  <c r="A243" i="14" a="1"/>
  <c r="A232" i="14" a="1"/>
  <c r="A207" i="14" a="1"/>
  <c r="A213" i="14" a="1"/>
  <c r="A211" i="14" a="1"/>
  <c r="A181" i="14" a="1"/>
  <c r="A192" i="14" a="1"/>
  <c r="A190" i="14" a="1"/>
  <c r="A180" i="14" a="1"/>
  <c r="A167" i="14" a="1"/>
  <c r="A173" i="14" a="1"/>
  <c r="A159" i="14" a="1"/>
  <c r="A440" i="15" a="1"/>
  <c r="A450" i="15" a="1"/>
  <c r="A410" i="15" a="1"/>
  <c r="A426" i="15" a="1"/>
  <c r="A402" i="15" a="1"/>
  <c r="A397" i="15" a="1"/>
  <c r="A373" i="15" a="1"/>
  <c r="A360" i="15" a="1"/>
  <c r="A371" i="15" a="1"/>
  <c r="A336" i="15" a="1"/>
  <c r="A350" i="15" a="1"/>
  <c r="A332" i="15" a="1"/>
  <c r="A314" i="15" a="1"/>
  <c r="A309" i="15" a="1"/>
  <c r="A310" i="15" a="1"/>
  <c r="A280" i="15" a="1"/>
  <c r="A282" i="15" a="1"/>
  <c r="A285" i="15" a="1"/>
  <c r="A267" i="15" a="1"/>
  <c r="A255" i="15" a="1"/>
  <c r="A273" i="15" a="1"/>
  <c r="A269" i="15" a="1"/>
  <c r="A244" i="15" a="1"/>
  <c r="A246" i="15" a="1"/>
  <c r="A243" i="15" a="1"/>
  <c r="A206" i="15" a="1"/>
  <c r="A218" i="15" a="1"/>
  <c r="A222" i="15" a="1"/>
  <c r="A219" i="15" a="1"/>
  <c r="A197" i="15" a="1"/>
  <c r="A202" i="15" a="1"/>
  <c r="A185" i="15" a="1"/>
  <c r="A164" i="15" a="1"/>
  <c r="A175" i="15" a="1"/>
  <c r="A157" i="15" a="1"/>
  <c r="A450" i="14" a="1"/>
  <c r="A452" i="14" a="1"/>
  <c r="A430" i="14" a="1"/>
  <c r="A436" i="14" a="1"/>
  <c r="A414" i="14" a="1"/>
  <c r="A410" i="14" a="1"/>
  <c r="A422" i="14" a="1"/>
  <c r="A380" i="14" a="1"/>
  <c r="A400" i="14" a="1"/>
  <c r="A401" i="14" a="1"/>
  <c r="A377" i="14" a="1"/>
  <c r="A367" i="14" a="1"/>
  <c r="A376" i="14" a="1"/>
  <c r="A364" i="14" a="1"/>
  <c r="A336" i="14" a="1"/>
  <c r="A343" i="14" a="1"/>
  <c r="A335" i="14" a="1"/>
  <c r="A306" i="14" a="1"/>
  <c r="A327" i="14" a="1"/>
  <c r="A321" i="14" a="1"/>
  <c r="A307" i="14" a="1"/>
  <c r="A298" i="14" a="1"/>
  <c r="A280" i="14" a="1"/>
  <c r="A296" i="14" a="1"/>
  <c r="A259" i="14" a="1"/>
  <c r="A261" i="14" a="1"/>
  <c r="A276" i="14" a="1"/>
  <c r="A230" i="14" a="1"/>
  <c r="A234" i="14" a="1"/>
  <c r="A240" i="14" a="1"/>
  <c r="A238" i="14" a="1"/>
  <c r="A226" i="14" a="1"/>
  <c r="A222" i="14" a="1"/>
  <c r="A218" i="14" a="1"/>
  <c r="A189" i="14" a="1"/>
  <c r="A198" i="14" a="1"/>
  <c r="A197" i="14" a="1"/>
  <c r="A177" i="14" a="1"/>
  <c r="A163" i="14" a="1"/>
  <c r="A160" i="14" a="1"/>
  <c r="A172" i="14" a="1"/>
  <c r="A446" i="15" a="1"/>
  <c r="A439" i="15" a="1"/>
  <c r="A417" i="15" a="1"/>
  <c r="A425" i="15" a="1"/>
  <c r="A421" i="15" a="1"/>
  <c r="A389" i="15" a="1"/>
  <c r="A401" i="15" a="1"/>
  <c r="A377" i="15" a="1"/>
  <c r="A372" i="15" a="1"/>
  <c r="A352" i="15" a="1"/>
  <c r="A346" i="15" a="1"/>
  <c r="A340" i="15" a="1"/>
  <c r="A317" i="15" a="1"/>
  <c r="A305" i="15" a="1"/>
  <c r="A326" i="15" a="1"/>
  <c r="A319" i="15" a="1"/>
  <c r="A300" i="15" a="1"/>
  <c r="A301" i="15" a="1"/>
  <c r="A284" i="15" a="1"/>
  <c r="A260" i="15" a="1"/>
  <c r="A263" i="15" a="1"/>
  <c r="A261" i="15" a="1"/>
  <c r="A264" i="15" a="1"/>
  <c r="A231" i="15" a="1"/>
  <c r="A251" i="15" a="1"/>
  <c r="A230" i="15" a="1"/>
  <c r="A214" i="15" a="1"/>
  <c r="A226" i="15" a="1"/>
  <c r="A221" i="15" a="1"/>
  <c r="A180" i="15" a="1"/>
  <c r="A186" i="15" a="1"/>
  <c r="A181" i="15" a="1"/>
  <c r="A194" i="15" a="1"/>
  <c r="A160" i="15" a="1"/>
  <c r="A173" i="15" a="1"/>
  <c r="A172" i="15" a="1"/>
  <c r="A439" i="14" a="1"/>
  <c r="A431" i="14" a="1"/>
  <c r="A447" i="14" a="1"/>
  <c r="A417" i="14" a="1"/>
  <c r="A419" i="14" a="1"/>
  <c r="A418" i="14" a="1"/>
  <c r="A421" i="14" a="1"/>
  <c r="A385" i="14" a="1"/>
  <c r="A397" i="14" a="1"/>
  <c r="A388" i="14" a="1"/>
  <c r="A356" i="14" a="1"/>
  <c r="A369" i="14" a="1"/>
  <c r="A373" i="14" a="1"/>
  <c r="A371" i="14" a="1"/>
  <c r="A352" i="14" a="1"/>
  <c r="A351" i="14" a="1"/>
  <c r="A332" i="14" a="1"/>
  <c r="A322" i="14" a="1"/>
  <c r="A325" i="14" a="1"/>
  <c r="A326" i="14" a="1"/>
  <c r="A281" i="14" a="1"/>
  <c r="A288" i="14" a="1"/>
  <c r="A290" i="14" a="1"/>
  <c r="A300" i="14" a="1"/>
  <c r="A257" i="14" a="1"/>
  <c r="A260" i="14" a="1"/>
  <c r="A263" i="14" a="1"/>
  <c r="A250" i="14" a="1"/>
  <c r="A252" i="14" a="1"/>
  <c r="A236" i="14" a="1"/>
  <c r="A227" i="14" a="1"/>
  <c r="A205" i="14" a="1"/>
  <c r="A209" i="14" a="1"/>
  <c r="A214" i="14" a="1"/>
  <c r="A188" i="14" a="1"/>
  <c r="A194" i="14" a="1"/>
  <c r="A185" i="14" a="1"/>
  <c r="A156" i="14" a="1"/>
  <c r="A176" i="14" a="1"/>
  <c r="A169" i="14" a="1"/>
  <c r="A157" i="14" a="1"/>
  <c r="A434" i="15" a="1"/>
  <c r="A438" i="15" a="1"/>
  <c r="A407" i="15" a="1"/>
  <c r="A414" i="15" a="1"/>
  <c r="A419" i="15" a="1"/>
  <c r="A396" i="15" a="1"/>
  <c r="A386" i="15" a="1"/>
  <c r="A356" i="15" a="1"/>
  <c r="A369" i="15" a="1"/>
  <c r="A331" i="15" a="1"/>
  <c r="A351" i="15" a="1"/>
  <c r="A338" i="15" a="1"/>
  <c r="A327" i="15" a="1"/>
  <c r="A311" i="15" a="1"/>
  <c r="A315" i="15" a="1"/>
  <c r="A318" i="15" a="1"/>
  <c r="A286" i="15" a="1"/>
  <c r="A289" i="15" a="1"/>
  <c r="A293" i="15" a="1"/>
  <c r="A277" i="15" a="1"/>
  <c r="A265" i="15" a="1"/>
  <c r="A271" i="15" a="1"/>
  <c r="A240" i="15" a="1"/>
  <c r="A250" i="15" a="1"/>
  <c r="A248" i="15" a="1"/>
  <c r="A234" i="15" a="1"/>
  <c r="A213" i="15" a="1"/>
  <c r="A196" i="15" a="1"/>
  <c r="A161" i="15" a="1"/>
  <c r="A432" i="14" a="1"/>
  <c r="A407" i="14" a="1"/>
  <c r="A375" i="14" a="1"/>
  <c r="A331" i="14" a="1"/>
  <c r="A314" i="14" a="1"/>
  <c r="A289" i="14" a="1"/>
  <c r="A272" i="14" a="1"/>
  <c r="A206" i="14" a="1"/>
  <c r="A184" i="14" a="1"/>
  <c r="A164" i="14" a="1"/>
  <c r="A205" i="15" a="1"/>
  <c r="A193" i="15" a="1"/>
  <c r="A159" i="15" a="1"/>
  <c r="A426" i="14" a="1"/>
  <c r="A402" i="14" a="1"/>
  <c r="A365" i="14" a="1"/>
  <c r="A339" i="14" a="1"/>
  <c r="A305" i="14" a="1"/>
  <c r="A267" i="14" a="1"/>
  <c r="A248" i="14" a="1"/>
  <c r="A223" i="14" a="1"/>
  <c r="A182" i="14" a="1"/>
  <c r="A168" i="14" a="1"/>
  <c r="A207" i="15" a="1"/>
  <c r="A167" i="15" a="1"/>
  <c r="A448" i="14" a="1"/>
  <c r="A406" i="14" a="1"/>
  <c r="A386" i="14" a="1"/>
  <c r="A361" i="14" a="1"/>
  <c r="A334" i="14" a="1"/>
  <c r="A294" i="14" a="1"/>
  <c r="A277" i="14" a="1"/>
  <c r="A244" i="14" a="1"/>
  <c r="A215" i="14" a="1"/>
  <c r="A193" i="14" a="1"/>
  <c r="A189" i="15" a="1"/>
  <c r="A168" i="15" a="1"/>
  <c r="A443" i="14" a="1"/>
  <c r="A415" i="14" a="1"/>
  <c r="A394" i="14" a="1"/>
  <c r="A350" i="14" a="1"/>
  <c r="A311" i="14" a="1"/>
  <c r="A297" i="14" a="1"/>
  <c r="A275" i="14" a="1"/>
  <c r="A246" i="14" a="1"/>
  <c r="A221" i="14" a="1"/>
  <c r="A175" i="14" a="1"/>
  <c r="A175" i="14" l="1"/>
  <c r="A221" i="14"/>
  <c r="A246" i="14"/>
  <c r="A275" i="14"/>
  <c r="A297" i="14"/>
  <c r="A311" i="14"/>
  <c r="A350" i="14"/>
  <c r="A394" i="14"/>
  <c r="A415" i="14"/>
  <c r="A443" i="14"/>
  <c r="A168" i="15"/>
  <c r="A189" i="15"/>
  <c r="A193" i="14"/>
  <c r="A215" i="14"/>
  <c r="A244" i="14"/>
  <c r="A277" i="14"/>
  <c r="A294" i="14"/>
  <c r="A334" i="14"/>
  <c r="A361" i="14"/>
  <c r="A386" i="14"/>
  <c r="A406" i="14"/>
  <c r="A448" i="14"/>
  <c r="A167" i="15"/>
  <c r="A207" i="15"/>
  <c r="A168" i="14"/>
  <c r="A182" i="14"/>
  <c r="A223" i="14"/>
  <c r="A248" i="14"/>
  <c r="A267" i="14"/>
  <c r="A305" i="14"/>
  <c r="A339" i="14"/>
  <c r="A365" i="14"/>
  <c r="A402" i="14"/>
  <c r="A426" i="14"/>
  <c r="A159" i="15"/>
  <c r="A193" i="15"/>
  <c r="A205" i="15"/>
  <c r="A164" i="14"/>
  <c r="A184" i="14"/>
  <c r="A206" i="14"/>
  <c r="A272" i="14"/>
  <c r="A289" i="14"/>
  <c r="A314" i="14"/>
  <c r="A331" i="14"/>
  <c r="A375" i="14"/>
  <c r="A407" i="14"/>
  <c r="A432" i="14"/>
  <c r="A161" i="15"/>
  <c r="A196" i="15"/>
  <c r="A213" i="15"/>
  <c r="A234" i="15"/>
  <c r="A248" i="15"/>
  <c r="A250" i="15"/>
  <c r="A240" i="15"/>
  <c r="A271" i="15"/>
  <c r="A265" i="15"/>
  <c r="A277" i="15"/>
  <c r="A293" i="15"/>
  <c r="A289" i="15"/>
  <c r="A286" i="15"/>
  <c r="A318" i="15"/>
  <c r="A315" i="15"/>
  <c r="A311" i="15"/>
  <c r="A327" i="15"/>
  <c r="A338" i="15"/>
  <c r="A351" i="15"/>
  <c r="A331" i="15"/>
  <c r="A369" i="15"/>
  <c r="A356" i="15"/>
  <c r="A386" i="15"/>
  <c r="A396" i="15"/>
  <c r="A419" i="15"/>
  <c r="A414" i="15"/>
  <c r="A407" i="15"/>
  <c r="A438" i="15"/>
  <c r="A434" i="15"/>
  <c r="A157" i="14"/>
  <c r="A169" i="14"/>
  <c r="A176" i="14"/>
  <c r="A156" i="14"/>
  <c r="A185" i="14"/>
  <c r="A194" i="14"/>
  <c r="A188" i="14"/>
  <c r="A214" i="14"/>
  <c r="A209" i="14"/>
  <c r="A205" i="14"/>
  <c r="A227" i="14"/>
  <c r="A236" i="14"/>
  <c r="A252" i="14"/>
  <c r="A250" i="14"/>
  <c r="A263" i="14"/>
  <c r="A260" i="14"/>
  <c r="A257" i="14"/>
  <c r="A300" i="14"/>
  <c r="A290" i="14"/>
  <c r="A288" i="14"/>
  <c r="A281" i="14"/>
  <c r="A326" i="14"/>
  <c r="A325" i="14"/>
  <c r="A322" i="14"/>
  <c r="A332" i="14"/>
  <c r="A351" i="14"/>
  <c r="A352" i="14"/>
  <c r="A371" i="14"/>
  <c r="A373" i="14"/>
  <c r="A369" i="14"/>
  <c r="A356" i="14"/>
  <c r="A388" i="14"/>
  <c r="A397" i="14"/>
  <c r="A385" i="14"/>
  <c r="A421" i="14"/>
  <c r="A418" i="14"/>
  <c r="A419" i="14"/>
  <c r="A417" i="14"/>
  <c r="A447" i="14"/>
  <c r="A431" i="14"/>
  <c r="A439" i="14"/>
  <c r="A172" i="15"/>
  <c r="A173" i="15"/>
  <c r="A160" i="15"/>
  <c r="A194" i="15"/>
  <c r="A181" i="15"/>
  <c r="A186" i="15"/>
  <c r="A180" i="15"/>
  <c r="A221" i="15"/>
  <c r="A226" i="15"/>
  <c r="A214" i="15"/>
  <c r="A230" i="15"/>
  <c r="A251" i="15"/>
  <c r="A231" i="15"/>
  <c r="A264" i="15"/>
  <c r="A261" i="15"/>
  <c r="A263" i="15"/>
  <c r="A260" i="15"/>
  <c r="A284" i="15"/>
  <c r="A301" i="15"/>
  <c r="A300" i="15"/>
  <c r="A319" i="15"/>
  <c r="A326" i="15"/>
  <c r="A305" i="15"/>
  <c r="A317" i="15"/>
  <c r="A340" i="15"/>
  <c r="A346" i="15"/>
  <c r="A352" i="15"/>
  <c r="A372" i="15"/>
  <c r="A377" i="15"/>
  <c r="A401" i="15"/>
  <c r="A389" i="15"/>
  <c r="A421" i="15"/>
  <c r="A425" i="15"/>
  <c r="A417" i="15"/>
  <c r="A439" i="15"/>
  <c r="A446" i="15"/>
  <c r="A172" i="14"/>
  <c r="A160" i="14"/>
  <c r="A163" i="14"/>
  <c r="A177" i="14"/>
  <c r="A197" i="14"/>
  <c r="A198" i="14"/>
  <c r="A189" i="14"/>
  <c r="A218" i="14"/>
  <c r="A222" i="14"/>
  <c r="A226" i="14"/>
  <c r="A238" i="14"/>
  <c r="A240" i="14"/>
  <c r="A234" i="14"/>
  <c r="A230" i="14"/>
  <c r="A276" i="14"/>
  <c r="A261" i="14"/>
  <c r="A259" i="14"/>
  <c r="A296" i="14"/>
  <c r="A280" i="14"/>
  <c r="A298" i="14"/>
  <c r="A307" i="14"/>
  <c r="A321" i="14"/>
  <c r="A327" i="14"/>
  <c r="A306" i="14"/>
  <c r="A335" i="14"/>
  <c r="A343" i="14"/>
  <c r="A336" i="14"/>
  <c r="A364" i="14"/>
  <c r="A376" i="14"/>
  <c r="A367" i="14"/>
  <c r="A377" i="14"/>
  <c r="A401" i="14"/>
  <c r="A400" i="14"/>
  <c r="A380" i="14"/>
  <c r="A422" i="14"/>
  <c r="A410" i="14"/>
  <c r="A414" i="14"/>
  <c r="A436" i="14"/>
  <c r="A430" i="14"/>
  <c r="A452" i="14"/>
  <c r="A450" i="14"/>
  <c r="A157" i="15"/>
  <c r="A175" i="15"/>
  <c r="A164" i="15"/>
  <c r="A185" i="15"/>
  <c r="A202" i="15"/>
  <c r="A197" i="15"/>
  <c r="A219" i="15"/>
  <c r="A222" i="15"/>
  <c r="A218" i="15"/>
  <c r="A206" i="15"/>
  <c r="A243" i="15"/>
  <c r="A246" i="15"/>
  <c r="A244" i="15"/>
  <c r="A269" i="15"/>
  <c r="A273" i="15"/>
  <c r="A255" i="15"/>
  <c r="A267" i="15"/>
  <c r="A285" i="15"/>
  <c r="A282" i="15"/>
  <c r="A280" i="15"/>
  <c r="A310" i="15"/>
  <c r="A309" i="15"/>
  <c r="A314" i="15"/>
  <c r="A332" i="15"/>
  <c r="A350" i="15"/>
  <c r="A336" i="15"/>
  <c r="A371" i="15"/>
  <c r="A360" i="15"/>
  <c r="A373" i="15"/>
  <c r="A397" i="15"/>
  <c r="A402" i="15"/>
  <c r="A426" i="15"/>
  <c r="A410" i="15"/>
  <c r="A450" i="15"/>
  <c r="A440" i="15"/>
  <c r="A159" i="14"/>
  <c r="A173" i="14"/>
  <c r="A167" i="14"/>
  <c r="A180" i="14"/>
  <c r="A190" i="14"/>
  <c r="A192" i="14"/>
  <c r="A181" i="14"/>
  <c r="A211" i="14"/>
  <c r="A213" i="14"/>
  <c r="A207" i="14"/>
  <c r="A232" i="14"/>
  <c r="A243" i="14"/>
  <c r="A235" i="14"/>
  <c r="A271" i="14"/>
  <c r="A268" i="14"/>
  <c r="A273" i="14"/>
  <c r="A256" i="14"/>
  <c r="A286" i="14"/>
  <c r="A301" i="14"/>
  <c r="A293" i="14"/>
  <c r="A318" i="14"/>
  <c r="A313" i="14"/>
  <c r="A310" i="14"/>
  <c r="A317" i="14"/>
  <c r="A347" i="14"/>
  <c r="A330" i="14"/>
  <c r="A348" i="14"/>
  <c r="A357" i="14"/>
  <c r="A363" i="14"/>
  <c r="A368" i="14"/>
  <c r="A393" i="14"/>
  <c r="A396" i="14"/>
  <c r="A381" i="14"/>
  <c r="A390" i="14"/>
  <c r="A423" i="14"/>
  <c r="A411" i="14"/>
  <c r="A425" i="14"/>
  <c r="A438" i="14"/>
  <c r="A451" i="14"/>
  <c r="A434" i="14"/>
  <c r="A169" i="15"/>
  <c r="A171" i="15"/>
  <c r="A156" i="15"/>
  <c r="A176" i="15"/>
  <c r="A190" i="15"/>
  <c r="A182" i="15"/>
  <c r="A198" i="15"/>
  <c r="A215" i="15"/>
  <c r="A223" i="15"/>
  <c r="A211" i="15"/>
  <c r="A217" i="15"/>
  <c r="A235" i="15"/>
  <c r="A238" i="15"/>
  <c r="A239" i="15"/>
  <c r="A268" i="15"/>
  <c r="A272" i="15"/>
  <c r="A256" i="15"/>
  <c r="A296" i="15"/>
  <c r="A298" i="15"/>
  <c r="A294" i="15"/>
  <c r="A281" i="15"/>
  <c r="A323" i="15"/>
  <c r="A321" i="15"/>
  <c r="A325" i="15"/>
  <c r="A335" i="15"/>
  <c r="A330" i="15"/>
  <c r="A348" i="15"/>
  <c r="A375" i="15"/>
  <c r="A363" i="15"/>
  <c r="A367" i="15"/>
  <c r="A398" i="15"/>
  <c r="A394" i="15"/>
  <c r="A418" i="15"/>
  <c r="A422" i="15"/>
  <c r="A443" i="15"/>
  <c r="A432" i="15"/>
  <c r="A344" i="15"/>
  <c r="A368" i="15"/>
  <c r="A376" i="15"/>
  <c r="A364" i="15"/>
  <c r="A359" i="15"/>
  <c r="A388" i="15"/>
  <c r="A393" i="15"/>
  <c r="A380" i="15"/>
  <c r="A400" i="15"/>
  <c r="A390" i="15"/>
  <c r="A413" i="15"/>
  <c r="A411" i="15"/>
  <c r="A415" i="15"/>
  <c r="A406" i="15"/>
  <c r="A436" i="15"/>
  <c r="A444" i="15"/>
  <c r="A430" i="15"/>
  <c r="A431" i="15"/>
  <c r="A448" i="15"/>
  <c r="A165" i="14"/>
  <c r="A161" i="14"/>
  <c r="A171" i="14"/>
  <c r="A155" i="14"/>
  <c r="A201" i="14"/>
  <c r="A200" i="14"/>
  <c r="A196" i="14"/>
  <c r="A186" i="14"/>
  <c r="A202" i="14"/>
  <c r="A219" i="14"/>
  <c r="A210" i="14"/>
  <c r="A225" i="14"/>
  <c r="A217" i="14"/>
  <c r="A251" i="14"/>
  <c r="A239" i="14"/>
  <c r="A231" i="14"/>
  <c r="A247" i="14"/>
  <c r="A242" i="14"/>
  <c r="A265" i="14"/>
  <c r="A269" i="14"/>
  <c r="A264" i="14"/>
  <c r="A255" i="14"/>
  <c r="A282" i="14"/>
  <c r="A284" i="14"/>
  <c r="A285" i="14"/>
  <c r="A292" i="14"/>
  <c r="A302" i="14"/>
  <c r="A319" i="14"/>
  <c r="A323" i="14"/>
  <c r="A309" i="14"/>
  <c r="A315" i="14"/>
  <c r="A340" i="14"/>
  <c r="A338" i="14"/>
  <c r="A346" i="14"/>
  <c r="A344" i="14"/>
  <c r="A342" i="14"/>
  <c r="A359" i="14"/>
  <c r="A360" i="14"/>
  <c r="A372" i="14"/>
  <c r="A355" i="14"/>
  <c r="A389" i="14"/>
  <c r="A382" i="14"/>
  <c r="A398" i="14"/>
  <c r="A384" i="14"/>
  <c r="A392" i="14"/>
  <c r="A413" i="14"/>
  <c r="A409" i="14"/>
  <c r="A427" i="14"/>
  <c r="A405" i="14"/>
  <c r="A444" i="14"/>
  <c r="A440" i="14"/>
  <c r="A446" i="14"/>
  <c r="A435" i="14"/>
  <c r="A442" i="14"/>
  <c r="A165" i="15"/>
  <c r="A163" i="15"/>
  <c r="A177" i="15"/>
  <c r="A155" i="15"/>
  <c r="A201" i="15"/>
  <c r="A200" i="15"/>
  <c r="A184" i="15"/>
  <c r="A188" i="15"/>
  <c r="A192" i="15"/>
  <c r="A209" i="15"/>
  <c r="A225" i="15"/>
  <c r="A210" i="15"/>
  <c r="A227" i="15"/>
  <c r="A232" i="15"/>
  <c r="A247" i="15"/>
  <c r="A236" i="15"/>
  <c r="A252" i="15"/>
  <c r="A242" i="15"/>
  <c r="A259" i="15"/>
  <c r="A276" i="15"/>
  <c r="A275" i="15"/>
  <c r="A257" i="15"/>
  <c r="A290" i="15"/>
  <c r="A297" i="15"/>
  <c r="A302" i="15"/>
  <c r="A288" i="15"/>
  <c r="A292" i="15"/>
  <c r="A322" i="15"/>
  <c r="A307" i="15"/>
  <c r="A313" i="15"/>
  <c r="A306" i="15"/>
  <c r="A347" i="15"/>
  <c r="A334" i="15"/>
  <c r="A343" i="15"/>
  <c r="A339" i="15"/>
  <c r="A342" i="15"/>
  <c r="A357" i="15"/>
  <c r="A365" i="15"/>
  <c r="A355" i="15"/>
  <c r="A361" i="15"/>
  <c r="A385" i="15"/>
  <c r="A384" i="15"/>
  <c r="A382" i="15"/>
  <c r="A381" i="15"/>
  <c r="A392" i="15"/>
  <c r="A405" i="15"/>
  <c r="A423" i="15"/>
  <c r="A409" i="15"/>
  <c r="A427" i="15"/>
  <c r="A435" i="15"/>
  <c r="A447" i="15"/>
  <c r="A451" i="15"/>
  <c r="A452" i="15"/>
  <c r="A442" i="15"/>
  <c r="I37" i="2" l="1"/>
  <c r="F428" i="16" l="1"/>
  <c r="A428" i="16"/>
  <c r="F403" i="16"/>
  <c r="A403" i="16"/>
  <c r="F378" i="16"/>
  <c r="A378" i="16"/>
  <c r="F353" i="16"/>
  <c r="A353" i="16"/>
  <c r="F328" i="16"/>
  <c r="A328" i="16"/>
  <c r="F303" i="16"/>
  <c r="A303" i="16"/>
  <c r="F278" i="16"/>
  <c r="A278" i="16"/>
  <c r="F253" i="16"/>
  <c r="A253" i="16"/>
  <c r="F228" i="16"/>
  <c r="A228" i="16"/>
  <c r="F203" i="16"/>
  <c r="A203" i="16"/>
  <c r="F178" i="16"/>
  <c r="A178" i="16"/>
  <c r="F153" i="16"/>
  <c r="A153" i="16"/>
  <c r="F128" i="16"/>
  <c r="A128" i="16"/>
  <c r="F103" i="16"/>
  <c r="A103" i="16"/>
  <c r="F78" i="16"/>
  <c r="A78" i="16"/>
  <c r="F53" i="16"/>
  <c r="A53" i="16"/>
  <c r="F27" i="16"/>
  <c r="A27" i="16"/>
  <c r="I7" i="16"/>
  <c r="F2" i="16"/>
  <c r="A2" i="16"/>
  <c r="F128" i="15"/>
  <c r="A128" i="15"/>
  <c r="F103" i="15"/>
  <c r="A103" i="15"/>
  <c r="F78" i="15"/>
  <c r="A78" i="15"/>
  <c r="F53" i="15"/>
  <c r="A53" i="15"/>
  <c r="F27" i="15"/>
  <c r="A27" i="15"/>
  <c r="I7" i="15"/>
  <c r="F2" i="15"/>
  <c r="A2" i="15"/>
  <c r="F128" i="14"/>
  <c r="A128" i="14"/>
  <c r="F103" i="14"/>
  <c r="A103" i="14"/>
  <c r="F78" i="14"/>
  <c r="A78" i="14"/>
  <c r="F53" i="14"/>
  <c r="A53" i="14"/>
  <c r="F27" i="14"/>
  <c r="A27" i="14"/>
  <c r="I7" i="14"/>
  <c r="F2" i="14"/>
  <c r="A2" i="14"/>
  <c r="A45" i="2" l="1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C2" i="10" l="1"/>
  <c r="D2" i="10"/>
  <c r="E2" i="10"/>
  <c r="C3" i="10"/>
  <c r="D3" i="10"/>
  <c r="E3" i="10"/>
  <c r="F3" i="10"/>
  <c r="G3" i="10"/>
  <c r="H3" i="10"/>
  <c r="C4" i="10"/>
  <c r="D4" i="10"/>
  <c r="E4" i="10"/>
  <c r="F4" i="10"/>
  <c r="G4" i="10"/>
  <c r="H4" i="10"/>
  <c r="C5" i="10"/>
  <c r="D5" i="10"/>
  <c r="E5" i="10"/>
  <c r="F5" i="10"/>
  <c r="G5" i="10"/>
  <c r="H5" i="10"/>
  <c r="C6" i="10"/>
  <c r="D6" i="10"/>
  <c r="E6" i="10"/>
  <c r="F6" i="10"/>
  <c r="G6" i="10"/>
  <c r="H6" i="10"/>
  <c r="C7" i="10"/>
  <c r="D7" i="10"/>
  <c r="E7" i="10"/>
  <c r="F7" i="10"/>
  <c r="G7" i="10"/>
  <c r="H7" i="10"/>
  <c r="C8" i="10"/>
  <c r="D8" i="10"/>
  <c r="E8" i="10"/>
  <c r="F8" i="10"/>
  <c r="G8" i="10"/>
  <c r="H8" i="10"/>
  <c r="C9" i="10"/>
  <c r="D9" i="10"/>
  <c r="E9" i="10"/>
  <c r="F9" i="10"/>
  <c r="G9" i="10"/>
  <c r="H9" i="10"/>
  <c r="C10" i="10"/>
  <c r="D10" i="10"/>
  <c r="E10" i="10"/>
  <c r="F10" i="10"/>
  <c r="G10" i="10"/>
  <c r="H10" i="10"/>
  <c r="C11" i="10"/>
  <c r="D11" i="10"/>
  <c r="E11" i="10"/>
  <c r="F11" i="10"/>
  <c r="G11" i="10"/>
  <c r="H11" i="10"/>
  <c r="C12" i="10"/>
  <c r="D12" i="10"/>
  <c r="E12" i="10"/>
  <c r="F12" i="10"/>
  <c r="G12" i="10"/>
  <c r="H12" i="10"/>
  <c r="C13" i="10"/>
  <c r="D13" i="10"/>
  <c r="E13" i="10"/>
  <c r="F13" i="10"/>
  <c r="G13" i="10"/>
  <c r="H13" i="10"/>
  <c r="C14" i="10"/>
  <c r="D14" i="10"/>
  <c r="E14" i="10"/>
  <c r="F14" i="10"/>
  <c r="G14" i="10"/>
  <c r="H14" i="10"/>
  <c r="C15" i="10"/>
  <c r="D15" i="10"/>
  <c r="E15" i="10"/>
  <c r="F15" i="10"/>
  <c r="G15" i="10"/>
  <c r="H15" i="10"/>
  <c r="C16" i="10"/>
  <c r="D16" i="10"/>
  <c r="E16" i="10"/>
  <c r="F16" i="10"/>
  <c r="G16" i="10"/>
  <c r="H16" i="10"/>
  <c r="C17" i="10"/>
  <c r="D17" i="10"/>
  <c r="E17" i="10"/>
  <c r="F17" i="10"/>
  <c r="G17" i="10"/>
  <c r="H17" i="10"/>
  <c r="C18" i="10"/>
  <c r="D18" i="10"/>
  <c r="E18" i="10"/>
  <c r="F18" i="10"/>
  <c r="G18" i="10"/>
  <c r="H18" i="10"/>
  <c r="C19" i="10"/>
  <c r="D19" i="10"/>
  <c r="E19" i="10"/>
  <c r="F19" i="10"/>
  <c r="G19" i="10"/>
  <c r="H19" i="10"/>
  <c r="C20" i="10"/>
  <c r="D20" i="10"/>
  <c r="E20" i="10"/>
  <c r="F20" i="10"/>
  <c r="G20" i="10"/>
  <c r="H20" i="10"/>
  <c r="C21" i="10"/>
  <c r="D21" i="10"/>
  <c r="E21" i="10"/>
  <c r="F21" i="10"/>
  <c r="G21" i="10"/>
  <c r="H21" i="10"/>
  <c r="C22" i="10"/>
  <c r="D22" i="10"/>
  <c r="E22" i="10"/>
  <c r="F22" i="10"/>
  <c r="G22" i="10"/>
  <c r="H22" i="10"/>
  <c r="C23" i="10"/>
  <c r="D23" i="10"/>
  <c r="E23" i="10"/>
  <c r="F23" i="10"/>
  <c r="G23" i="10"/>
  <c r="H23" i="10"/>
  <c r="C24" i="10"/>
  <c r="D24" i="10"/>
  <c r="E24" i="10"/>
  <c r="F24" i="10"/>
  <c r="G24" i="10"/>
  <c r="H24" i="10"/>
  <c r="C25" i="10"/>
  <c r="D25" i="10"/>
  <c r="E25" i="10"/>
  <c r="F25" i="10"/>
  <c r="G25" i="10"/>
  <c r="H25" i="10"/>
  <c r="C26" i="10"/>
  <c r="D26" i="10"/>
  <c r="E26" i="10"/>
  <c r="F26" i="10"/>
  <c r="G26" i="10"/>
  <c r="H26" i="10"/>
  <c r="C27" i="10"/>
  <c r="D27" i="10"/>
  <c r="E27" i="10"/>
  <c r="F27" i="10"/>
  <c r="G27" i="10"/>
  <c r="H27" i="10"/>
  <c r="C28" i="10"/>
  <c r="D28" i="10"/>
  <c r="E28" i="10"/>
  <c r="F28" i="10"/>
  <c r="G28" i="10"/>
  <c r="H28" i="10"/>
  <c r="C29" i="10"/>
  <c r="D29" i="10"/>
  <c r="E29" i="10"/>
  <c r="F29" i="10"/>
  <c r="G29" i="10"/>
  <c r="H29" i="10"/>
  <c r="C30" i="10"/>
  <c r="D30" i="10"/>
  <c r="E30" i="10"/>
  <c r="F30" i="10"/>
  <c r="G30" i="10"/>
  <c r="H30" i="10"/>
  <c r="C31" i="10"/>
  <c r="D31" i="10"/>
  <c r="E31" i="10"/>
  <c r="F31" i="10"/>
  <c r="G31" i="10"/>
  <c r="H31" i="10"/>
  <c r="C32" i="10"/>
  <c r="D32" i="10"/>
  <c r="E32" i="10"/>
  <c r="F32" i="10"/>
  <c r="G32" i="10"/>
  <c r="H32" i="10"/>
  <c r="C33" i="10"/>
  <c r="D33" i="10"/>
  <c r="E33" i="10"/>
  <c r="F33" i="10"/>
  <c r="G33" i="10"/>
  <c r="H33" i="10"/>
  <c r="C34" i="10"/>
  <c r="D34" i="10"/>
  <c r="E34" i="10"/>
  <c r="F34" i="10"/>
  <c r="G34" i="10"/>
  <c r="H34" i="10"/>
  <c r="C35" i="10"/>
  <c r="D35" i="10"/>
  <c r="E35" i="10"/>
  <c r="F35" i="10"/>
  <c r="G35" i="10"/>
  <c r="H35" i="10"/>
  <c r="C36" i="10"/>
  <c r="D36" i="10"/>
  <c r="E36" i="10"/>
  <c r="F36" i="10"/>
  <c r="G36" i="10"/>
  <c r="H36" i="10"/>
  <c r="C37" i="10"/>
  <c r="D37" i="10"/>
  <c r="E37" i="10"/>
  <c r="F37" i="10"/>
  <c r="G37" i="10"/>
  <c r="H37" i="10"/>
  <c r="C38" i="10"/>
  <c r="D38" i="10"/>
  <c r="E38" i="10"/>
  <c r="F38" i="10"/>
  <c r="G38" i="10"/>
  <c r="H38" i="10"/>
  <c r="C39" i="10"/>
  <c r="D39" i="10"/>
  <c r="E39" i="10"/>
  <c r="F39" i="10"/>
  <c r="G39" i="10"/>
  <c r="H39" i="10"/>
  <c r="C40" i="10"/>
  <c r="D40" i="10"/>
  <c r="E40" i="10"/>
  <c r="F40" i="10"/>
  <c r="G40" i="10"/>
  <c r="H40" i="10"/>
  <c r="C41" i="10"/>
  <c r="D41" i="10"/>
  <c r="E41" i="10"/>
  <c r="F41" i="10"/>
  <c r="G41" i="10"/>
  <c r="H41" i="10"/>
  <c r="C42" i="10"/>
  <c r="D42" i="10"/>
  <c r="E42" i="10"/>
  <c r="F42" i="10"/>
  <c r="G42" i="10"/>
  <c r="H42" i="10"/>
  <c r="C43" i="10"/>
  <c r="D43" i="10"/>
  <c r="E43" i="10"/>
  <c r="F43" i="10"/>
  <c r="G43" i="10"/>
  <c r="H43" i="10"/>
  <c r="C44" i="10"/>
  <c r="D44" i="10"/>
  <c r="E44" i="10"/>
  <c r="F44" i="10"/>
  <c r="G44" i="10"/>
  <c r="H44" i="10"/>
  <c r="C45" i="10"/>
  <c r="D45" i="10"/>
  <c r="E45" i="10"/>
  <c r="F45" i="10"/>
  <c r="G45" i="10"/>
  <c r="H45" i="10"/>
  <c r="C46" i="10"/>
  <c r="D46" i="10"/>
  <c r="E46" i="10"/>
  <c r="F46" i="10"/>
  <c r="G46" i="10"/>
  <c r="H46" i="10"/>
  <c r="C47" i="10"/>
  <c r="D47" i="10"/>
  <c r="E47" i="10"/>
  <c r="F47" i="10"/>
  <c r="G47" i="10"/>
  <c r="H47" i="10"/>
  <c r="C48" i="10"/>
  <c r="D48" i="10"/>
  <c r="E48" i="10"/>
  <c r="F48" i="10"/>
  <c r="G48" i="10"/>
  <c r="H48" i="10"/>
  <c r="C49" i="10"/>
  <c r="D49" i="10"/>
  <c r="E49" i="10"/>
  <c r="F49" i="10"/>
  <c r="G49" i="10"/>
  <c r="H49" i="10"/>
  <c r="C50" i="10"/>
  <c r="D50" i="10"/>
  <c r="E50" i="10"/>
  <c r="F50" i="10"/>
  <c r="G50" i="10"/>
  <c r="H50" i="10"/>
  <c r="C51" i="10"/>
  <c r="D51" i="10"/>
  <c r="E51" i="10"/>
  <c r="F51" i="10"/>
  <c r="G51" i="10"/>
  <c r="H51" i="10"/>
  <c r="C52" i="10"/>
  <c r="D52" i="10"/>
  <c r="E52" i="10"/>
  <c r="F52" i="10"/>
  <c r="G52" i="10"/>
  <c r="H52" i="10"/>
  <c r="C53" i="10"/>
  <c r="D53" i="10"/>
  <c r="E53" i="10"/>
  <c r="F53" i="10"/>
  <c r="G53" i="10"/>
  <c r="H53" i="10"/>
  <c r="C54" i="10"/>
  <c r="D54" i="10"/>
  <c r="E54" i="10"/>
  <c r="F54" i="10"/>
  <c r="G54" i="10"/>
  <c r="H54" i="10"/>
  <c r="C55" i="10"/>
  <c r="D55" i="10"/>
  <c r="E55" i="10"/>
  <c r="F55" i="10"/>
  <c r="G55" i="10"/>
  <c r="H55" i="10"/>
  <c r="C56" i="10"/>
  <c r="D56" i="10"/>
  <c r="E56" i="10"/>
  <c r="F56" i="10"/>
  <c r="G56" i="10"/>
  <c r="H56" i="10"/>
  <c r="C57" i="10"/>
  <c r="D57" i="10"/>
  <c r="E57" i="10"/>
  <c r="F57" i="10"/>
  <c r="G57" i="10"/>
  <c r="H57" i="10"/>
  <c r="C58" i="10"/>
  <c r="D58" i="10"/>
  <c r="E58" i="10"/>
  <c r="F58" i="10"/>
  <c r="G58" i="10"/>
  <c r="H58" i="10"/>
  <c r="C59" i="10"/>
  <c r="D59" i="10"/>
  <c r="E59" i="10"/>
  <c r="F59" i="10"/>
  <c r="G59" i="10"/>
  <c r="H59" i="10"/>
  <c r="C60" i="10"/>
  <c r="D60" i="10"/>
  <c r="E60" i="10"/>
  <c r="F60" i="10"/>
  <c r="G60" i="10"/>
  <c r="H60" i="10"/>
  <c r="C61" i="10"/>
  <c r="D61" i="10"/>
  <c r="E61" i="10"/>
  <c r="F61" i="10"/>
  <c r="G61" i="10"/>
  <c r="H61" i="10"/>
  <c r="C62" i="10"/>
  <c r="D62" i="10"/>
  <c r="E62" i="10"/>
  <c r="F62" i="10"/>
  <c r="G62" i="10"/>
  <c r="H62" i="10"/>
  <c r="C63" i="10"/>
  <c r="D63" i="10"/>
  <c r="E63" i="10"/>
  <c r="F63" i="10"/>
  <c r="G63" i="10"/>
  <c r="H63" i="10"/>
  <c r="C64" i="10"/>
  <c r="D64" i="10"/>
  <c r="E64" i="10"/>
  <c r="F64" i="10"/>
  <c r="G64" i="10"/>
  <c r="H64" i="10"/>
  <c r="C65" i="10"/>
  <c r="D65" i="10"/>
  <c r="E65" i="10"/>
  <c r="F65" i="10"/>
  <c r="G65" i="10"/>
  <c r="H65" i="10"/>
  <c r="C66" i="10"/>
  <c r="D66" i="10"/>
  <c r="E66" i="10"/>
  <c r="F66" i="10"/>
  <c r="G66" i="10"/>
  <c r="H66" i="10"/>
  <c r="C67" i="10"/>
  <c r="D67" i="10"/>
  <c r="E67" i="10"/>
  <c r="F67" i="10"/>
  <c r="G67" i="10"/>
  <c r="H67" i="10"/>
  <c r="C68" i="10"/>
  <c r="D68" i="10"/>
  <c r="E68" i="10"/>
  <c r="F68" i="10"/>
  <c r="G68" i="10"/>
  <c r="H68" i="10"/>
  <c r="C69" i="10"/>
  <c r="D69" i="10"/>
  <c r="E69" i="10"/>
  <c r="F69" i="10"/>
  <c r="G69" i="10"/>
  <c r="H69" i="10"/>
  <c r="C70" i="10"/>
  <c r="D70" i="10"/>
  <c r="E70" i="10"/>
  <c r="F70" i="10"/>
  <c r="G70" i="10"/>
  <c r="H70" i="10"/>
  <c r="C71" i="10"/>
  <c r="D71" i="10"/>
  <c r="E71" i="10"/>
  <c r="F71" i="10"/>
  <c r="G71" i="10"/>
  <c r="H71" i="10"/>
  <c r="C72" i="10"/>
  <c r="D72" i="10"/>
  <c r="E72" i="10"/>
  <c r="F72" i="10"/>
  <c r="G72" i="10"/>
  <c r="H72" i="10"/>
  <c r="C73" i="10"/>
  <c r="D73" i="10"/>
  <c r="E73" i="10"/>
  <c r="F73" i="10"/>
  <c r="G73" i="10"/>
  <c r="H73" i="10"/>
  <c r="C74" i="10"/>
  <c r="D74" i="10"/>
  <c r="E74" i="10"/>
  <c r="F74" i="10"/>
  <c r="G74" i="10"/>
  <c r="H74" i="10"/>
  <c r="C75" i="10"/>
  <c r="D75" i="10"/>
  <c r="E75" i="10"/>
  <c r="F75" i="10"/>
  <c r="G75" i="10"/>
  <c r="H75" i="10"/>
  <c r="C76" i="10"/>
  <c r="D76" i="10"/>
  <c r="E76" i="10"/>
  <c r="F76" i="10"/>
  <c r="G76" i="10"/>
  <c r="H76" i="10"/>
  <c r="C77" i="10"/>
  <c r="D77" i="10"/>
  <c r="E77" i="10"/>
  <c r="F77" i="10"/>
  <c r="G77" i="10"/>
  <c r="H77" i="10"/>
  <c r="C78" i="10"/>
  <c r="D78" i="10"/>
  <c r="E78" i="10"/>
  <c r="F78" i="10"/>
  <c r="G78" i="10"/>
  <c r="H78" i="10"/>
  <c r="C79" i="10"/>
  <c r="D79" i="10"/>
  <c r="E79" i="10"/>
  <c r="F79" i="10"/>
  <c r="G79" i="10"/>
  <c r="H79" i="10"/>
  <c r="C80" i="10"/>
  <c r="D80" i="10"/>
  <c r="E80" i="10"/>
  <c r="F80" i="10"/>
  <c r="G80" i="10"/>
  <c r="H80" i="10"/>
  <c r="C81" i="10"/>
  <c r="D81" i="10"/>
  <c r="E81" i="10"/>
  <c r="F81" i="10"/>
  <c r="G81" i="10"/>
  <c r="H81" i="10"/>
  <c r="C82" i="10"/>
  <c r="D82" i="10"/>
  <c r="E82" i="10"/>
  <c r="F82" i="10"/>
  <c r="G82" i="10"/>
  <c r="H82" i="10"/>
  <c r="C83" i="10"/>
  <c r="D83" i="10"/>
  <c r="E83" i="10"/>
  <c r="F83" i="10"/>
  <c r="G83" i="10"/>
  <c r="H83" i="10"/>
  <c r="C84" i="10"/>
  <c r="D84" i="10"/>
  <c r="E84" i="10"/>
  <c r="F84" i="10"/>
  <c r="G84" i="10"/>
  <c r="H84" i="10"/>
  <c r="C85" i="10"/>
  <c r="D85" i="10"/>
  <c r="E85" i="10"/>
  <c r="F85" i="10"/>
  <c r="G85" i="10"/>
  <c r="H85" i="10"/>
  <c r="C86" i="10"/>
  <c r="D86" i="10"/>
  <c r="E86" i="10"/>
  <c r="F86" i="10"/>
  <c r="G86" i="10"/>
  <c r="H86" i="10"/>
  <c r="C87" i="10"/>
  <c r="D87" i="10"/>
  <c r="E87" i="10"/>
  <c r="F87" i="10"/>
  <c r="G87" i="10"/>
  <c r="H87" i="10"/>
  <c r="C88" i="10"/>
  <c r="D88" i="10"/>
  <c r="E88" i="10"/>
  <c r="F88" i="10"/>
  <c r="G88" i="10"/>
  <c r="H88" i="10"/>
  <c r="C89" i="10"/>
  <c r="D89" i="10"/>
  <c r="E89" i="10"/>
  <c r="F89" i="10"/>
  <c r="G89" i="10"/>
  <c r="H89" i="10"/>
  <c r="C90" i="10"/>
  <c r="D90" i="10"/>
  <c r="E90" i="10"/>
  <c r="F90" i="10"/>
  <c r="G90" i="10"/>
  <c r="H90" i="10"/>
  <c r="C91" i="10"/>
  <c r="D91" i="10"/>
  <c r="E91" i="10"/>
  <c r="F91" i="10"/>
  <c r="G91" i="10"/>
  <c r="H91" i="10"/>
  <c r="C92" i="10"/>
  <c r="D92" i="10"/>
  <c r="E92" i="10"/>
  <c r="F92" i="10"/>
  <c r="G92" i="10"/>
  <c r="H92" i="10"/>
  <c r="C93" i="10"/>
  <c r="D93" i="10"/>
  <c r="E93" i="10"/>
  <c r="F93" i="10"/>
  <c r="G93" i="10"/>
  <c r="H93" i="10"/>
  <c r="C94" i="10"/>
  <c r="D94" i="10"/>
  <c r="E94" i="10"/>
  <c r="F94" i="10"/>
  <c r="G94" i="10"/>
  <c r="H94" i="10"/>
  <c r="C95" i="10"/>
  <c r="D95" i="10"/>
  <c r="E95" i="10"/>
  <c r="F95" i="10"/>
  <c r="G95" i="10"/>
  <c r="H95" i="10"/>
  <c r="C96" i="10"/>
  <c r="D96" i="10"/>
  <c r="E96" i="10"/>
  <c r="F96" i="10"/>
  <c r="G96" i="10"/>
  <c r="H96" i="10"/>
  <c r="C97" i="10"/>
  <c r="D97" i="10"/>
  <c r="E97" i="10"/>
  <c r="F97" i="10"/>
  <c r="G97" i="10"/>
  <c r="H97" i="10"/>
  <c r="C98" i="10"/>
  <c r="D98" i="10"/>
  <c r="E98" i="10"/>
  <c r="F98" i="10"/>
  <c r="G98" i="10"/>
  <c r="H98" i="10"/>
  <c r="C99" i="10"/>
  <c r="D99" i="10"/>
  <c r="E99" i="10"/>
  <c r="F99" i="10"/>
  <c r="G99" i="10"/>
  <c r="H99" i="10"/>
  <c r="C100" i="10"/>
  <c r="D100" i="10"/>
  <c r="E100" i="10"/>
  <c r="F100" i="10"/>
  <c r="G100" i="10"/>
  <c r="H100" i="10"/>
  <c r="C101" i="10"/>
  <c r="D101" i="10"/>
  <c r="E101" i="10"/>
  <c r="F101" i="10"/>
  <c r="G101" i="10"/>
  <c r="H101" i="10"/>
  <c r="C102" i="10"/>
  <c r="D102" i="10"/>
  <c r="E102" i="10"/>
  <c r="F102" i="10"/>
  <c r="G102" i="10"/>
  <c r="H102" i="10"/>
  <c r="C103" i="10"/>
  <c r="D103" i="10"/>
  <c r="E103" i="10"/>
  <c r="F103" i="10"/>
  <c r="G103" i="10"/>
  <c r="H103" i="10"/>
  <c r="C104" i="10"/>
  <c r="D104" i="10"/>
  <c r="E104" i="10"/>
  <c r="F104" i="10"/>
  <c r="G104" i="10"/>
  <c r="H104" i="10"/>
  <c r="C105" i="10"/>
  <c r="D105" i="10"/>
  <c r="E105" i="10"/>
  <c r="F105" i="10"/>
  <c r="G105" i="10"/>
  <c r="H105" i="10"/>
  <c r="C106" i="10"/>
  <c r="D106" i="10"/>
  <c r="E106" i="10"/>
  <c r="F106" i="10"/>
  <c r="G106" i="10"/>
  <c r="H106" i="10"/>
  <c r="C107" i="10"/>
  <c r="D107" i="10"/>
  <c r="E107" i="10"/>
  <c r="F107" i="10"/>
  <c r="G107" i="10"/>
  <c r="H107" i="10"/>
  <c r="C108" i="10"/>
  <c r="D108" i="10"/>
  <c r="E108" i="10"/>
  <c r="F108" i="10"/>
  <c r="G108" i="10"/>
  <c r="H108" i="10"/>
  <c r="C109" i="10"/>
  <c r="D109" i="10"/>
  <c r="E109" i="10"/>
  <c r="F109" i="10"/>
  <c r="G109" i="10"/>
  <c r="H109" i="10"/>
  <c r="C110" i="10"/>
  <c r="D110" i="10"/>
  <c r="E110" i="10"/>
  <c r="F110" i="10"/>
  <c r="G110" i="10"/>
  <c r="H110" i="10"/>
  <c r="C111" i="10"/>
  <c r="D111" i="10"/>
  <c r="E111" i="10"/>
  <c r="F111" i="10"/>
  <c r="G111" i="10"/>
  <c r="H111" i="10"/>
  <c r="C112" i="10"/>
  <c r="D112" i="10"/>
  <c r="E112" i="10"/>
  <c r="F112" i="10"/>
  <c r="G112" i="10"/>
  <c r="H112" i="10"/>
  <c r="C113" i="10"/>
  <c r="D113" i="10"/>
  <c r="E113" i="10"/>
  <c r="F113" i="10"/>
  <c r="G113" i="10"/>
  <c r="H113" i="10"/>
  <c r="C114" i="10"/>
  <c r="D114" i="10"/>
  <c r="E114" i="10"/>
  <c r="F114" i="10"/>
  <c r="G114" i="10"/>
  <c r="H114" i="10"/>
  <c r="C115" i="10"/>
  <c r="D115" i="10"/>
  <c r="E115" i="10"/>
  <c r="F115" i="10"/>
  <c r="G115" i="10"/>
  <c r="H115" i="10"/>
  <c r="C116" i="10"/>
  <c r="D116" i="10"/>
  <c r="E116" i="10"/>
  <c r="F116" i="10"/>
  <c r="G116" i="10"/>
  <c r="H116" i="10"/>
  <c r="C117" i="10"/>
  <c r="D117" i="10"/>
  <c r="E117" i="10"/>
  <c r="F117" i="10"/>
  <c r="G117" i="10"/>
  <c r="H117" i="10"/>
  <c r="C118" i="10"/>
  <c r="D118" i="10"/>
  <c r="E118" i="10"/>
  <c r="F118" i="10"/>
  <c r="G118" i="10"/>
  <c r="H118" i="10"/>
  <c r="C119" i="10"/>
  <c r="D119" i="10"/>
  <c r="E119" i="10"/>
  <c r="F119" i="10"/>
  <c r="G119" i="10"/>
  <c r="H119" i="10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6" i="2"/>
  <c r="F25" i="2"/>
  <c r="F22" i="2"/>
  <c r="F21" i="2"/>
  <c r="F20" i="2"/>
  <c r="F19" i="2"/>
  <c r="F18" i="2"/>
  <c r="F17" i="2"/>
  <c r="F16" i="2"/>
  <c r="F15" i="2"/>
  <c r="F14" i="2"/>
  <c r="F13" i="2"/>
  <c r="F10" i="2"/>
  <c r="F9" i="2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G31" i="1"/>
  <c r="G50" i="1" s="1"/>
  <c r="G11" i="2" l="1"/>
  <c r="G30" i="2" s="1"/>
  <c r="B30" i="2" s="1"/>
  <c r="A46" i="1" l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G29" i="1"/>
  <c r="G9" i="2" s="1"/>
  <c r="G32" i="1"/>
  <c r="A397" i="16" a="1"/>
  <c r="A148" i="16" a="1"/>
  <c r="A80" i="15" a="1"/>
  <c r="A256" i="16" a="1"/>
  <c r="A167" i="16" a="1"/>
  <c r="A106" i="15" a="1"/>
  <c r="A126" i="15" a="1"/>
  <c r="A384" i="16" a="1"/>
  <c r="A20" i="16" a="1"/>
  <c r="A9" i="15" a="1"/>
  <c r="A56" i="16" a="1"/>
  <c r="A122" i="15" a="1"/>
  <c r="A146" i="14" a="1"/>
  <c r="A160" i="16" a="1"/>
  <c r="A97" i="15" a="1"/>
  <c r="A282" i="16" a="1"/>
  <c r="A100" i="15" a="1"/>
  <c r="A60" i="15" a="1"/>
  <c r="A73" i="15" a="1"/>
  <c r="A138" i="15" a="1"/>
  <c r="A247" i="16" a="1"/>
  <c r="A190" i="16" a="1"/>
  <c r="A143" i="14" a="1"/>
  <c r="A161" i="16" a="1"/>
  <c r="A81" i="16" a="1"/>
  <c r="A207" i="16" a="1"/>
  <c r="A402" i="16" a="1"/>
  <c r="A63" i="15" a="1"/>
  <c r="A9" i="14" a="1"/>
  <c r="A37" i="14" a="1"/>
  <c r="A340" i="16" a="1"/>
  <c r="A142" i="15" a="1"/>
  <c r="A186" i="16" a="1"/>
  <c r="A88" i="15" a="1"/>
  <c r="A322" i="16" a="1"/>
  <c r="A122" i="16" a="1"/>
  <c r="A367" i="16" a="1"/>
  <c r="A88" i="16" a="1"/>
  <c r="A139" i="16" a="1"/>
  <c r="A75" i="15" a="1"/>
  <c r="A392" i="16" a="1"/>
  <c r="A205" i="16" a="1"/>
  <c r="A355" i="16" a="1"/>
  <c r="A46" i="15" a="1"/>
  <c r="A310" i="16" a="1"/>
  <c r="A348" i="16" a="1"/>
  <c r="A89" i="15" a="1"/>
  <c r="A72" i="14" a="1"/>
  <c r="A157" i="16" a="1"/>
  <c r="A113" i="16" a="1"/>
  <c r="A117" i="14" a="1"/>
  <c r="A89" i="14" a="1"/>
  <c r="A30" i="15" a="1"/>
  <c r="A152" i="16" a="1"/>
  <c r="A347" i="16" a="1"/>
  <c r="A21" i="15" a="1"/>
  <c r="A57" i="15" a="1"/>
  <c r="A286" i="16" a="1"/>
  <c r="A24" i="14" a="1"/>
  <c r="A325" i="16" a="1"/>
  <c r="A10" i="16" a="1"/>
  <c r="A76" i="14" a="1"/>
  <c r="A6" i="14" a="1"/>
  <c r="A164" i="16" a="1"/>
  <c r="A118" i="15" a="1"/>
  <c r="A41" i="14" a="1"/>
  <c r="A42" i="14" a="1"/>
  <c r="A414" i="16" a="1"/>
  <c r="A98" i="14" a="1"/>
  <c r="A311" i="16" a="1"/>
  <c r="A261" i="16" a="1"/>
  <c r="A173" i="16" a="1"/>
  <c r="A6" i="16" a="1"/>
  <c r="A125" i="14" a="1"/>
  <c r="A298" i="16" a="1"/>
  <c r="A134" i="16" a="1"/>
  <c r="A275" i="16" a="1"/>
  <c r="A138" i="16" a="1"/>
  <c r="A430" i="16" a="1"/>
  <c r="A107" i="15" a="1"/>
  <c r="A18" i="15" a="1"/>
  <c r="A77" i="16" a="1"/>
  <c r="A29" i="15" a="1"/>
  <c r="A98" i="15" a="1"/>
  <c r="A8" i="15" a="1"/>
  <c r="A8" i="14" a="1"/>
  <c r="A31" i="15" a="1"/>
  <c r="A240" i="16" a="1"/>
  <c r="A22" i="16" a="1"/>
  <c r="A46" i="16" a="1"/>
  <c r="A13" i="16" a="1"/>
  <c r="A182" i="16" a="1"/>
  <c r="A89" i="16" a="1"/>
  <c r="A51" i="16" a="1"/>
  <c r="A18" i="14" a="1"/>
  <c r="A16" i="15" a="1"/>
  <c r="A96" i="14" a="1"/>
  <c r="A96" i="16" a="1"/>
  <c r="A185" i="16" a="1"/>
  <c r="A381" i="16" a="1"/>
  <c r="A388" i="16" a="1"/>
  <c r="A125" i="15" a="1"/>
  <c r="A146" i="15" a="1"/>
  <c r="A144" i="15" a="1"/>
  <c r="A156" i="16" a="1"/>
  <c r="A296" i="16" a="1"/>
  <c r="A244" i="16" a="1"/>
  <c r="A41" i="16" a="1"/>
  <c r="A225" i="16" a="1"/>
  <c r="A222" i="16" a="1"/>
  <c r="A65" i="14" a="1"/>
  <c r="A67" i="16" a="1"/>
  <c r="A59" i="15" a="1"/>
  <c r="A163" i="16" a="1"/>
  <c r="A135" i="14" a="1"/>
  <c r="A452" i="16" a="1"/>
  <c r="A315" i="16" a="1"/>
  <c r="A52" i="14" a="1"/>
  <c r="A6" i="15" a="1"/>
  <c r="A251" i="16" a="1"/>
  <c r="A61" i="16" a="1"/>
  <c r="A405" i="16" a="1"/>
  <c r="A31" i="16" a="1"/>
  <c r="A63" i="16" a="1"/>
  <c r="A81" i="14" a="1"/>
  <c r="A171" i="16" a="1"/>
  <c r="A29" i="16" a="1"/>
  <c r="A148" i="14" a="1"/>
  <c r="A130" i="14" a="1"/>
  <c r="A105" i="16" a="1"/>
  <c r="A17" i="16" a="1"/>
  <c r="A175" i="16" a="1"/>
  <c r="A327" i="16" a="1"/>
  <c r="A125" i="16" a="1"/>
  <c r="A5" i="16" a="1"/>
  <c r="A250" i="16" a="1"/>
  <c r="A101" i="16" a="1"/>
  <c r="A265" i="16" a="1"/>
  <c r="A144" i="14" a="1"/>
  <c r="A413" i="16" a="1"/>
  <c r="A380" i="16" a="1"/>
  <c r="A94" i="15" a="1"/>
  <c r="A267" i="16" a="1"/>
  <c r="A80" i="16" a="1"/>
  <c r="A194" i="16" a="1"/>
  <c r="A127" i="14" a="1"/>
  <c r="A431" i="16" a="1"/>
  <c r="A139" i="14" a="1"/>
  <c r="A214" i="16" a="1"/>
  <c r="A106" i="14" a="1"/>
  <c r="A121" i="14" a="1"/>
  <c r="A177" i="16" a="1"/>
  <c r="A226" i="16" a="1"/>
  <c r="A289" i="16" a="1"/>
  <c r="A196" i="16" a="1"/>
  <c r="A52" i="15" a="1"/>
  <c r="A98" i="16" a="1"/>
  <c r="A71" i="14" a="1"/>
  <c r="A230" i="16" a="1"/>
  <c r="A155" i="16" a="1"/>
  <c r="A143" i="15" a="1"/>
  <c r="A86" i="16" a="1"/>
  <c r="A39" i="14" a="1"/>
  <c r="A307" i="16" a="1"/>
  <c r="A122" i="14" a="1"/>
  <c r="A111" i="15" a="1"/>
  <c r="A151" i="14" a="1"/>
  <c r="A114" i="16" a="1"/>
  <c r="A24" i="15" a="1"/>
  <c r="A169" i="16" a="1"/>
  <c r="A47" i="14" a="1"/>
  <c r="A13" i="15" a="1"/>
  <c r="A38" i="14" a="1"/>
  <c r="A131" i="16" a="1"/>
  <c r="A288" i="16" a="1"/>
  <c r="A82" i="15" a="1"/>
  <c r="A426" i="16" a="1"/>
  <c r="A152" i="15" a="1"/>
  <c r="A232" i="16" a="1"/>
  <c r="A93" i="15" a="1"/>
  <c r="A31" i="14" a="1"/>
  <c r="A257" i="16" a="1"/>
  <c r="A407" i="16" a="1"/>
  <c r="A136" i="16" a="1"/>
  <c r="A393" i="16" a="1"/>
  <c r="A219" i="16" a="1"/>
  <c r="A69" i="14" a="1"/>
  <c r="A293" i="16" a="1"/>
  <c r="A111" i="14" a="1"/>
  <c r="A359" i="16" a="1"/>
  <c r="A22" i="15" a="1"/>
  <c r="A375" i="16" a="1"/>
  <c r="A84" i="15" a="1"/>
  <c r="A30" i="14" a="1"/>
  <c r="A14" i="16" a="1"/>
  <c r="A13" i="14" a="1"/>
  <c r="A147" i="14" a="1"/>
  <c r="A119" i="16" a="1"/>
  <c r="A33" i="14" a="1"/>
  <c r="A105" i="15" a="1"/>
  <c r="A12" i="16" a="1"/>
  <c r="A92" i="15" a="1"/>
  <c r="A25" i="14" a="1"/>
  <c r="A110" i="15" a="1"/>
  <c r="A197" i="16" a="1"/>
  <c r="A106" i="16" a="1"/>
  <c r="A38" i="15" a="1"/>
  <c r="A360" i="16" a="1"/>
  <c r="A290" i="16" a="1"/>
  <c r="A59" i="16" a="1"/>
  <c r="A135" i="15" a="1"/>
  <c r="A184" i="16" a="1"/>
  <c r="A221" i="16" a="1"/>
  <c r="A363" i="16" a="1"/>
  <c r="A121" i="16" a="1"/>
  <c r="A51" i="14" a="1"/>
  <c r="A45" i="15" a="1"/>
  <c r="A192" i="16" a="1"/>
  <c r="A343" i="16" a="1"/>
  <c r="A451" i="16" a="1"/>
  <c r="A60" i="14" a="1"/>
  <c r="A102" i="14" a="1"/>
  <c r="A59" i="14" a="1"/>
  <c r="A147" i="16" a="1"/>
  <c r="A134" i="15" a="1"/>
  <c r="A238" i="16" a="1"/>
  <c r="A168" i="16" a="1"/>
  <c r="A447" i="16" a="1"/>
  <c r="A372" i="16" a="1"/>
  <c r="A432" i="16" a="1"/>
  <c r="A350" i="16" a="1"/>
  <c r="A16" i="14" a="1"/>
  <c r="A46" i="14" a="1"/>
  <c r="A81" i="15" a="1"/>
  <c r="A85" i="16" a="1"/>
  <c r="A218" i="16" a="1"/>
  <c r="A63" i="14" a="1"/>
  <c r="A444" i="16" a="1"/>
  <c r="A5" i="14" a="1"/>
  <c r="A143" i="16" a="1"/>
  <c r="A10" i="15" a="1"/>
  <c r="A382" i="16" a="1"/>
  <c r="A371" i="16" a="1"/>
  <c r="A37" i="16" a="1"/>
  <c r="A255" i="16" a="1"/>
  <c r="A180" i="16" a="1"/>
  <c r="A55" i="16" a="1"/>
  <c r="A69" i="15" a="1"/>
  <c r="A90" i="15" a="1"/>
  <c r="A50" i="16" a="1"/>
  <c r="A73" i="14" a="1"/>
  <c r="A389" i="16" a="1"/>
  <c r="A139" i="15" a="1"/>
  <c r="A144" i="16" a="1"/>
  <c r="A302" i="16" a="1"/>
  <c r="A335" i="16" a="1"/>
  <c r="A17" i="14" a="1"/>
  <c r="A439" i="16" a="1"/>
  <c r="A269" i="16" a="1"/>
  <c r="A159" i="16" a="1"/>
  <c r="A57" i="16" a="1"/>
  <c r="A14" i="15" a="1"/>
  <c r="A65" i="15" a="1"/>
  <c r="A284" i="16" a="1"/>
  <c r="A281" i="16" a="1"/>
  <c r="A24" i="16" a="1"/>
  <c r="A75" i="14" a="1"/>
  <c r="A93" i="16" a="1"/>
  <c r="A213" i="16" a="1"/>
  <c r="A227" i="16" a="1"/>
  <c r="A77" i="15" a="1"/>
  <c r="A109" i="15" a="1"/>
  <c r="A259" i="16" a="1"/>
  <c r="A80" i="14" a="1"/>
  <c r="A47" i="15" a="1"/>
  <c r="A115" i="16" a="1"/>
  <c r="A64" i="15" a="1"/>
  <c r="A82" i="14" a="1"/>
  <c r="A61" i="14" a="1"/>
  <c r="A436" i="16" a="1"/>
  <c r="A47" i="16" a="1"/>
  <c r="A34" i="14" a="1"/>
  <c r="A76" i="16" a="1"/>
  <c r="A409" i="16" a="1"/>
  <c r="A110" i="16" a="1"/>
  <c r="A45" i="16" a="1"/>
  <c r="A146" i="16" a="1"/>
  <c r="A131" i="14" a="1"/>
  <c r="A377" i="16" a="1"/>
  <c r="A56" i="14" a="1"/>
  <c r="A72" i="16" a="1"/>
  <c r="A400" i="16" a="1"/>
  <c r="A50" i="15" a="1"/>
  <c r="A117" i="16" a="1"/>
  <c r="A236" i="16" a="1"/>
  <c r="A135" i="16" a="1"/>
  <c r="A73" i="16" a="1"/>
  <c r="A152" i="14" a="1"/>
  <c r="A96" i="15" a="1"/>
  <c r="A231" i="16" a="1"/>
  <c r="A114" i="14" a="1"/>
  <c r="A12" i="15" a="1"/>
  <c r="A434" i="16" a="1"/>
  <c r="A77" i="14" a="1"/>
  <c r="A56" i="15" a="1"/>
  <c r="A25" i="15" a="1"/>
  <c r="A223" i="16" a="1"/>
  <c r="A189" i="16" a="1"/>
  <c r="A336" i="16" a="1"/>
  <c r="A193" i="16" a="1"/>
  <c r="A90" i="16" a="1"/>
  <c r="A423" i="16" a="1"/>
  <c r="A10" i="14" a="1"/>
  <c r="A300" i="16" a="1"/>
  <c r="A117" i="15" a="1"/>
  <c r="A123" i="15" a="1"/>
  <c r="A246" i="16" a="1"/>
  <c r="A61" i="15" a="1"/>
  <c r="A209" i="16" a="1"/>
  <c r="A26" i="16" a="1"/>
  <c r="A131" i="15" a="1"/>
  <c r="A427" i="16" a="1"/>
  <c r="A297" i="16" a="1"/>
  <c r="A418" i="16" a="1"/>
  <c r="A43" i="15" a="1"/>
  <c r="A60" i="16" a="1"/>
  <c r="A150" i="16" a="1"/>
  <c r="A51" i="15" a="1"/>
  <c r="A309" i="16" a="1"/>
  <c r="A57" i="14" a="1"/>
  <c r="A273" i="16" a="1"/>
  <c r="A280" i="16" a="1"/>
  <c r="A440" i="16" a="1"/>
  <c r="A242" i="16" a="1"/>
  <c r="A65" i="16" a="1"/>
  <c r="A442" i="16" a="1"/>
  <c r="A76" i="15" a="1"/>
  <c r="A132" i="14" a="1"/>
  <c r="A71" i="15" a="1"/>
  <c r="A339" i="16" a="1"/>
  <c r="A369" i="16" a="1"/>
  <c r="A346" i="16" a="1"/>
  <c r="A35" i="14" a="1"/>
  <c r="A132" i="16" a="1"/>
  <c r="A123" i="14" a="1"/>
  <c r="A138" i="14" a="1"/>
  <c r="A361" i="16" a="1"/>
  <c r="A43" i="16" a="1"/>
  <c r="A34" i="15" a="1"/>
  <c r="A422" i="16" a="1"/>
  <c r="A318" i="16" a="1"/>
  <c r="A68" i="16" a="1"/>
  <c r="A351" i="16" a="1"/>
  <c r="A276" i="16" a="1"/>
  <c r="A100" i="14" a="1"/>
  <c r="A165" i="16" a="1"/>
  <c r="A263" i="16" a="1"/>
  <c r="A202" i="16" a="1"/>
  <c r="A4" i="16" a="1"/>
  <c r="A386" i="16" a="1"/>
  <c r="A113" i="14" a="1"/>
  <c r="A50" i="14" a="1"/>
  <c r="A41" i="15" a="1"/>
  <c r="A68" i="15" a="1"/>
  <c r="A39" i="16" a="1"/>
  <c r="A35" i="15" a="1"/>
  <c r="A151" i="15" a="1"/>
  <c r="A448" i="16" a="1"/>
  <c r="A37" i="15" a="1"/>
  <c r="A365" i="16" a="1"/>
  <c r="A317" i="16" a="1"/>
  <c r="A123" i="16" a="1"/>
  <c r="A332" i="16" a="1"/>
  <c r="A109" i="14" a="1"/>
  <c r="A92" i="14" a="1"/>
  <c r="A215" i="16" a="1"/>
  <c r="A86" i="14" a="1"/>
  <c r="A198" i="16" a="1"/>
  <c r="A26" i="14" a="1"/>
  <c r="A148" i="15" a="1"/>
  <c r="A292" i="16" a="1"/>
  <c r="A134" i="14" a="1"/>
  <c r="A352" i="16" a="1"/>
  <c r="A294" i="16" a="1"/>
  <c r="A94" i="16" a="1"/>
  <c r="A8" i="16" a="1"/>
  <c r="A136" i="15" a="1"/>
  <c r="A30" i="16" a="1"/>
  <c r="A356" i="16" a="1"/>
  <c r="A102" i="16" a="1"/>
  <c r="A119" i="14" a="1"/>
  <c r="A21" i="16" a="1"/>
  <c r="A94" i="14" a="1"/>
  <c r="A114" i="15" a="1"/>
  <c r="A14" i="14" a="1"/>
  <c r="A42" i="16" a="1"/>
  <c r="A385" i="16" a="1"/>
  <c r="A398" i="16" a="1"/>
  <c r="A443" i="16" a="1"/>
  <c r="A126" i="16" a="1"/>
  <c r="A67" i="15" a="1"/>
  <c r="A132" i="15" a="1"/>
  <c r="A16" i="16" a="1"/>
  <c r="A342" i="16" a="1"/>
  <c r="A115" i="15" a="1"/>
  <c r="A97" i="16" a="1"/>
  <c r="A272" i="16" a="1"/>
  <c r="A55" i="14" a="1"/>
  <c r="A285" i="16" a="1"/>
  <c r="A21" i="14" a="1"/>
  <c r="A450" i="16" a="1"/>
  <c r="A211" i="16" a="1"/>
  <c r="A264" i="16" a="1"/>
  <c r="A102" i="15" a="1"/>
  <c r="A421" i="16" a="1"/>
  <c r="A150" i="14" a="1"/>
  <c r="A127" i="16" a="1"/>
  <c r="A181" i="16" a="1"/>
  <c r="A406" i="16" a="1"/>
  <c r="A390" i="16" a="1"/>
  <c r="A110" i="14" a="1"/>
  <c r="A140" i="15" a="1"/>
  <c r="A18" i="16" a="1"/>
  <c r="A140" i="16" a="1"/>
  <c r="A210" i="16" a="1"/>
  <c r="A417" i="16" a="1"/>
  <c r="A69" i="16" a="1"/>
  <c r="A55" i="15" a="1"/>
  <c r="A64" i="16" a="1"/>
  <c r="A39" i="15" a="1"/>
  <c r="A321" i="16" a="1"/>
  <c r="A419" i="16" a="1"/>
  <c r="A364" i="16" a="1"/>
  <c r="A201" i="16" a="1"/>
  <c r="A150" i="15" a="1"/>
  <c r="A217" i="16" a="1"/>
  <c r="A26" i="15" a="1"/>
  <c r="A20" i="15" a="1"/>
  <c r="A82" i="16" a="1"/>
  <c r="A130" i="15" a="1"/>
  <c r="A4" i="14" a="1"/>
  <c r="A85" i="15" a="1"/>
  <c r="A330" i="16" a="1"/>
  <c r="A305" i="16" a="1"/>
  <c r="A268" i="16" a="1"/>
  <c r="A260" i="16" a="1"/>
  <c r="A446" i="16" a="1"/>
  <c r="A107" i="16" a="1"/>
  <c r="A49" i="15" a="1"/>
  <c r="A85" i="14" a="1"/>
  <c r="A101" i="14" a="1"/>
  <c r="A188" i="16" a="1"/>
  <c r="A147" i="15" a="1"/>
  <c r="A338" i="16" a="1"/>
  <c r="A72" i="15" a="1"/>
  <c r="A301" i="16" a="1"/>
  <c r="A97" i="14" a="1"/>
  <c r="A271" i="16" a="1"/>
  <c r="A176" i="16" a="1"/>
  <c r="A368" i="16" a="1"/>
  <c r="A323" i="16" a="1"/>
  <c r="A118" i="14" a="1"/>
  <c r="A172" i="16" a="1"/>
  <c r="A100" i="16" a="1"/>
  <c r="A43" i="14" a="1"/>
  <c r="A109" i="16" a="1"/>
  <c r="A17" i="15" a="1"/>
  <c r="A376" i="16" a="1"/>
  <c r="A142" i="16" a="1"/>
  <c r="A136" i="14" a="1"/>
  <c r="A115" i="14" a="1"/>
  <c r="A71" i="16" a="1"/>
  <c r="A105" i="14" a="1"/>
  <c r="A22" i="14" a="1"/>
  <c r="A234" i="16" a="1"/>
  <c r="A248" i="16" a="1"/>
  <c r="A357" i="16" a="1"/>
  <c r="A334" i="16" a="1"/>
  <c r="A396" i="16" a="1"/>
  <c r="A9" i="16" a="1"/>
  <c r="A118" i="16" a="1"/>
  <c r="A93" i="14" a="1"/>
  <c r="A425" i="16" a="1"/>
  <c r="A33" i="15" a="1"/>
  <c r="A394" i="16" a="1"/>
  <c r="A35" i="16" a="1"/>
  <c r="A314" i="16" a="1"/>
  <c r="A127" i="15" a="1"/>
  <c r="A107" i="14" a="1"/>
  <c r="A38" i="16" a="1"/>
  <c r="A84" i="14" a="1"/>
  <c r="A12" i="14" a="1"/>
  <c r="A20" i="14" a="1"/>
  <c r="A49" i="16" a="1"/>
  <c r="A119" i="15" a="1"/>
  <c r="A126" i="14" a="1"/>
  <c r="A252" i="16" a="1"/>
  <c r="A410" i="16" a="1"/>
  <c r="A373" i="16" a="1"/>
  <c r="A277" i="16" a="1"/>
  <c r="A235" i="16" a="1"/>
  <c r="A113" i="15" a="1"/>
  <c r="A5" i="15" a="1"/>
  <c r="A90" i="14" a="1"/>
  <c r="A84" i="16" a="1"/>
  <c r="A49" i="14" a="1"/>
  <c r="A200" i="16" a="1"/>
  <c r="A243" i="16" a="1"/>
  <c r="A151" i="16" a="1"/>
  <c r="A306" i="16" a="1"/>
  <c r="A101" i="15" a="1"/>
  <c r="A438" i="16" a="1"/>
  <c r="A45" i="14" a="1"/>
  <c r="A435" i="16" a="1"/>
  <c r="A121" i="15" a="1"/>
  <c r="A67" i="14" a="1"/>
  <c r="A86" i="15" a="1"/>
  <c r="A42" i="15" a="1"/>
  <c r="A239" i="16" a="1"/>
  <c r="A64" i="14" a="1"/>
  <c r="A313" i="16" a="1"/>
  <c r="A4" i="15" a="1"/>
  <c r="A319" i="16" a="1"/>
  <c r="A33" i="16" a="1"/>
  <c r="A142" i="14" a="1"/>
  <c r="A130" i="16" a="1"/>
  <c r="A206" i="16" a="1"/>
  <c r="A401" i="16" a="1"/>
  <c r="A52" i="16" a="1"/>
  <c r="A326" i="16" a="1"/>
  <c r="A29" i="14" a="1"/>
  <c r="A411" i="16" a="1"/>
  <c r="A92" i="16" a="1"/>
  <c r="A68" i="14" a="1"/>
  <c r="A344" i="16" a="1"/>
  <c r="A34" i="16" a="1"/>
  <c r="A140" i="14" a="1"/>
  <c r="A75" i="16" a="1"/>
  <c r="A415" i="16" a="1"/>
  <c r="A25" i="16" a="1"/>
  <c r="A88" i="14" a="1"/>
  <c r="A331" i="16" a="1"/>
  <c r="A111" i="16" a="1"/>
  <c r="A111" i="16" l="1"/>
  <c r="A331" i="16"/>
  <c r="A88" i="14"/>
  <c r="A25" i="16"/>
  <c r="A415" i="16"/>
  <c r="A75" i="16"/>
  <c r="A140" i="14"/>
  <c r="A34" i="16"/>
  <c r="A344" i="16"/>
  <c r="A68" i="14"/>
  <c r="A92" i="16"/>
  <c r="A411" i="16"/>
  <c r="A29" i="14"/>
  <c r="A326" i="16"/>
  <c r="A52" i="16"/>
  <c r="A401" i="16"/>
  <c r="A206" i="16"/>
  <c r="A130" i="16"/>
  <c r="A142" i="14"/>
  <c r="A33" i="16"/>
  <c r="A319" i="16"/>
  <c r="A4" i="15"/>
  <c r="A313" i="16"/>
  <c r="A64" i="14"/>
  <c r="A239" i="16"/>
  <c r="A42" i="15"/>
  <c r="A86" i="15"/>
  <c r="A67" i="14"/>
  <c r="A121" i="15"/>
  <c r="A435" i="16"/>
  <c r="A45" i="14"/>
  <c r="A438" i="16"/>
  <c r="A101" i="15"/>
  <c r="A306" i="16"/>
  <c r="A151" i="16"/>
  <c r="A243" i="16"/>
  <c r="A200" i="16"/>
  <c r="A49" i="14"/>
  <c r="A84" i="16"/>
  <c r="A90" i="14"/>
  <c r="A5" i="15"/>
  <c r="A113" i="15"/>
  <c r="A235" i="16"/>
  <c r="A277" i="16"/>
  <c r="A373" i="16"/>
  <c r="A410" i="16"/>
  <c r="A252" i="16"/>
  <c r="A126" i="14"/>
  <c r="A119" i="15"/>
  <c r="A49" i="16"/>
  <c r="A20" i="14"/>
  <c r="A12" i="14"/>
  <c r="A84" i="14"/>
  <c r="A38" i="16"/>
  <c r="A107" i="14"/>
  <c r="A127" i="15"/>
  <c r="A314" i="16"/>
  <c r="A35" i="16"/>
  <c r="A394" i="16"/>
  <c r="A33" i="15"/>
  <c r="A425" i="16"/>
  <c r="A93" i="14"/>
  <c r="A118" i="16"/>
  <c r="A9" i="16"/>
  <c r="A396" i="16"/>
  <c r="A334" i="16"/>
  <c r="A357" i="16"/>
  <c r="A248" i="16"/>
  <c r="A234" i="16"/>
  <c r="A22" i="14"/>
  <c r="A105" i="14"/>
  <c r="A71" i="16"/>
  <c r="A115" i="14"/>
  <c r="A136" i="14"/>
  <c r="A142" i="16"/>
  <c r="A376" i="16"/>
  <c r="A17" i="15"/>
  <c r="A109" i="16"/>
  <c r="A43" i="14"/>
  <c r="A100" i="16"/>
  <c r="A172" i="16"/>
  <c r="A118" i="14"/>
  <c r="A323" i="16"/>
  <c r="A368" i="16"/>
  <c r="A176" i="16"/>
  <c r="A271" i="16"/>
  <c r="A97" i="14"/>
  <c r="A301" i="16"/>
  <c r="A72" i="15"/>
  <c r="A338" i="16"/>
  <c r="A147" i="15"/>
  <c r="A188" i="16"/>
  <c r="A101" i="14"/>
  <c r="A85" i="14"/>
  <c r="A49" i="15"/>
  <c r="A107" i="16"/>
  <c r="A446" i="16"/>
  <c r="A260" i="16"/>
  <c r="A268" i="16"/>
  <c r="A305" i="16"/>
  <c r="A330" i="16"/>
  <c r="A85" i="15"/>
  <c r="A4" i="14"/>
  <c r="A130" i="15"/>
  <c r="A82" i="16"/>
  <c r="A20" i="15"/>
  <c r="A26" i="15"/>
  <c r="A217" i="16"/>
  <c r="A150" i="15"/>
  <c r="A201" i="16"/>
  <c r="A364" i="16"/>
  <c r="A419" i="16"/>
  <c r="A321" i="16"/>
  <c r="A39" i="15"/>
  <c r="A64" i="16"/>
  <c r="A55" i="15"/>
  <c r="A69" i="16"/>
  <c r="A417" i="16"/>
  <c r="A210" i="16"/>
  <c r="A140" i="16"/>
  <c r="A18" i="16"/>
  <c r="A140" i="15"/>
  <c r="A110" i="14"/>
  <c r="A390" i="16"/>
  <c r="A406" i="16"/>
  <c r="A181" i="16"/>
  <c r="A127" i="16"/>
  <c r="A150" i="14"/>
  <c r="A421" i="16"/>
  <c r="A102" i="15"/>
  <c r="A264" i="16"/>
  <c r="A211" i="16"/>
  <c r="A450" i="16"/>
  <c r="A21" i="14"/>
  <c r="A285" i="16"/>
  <c r="A55" i="14"/>
  <c r="A272" i="16"/>
  <c r="A97" i="16"/>
  <c r="A115" i="15"/>
  <c r="A342" i="16"/>
  <c r="A16" i="16"/>
  <c r="A132" i="15"/>
  <c r="A67" i="15"/>
  <c r="A126" i="16"/>
  <c r="A443" i="16"/>
  <c r="A398" i="16"/>
  <c r="A385" i="16"/>
  <c r="A42" i="16"/>
  <c r="A14" i="14"/>
  <c r="A114" i="15"/>
  <c r="A94" i="14"/>
  <c r="A21" i="16"/>
  <c r="A119" i="14"/>
  <c r="A102" i="16"/>
  <c r="A356" i="16"/>
  <c r="A30" i="16"/>
  <c r="A136" i="15"/>
  <c r="A8" i="16"/>
  <c r="A94" i="16"/>
  <c r="A294" i="16"/>
  <c r="A352" i="16"/>
  <c r="A134" i="14"/>
  <c r="A292" i="16"/>
  <c r="A148" i="15"/>
  <c r="A26" i="14"/>
  <c r="A198" i="16"/>
  <c r="A86" i="14"/>
  <c r="A215" i="16"/>
  <c r="A92" i="14"/>
  <c r="A109" i="14"/>
  <c r="A332" i="16"/>
  <c r="A123" i="16"/>
  <c r="A317" i="16"/>
  <c r="A365" i="16"/>
  <c r="A37" i="15"/>
  <c r="A448" i="16"/>
  <c r="A151" i="15"/>
  <c r="A35" i="15"/>
  <c r="A39" i="16"/>
  <c r="A68" i="15"/>
  <c r="A41" i="15"/>
  <c r="A50" i="14"/>
  <c r="A113" i="14"/>
  <c r="A386" i="16"/>
  <c r="A4" i="16"/>
  <c r="A202" i="16"/>
  <c r="A263" i="16"/>
  <c r="A165" i="16"/>
  <c r="A100" i="14"/>
  <c r="A276" i="16"/>
  <c r="A351" i="16"/>
  <c r="A68" i="16"/>
  <c r="A318" i="16"/>
  <c r="A422" i="16"/>
  <c r="A34" i="15"/>
  <c r="A43" i="16"/>
  <c r="A361" i="16"/>
  <c r="A138" i="14"/>
  <c r="A123" i="14"/>
  <c r="A132" i="16"/>
  <c r="A35" i="14"/>
  <c r="A346" i="16"/>
  <c r="A369" i="16"/>
  <c r="A339" i="16"/>
  <c r="A71" i="15"/>
  <c r="A132" i="14"/>
  <c r="A76" i="15"/>
  <c r="A442" i="16"/>
  <c r="A65" i="16"/>
  <c r="A242" i="16"/>
  <c r="A440" i="16"/>
  <c r="A280" i="16"/>
  <c r="A273" i="16"/>
  <c r="A57" i="14"/>
  <c r="A309" i="16"/>
  <c r="A51" i="15"/>
  <c r="A150" i="16"/>
  <c r="A60" i="16"/>
  <c r="A43" i="15"/>
  <c r="A418" i="16"/>
  <c r="A297" i="16"/>
  <c r="A427" i="16"/>
  <c r="A131" i="15"/>
  <c r="A26" i="16"/>
  <c r="A209" i="16"/>
  <c r="A61" i="15"/>
  <c r="A246" i="16"/>
  <c r="A123" i="15"/>
  <c r="A117" i="15"/>
  <c r="A300" i="16"/>
  <c r="A10" i="14"/>
  <c r="A423" i="16"/>
  <c r="A90" i="16"/>
  <c r="A193" i="16"/>
  <c r="A336" i="16"/>
  <c r="A189" i="16"/>
  <c r="A223" i="16"/>
  <c r="A25" i="15"/>
  <c r="A56" i="15"/>
  <c r="A77" i="14"/>
  <c r="A434" i="16"/>
  <c r="A12" i="15"/>
  <c r="A114" i="14"/>
  <c r="A231" i="16"/>
  <c r="A96" i="15"/>
  <c r="A152" i="14"/>
  <c r="A73" i="16"/>
  <c r="A135" i="16"/>
  <c r="A236" i="16"/>
  <c r="A117" i="16"/>
  <c r="A50" i="15"/>
  <c r="A400" i="16"/>
  <c r="A72" i="16"/>
  <c r="A56" i="14"/>
  <c r="A377" i="16"/>
  <c r="A131" i="14"/>
  <c r="A146" i="16"/>
  <c r="A45" i="16"/>
  <c r="A110" i="16"/>
  <c r="A409" i="16"/>
  <c r="A76" i="16"/>
  <c r="A34" i="14"/>
  <c r="A47" i="16"/>
  <c r="A436" i="16"/>
  <c r="A61" i="14"/>
  <c r="A82" i="14"/>
  <c r="A64" i="15"/>
  <c r="A115" i="16"/>
  <c r="A47" i="15"/>
  <c r="A80" i="14"/>
  <c r="A259" i="16"/>
  <c r="A109" i="15"/>
  <c r="A77" i="15"/>
  <c r="A227" i="16"/>
  <c r="A213" i="16"/>
  <c r="A93" i="16"/>
  <c r="A75" i="14"/>
  <c r="A24" i="16"/>
  <c r="A281" i="16"/>
  <c r="A284" i="16"/>
  <c r="A65" i="15"/>
  <c r="A14" i="15"/>
  <c r="A57" i="16"/>
  <c r="A159" i="16"/>
  <c r="A269" i="16"/>
  <c r="A439" i="16"/>
  <c r="A17" i="14"/>
  <c r="A335" i="16"/>
  <c r="A302" i="16"/>
  <c r="A144" i="16"/>
  <c r="A139" i="15"/>
  <c r="A389" i="16"/>
  <c r="A73" i="14"/>
  <c r="A50" i="16"/>
  <c r="A90" i="15"/>
  <c r="A69" i="15"/>
  <c r="A55" i="16"/>
  <c r="A180" i="16"/>
  <c r="A255" i="16"/>
  <c r="A37" i="16"/>
  <c r="A371" i="16"/>
  <c r="A382" i="16"/>
  <c r="A10" i="15"/>
  <c r="A143" i="16"/>
  <c r="A5" i="14"/>
  <c r="A444" i="16"/>
  <c r="A63" i="14"/>
  <c r="A218" i="16"/>
  <c r="A85" i="16"/>
  <c r="A81" i="15"/>
  <c r="A46" i="14"/>
  <c r="A16" i="14"/>
  <c r="A350" i="16"/>
  <c r="A432" i="16"/>
  <c r="A372" i="16"/>
  <c r="A447" i="16"/>
  <c r="A168" i="16"/>
  <c r="A238" i="16"/>
  <c r="A134" i="15"/>
  <c r="A147" i="16"/>
  <c r="A59" i="14"/>
  <c r="A102" i="14"/>
  <c r="A60" i="14"/>
  <c r="A451" i="16"/>
  <c r="A343" i="16"/>
  <c r="A192" i="16"/>
  <c r="A45" i="15"/>
  <c r="A51" i="14"/>
  <c r="A121" i="16"/>
  <c r="A363" i="16"/>
  <c r="A221" i="16"/>
  <c r="A184" i="16"/>
  <c r="A135" i="15"/>
  <c r="A59" i="16"/>
  <c r="A290" i="16"/>
  <c r="A360" i="16"/>
  <c r="A38" i="15"/>
  <c r="A106" i="16"/>
  <c r="A197" i="16"/>
  <c r="A110" i="15"/>
  <c r="A25" i="14"/>
  <c r="A92" i="15"/>
  <c r="A12" i="16"/>
  <c r="A105" i="15"/>
  <c r="A33" i="14"/>
  <c r="A119" i="16"/>
  <c r="A147" i="14"/>
  <c r="A13" i="14"/>
  <c r="A14" i="16"/>
  <c r="A30" i="14"/>
  <c r="A84" i="15"/>
  <c r="A375" i="16"/>
  <c r="A22" i="15"/>
  <c r="A359" i="16"/>
  <c r="A111" i="14"/>
  <c r="A293" i="16"/>
  <c r="A69" i="14"/>
  <c r="A219" i="16"/>
  <c r="A393" i="16"/>
  <c r="A136" i="16"/>
  <c r="A407" i="16"/>
  <c r="A257" i="16"/>
  <c r="A31" i="14"/>
  <c r="A93" i="15"/>
  <c r="A232" i="16"/>
  <c r="A152" i="15"/>
  <c r="A426" i="16"/>
  <c r="A82" i="15"/>
  <c r="A288" i="16"/>
  <c r="A131" i="16"/>
  <c r="A38" i="14"/>
  <c r="A13" i="15"/>
  <c r="A47" i="14"/>
  <c r="A169" i="16"/>
  <c r="A24" i="15"/>
  <c r="A114" i="16"/>
  <c r="A151" i="14"/>
  <c r="A111" i="15"/>
  <c r="A122" i="14"/>
  <c r="A307" i="16"/>
  <c r="A39" i="14"/>
  <c r="A86" i="16"/>
  <c r="A143" i="15"/>
  <c r="A155" i="16"/>
  <c r="A230" i="16"/>
  <c r="A71" i="14"/>
  <c r="A98" i="16"/>
  <c r="A52" i="15"/>
  <c r="A196" i="16"/>
  <c r="A289" i="16"/>
  <c r="A226" i="16"/>
  <c r="A177" i="16"/>
  <c r="A121" i="14"/>
  <c r="A106" i="14"/>
  <c r="A214" i="16"/>
  <c r="A139" i="14"/>
  <c r="A431" i="16"/>
  <c r="A127" i="14"/>
  <c r="A194" i="16"/>
  <c r="A80" i="16"/>
  <c r="A267" i="16"/>
  <c r="A94" i="15"/>
  <c r="A380" i="16"/>
  <c r="A413" i="16"/>
  <c r="A144" i="14"/>
  <c r="A265" i="16"/>
  <c r="A101" i="16"/>
  <c r="A250" i="16"/>
  <c r="A5" i="16"/>
  <c r="A125" i="16"/>
  <c r="A327" i="16"/>
  <c r="A175" i="16"/>
  <c r="A17" i="16"/>
  <c r="A105" i="16"/>
  <c r="A130" i="14"/>
  <c r="A148" i="14"/>
  <c r="A29" i="16"/>
  <c r="A171" i="16"/>
  <c r="A81" i="14"/>
  <c r="A63" i="16"/>
  <c r="A31" i="16"/>
  <c r="A405" i="16"/>
  <c r="A61" i="16"/>
  <c r="A251" i="16"/>
  <c r="A6" i="15"/>
  <c r="A52" i="14"/>
  <c r="A315" i="16"/>
  <c r="A452" i="16"/>
  <c r="A135" i="14"/>
  <c r="A163" i="16"/>
  <c r="A59" i="15"/>
  <c r="A67" i="16"/>
  <c r="A65" i="14"/>
  <c r="A222" i="16"/>
  <c r="A225" i="16"/>
  <c r="A41" i="16"/>
  <c r="A244" i="16"/>
  <c r="A296" i="16"/>
  <c r="A156" i="16"/>
  <c r="A144" i="15"/>
  <c r="A146" i="15"/>
  <c r="A125" i="15"/>
  <c r="A388" i="16"/>
  <c r="A381" i="16"/>
  <c r="A185" i="16"/>
  <c r="A96" i="16"/>
  <c r="A96" i="14"/>
  <c r="A16" i="15"/>
  <c r="A18" i="14"/>
  <c r="A51" i="16"/>
  <c r="A89" i="16"/>
  <c r="A182" i="16"/>
  <c r="A13" i="16"/>
  <c r="A46" i="16"/>
  <c r="A22" i="16"/>
  <c r="A240" i="16"/>
  <c r="A31" i="15"/>
  <c r="A8" i="14"/>
  <c r="A8" i="15"/>
  <c r="A98" i="15"/>
  <c r="A29" i="15"/>
  <c r="A77" i="16"/>
  <c r="A18" i="15"/>
  <c r="A107" i="15"/>
  <c r="A430" i="16"/>
  <c r="A138" i="16"/>
  <c r="A275" i="16"/>
  <c r="A134" i="16"/>
  <c r="A298" i="16"/>
  <c r="A125" i="14"/>
  <c r="A6" i="16"/>
  <c r="A173" i="16"/>
  <c r="A261" i="16"/>
  <c r="A311" i="16"/>
  <c r="A98" i="14"/>
  <c r="A414" i="16"/>
  <c r="A42" i="14"/>
  <c r="A41" i="14"/>
  <c r="A118" i="15"/>
  <c r="A164" i="16"/>
  <c r="A6" i="14"/>
  <c r="A76" i="14"/>
  <c r="A10" i="16"/>
  <c r="A325" i="16"/>
  <c r="A24" i="14"/>
  <c r="A286" i="16"/>
  <c r="A57" i="15"/>
  <c r="A21" i="15"/>
  <c r="A347" i="16"/>
  <c r="A152" i="16"/>
  <c r="A30" i="15"/>
  <c r="A89" i="14"/>
  <c r="A117" i="14"/>
  <c r="A113" i="16"/>
  <c r="A157" i="16"/>
  <c r="A72" i="14"/>
  <c r="A89" i="15"/>
  <c r="A348" i="16"/>
  <c r="A310" i="16"/>
  <c r="A46" i="15"/>
  <c r="A355" i="16"/>
  <c r="A205" i="16"/>
  <c r="A392" i="16"/>
  <c r="A75" i="15"/>
  <c r="A139" i="16"/>
  <c r="A88" i="16"/>
  <c r="A367" i="16"/>
  <c r="A122" i="16"/>
  <c r="A322" i="16"/>
  <c r="A88" i="15"/>
  <c r="A186" i="16"/>
  <c r="A142" i="15"/>
  <c r="A340" i="16"/>
  <c r="A37" i="14"/>
  <c r="A9" i="14"/>
  <c r="A63" i="15"/>
  <c r="A402" i="16"/>
  <c r="A207" i="16"/>
  <c r="A81" i="16"/>
  <c r="A161" i="16"/>
  <c r="A143" i="14"/>
  <c r="A190" i="16"/>
  <c r="A247" i="16"/>
  <c r="A138" i="15"/>
  <c r="A73" i="15"/>
  <c r="A60" i="15"/>
  <c r="A100" i="15"/>
  <c r="A282" i="16"/>
  <c r="A97" i="15"/>
  <c r="A160" i="16"/>
  <c r="A146" i="14"/>
  <c r="A122" i="15"/>
  <c r="A56" i="16"/>
  <c r="A9" i="15"/>
  <c r="A20" i="16"/>
  <c r="A384" i="16"/>
  <c r="A126" i="15"/>
  <c r="A106" i="15"/>
  <c r="A167" i="16"/>
  <c r="A256" i="16"/>
  <c r="A80" i="15"/>
  <c r="A148" i="16"/>
  <c r="A397" i="16"/>
  <c r="G51" i="1"/>
  <c r="G12" i="2"/>
  <c r="G31" i="2" s="1"/>
  <c r="B31" i="2" s="1"/>
  <c r="G28" i="2"/>
  <c r="B28" i="2" s="1"/>
  <c r="B9" i="2"/>
  <c r="G30" i="1"/>
  <c r="G48" i="1"/>
  <c r="D59" i="11"/>
  <c r="D58" i="11"/>
  <c r="D57" i="11"/>
  <c r="D56" i="11"/>
  <c r="D55" i="11"/>
  <c r="D54" i="11"/>
  <c r="D53" i="11"/>
  <c r="F44" i="11"/>
  <c r="B5" i="2"/>
  <c r="E44" i="11"/>
  <c r="E45" i="11"/>
  <c r="F45" i="11" s="1"/>
  <c r="E46" i="11"/>
  <c r="F46" i="11" s="1"/>
  <c r="E47" i="11"/>
  <c r="F47" i="11" s="1"/>
  <c r="E48" i="11"/>
  <c r="F48" i="11" s="1"/>
  <c r="E49" i="11"/>
  <c r="F49" i="11" s="1"/>
  <c r="E50" i="11"/>
  <c r="F50" i="11" s="1"/>
  <c r="C62" i="11"/>
  <c r="C63" i="11"/>
  <c r="C64" i="11"/>
  <c r="C65" i="11"/>
  <c r="C66" i="11"/>
  <c r="C67" i="11"/>
  <c r="C68" i="11"/>
  <c r="D70" i="11"/>
  <c r="D71" i="11"/>
  <c r="D72" i="11"/>
  <c r="D73" i="11"/>
  <c r="D74" i="11"/>
  <c r="D75" i="11"/>
  <c r="D76" i="11"/>
  <c r="B30" i="11"/>
  <c r="I75" i="1" s="1"/>
  <c r="B29" i="11"/>
  <c r="I74" i="1" s="1"/>
  <c r="B28" i="11"/>
  <c r="I73" i="1" s="1"/>
  <c r="B27" i="11"/>
  <c r="I72" i="1" s="1"/>
  <c r="B26" i="11"/>
  <c r="I71" i="1" s="1"/>
  <c r="B25" i="11"/>
  <c r="I70" i="1" s="1"/>
  <c r="B24" i="11"/>
  <c r="I69" i="1" s="1"/>
  <c r="B23" i="11"/>
  <c r="I68" i="1" s="1"/>
  <c r="F77" i="1" s="1"/>
  <c r="B77" i="1" s="1"/>
  <c r="B22" i="11"/>
  <c r="I67" i="1" s="1"/>
  <c r="B20" i="11"/>
  <c r="I56" i="1" s="1"/>
  <c r="J36" i="2" s="1"/>
  <c r="B19" i="11"/>
  <c r="I55" i="1" s="1"/>
  <c r="J35" i="2" s="1"/>
  <c r="B18" i="11"/>
  <c r="I54" i="1" s="1"/>
  <c r="J34" i="2" s="1"/>
  <c r="B17" i="11"/>
  <c r="I53" i="1" s="1"/>
  <c r="J33" i="2" s="1"/>
  <c r="B16" i="11"/>
  <c r="I52" i="1" s="1"/>
  <c r="J32" i="2" s="1"/>
  <c r="B15" i="11"/>
  <c r="I51" i="1" s="1"/>
  <c r="J31" i="2" s="1"/>
  <c r="B14" i="11"/>
  <c r="I50" i="1" s="1"/>
  <c r="J30" i="2" s="1"/>
  <c r="B13" i="11"/>
  <c r="I49" i="1" s="1"/>
  <c r="J29" i="2" s="1"/>
  <c r="B12" i="11"/>
  <c r="I48" i="1" s="1"/>
  <c r="J28" i="2" s="1"/>
  <c r="B10" i="11"/>
  <c r="I37" i="1" s="1"/>
  <c r="J17" i="2" s="1"/>
  <c r="B9" i="11"/>
  <c r="I36" i="1" s="1"/>
  <c r="J16" i="2" s="1"/>
  <c r="B8" i="11"/>
  <c r="I35" i="1" s="1"/>
  <c r="J15" i="2" s="1"/>
  <c r="B7" i="11"/>
  <c r="I34" i="1" s="1"/>
  <c r="J14" i="2" s="1"/>
  <c r="B6" i="11"/>
  <c r="I33" i="1" s="1"/>
  <c r="J13" i="2" s="1"/>
  <c r="B5" i="11"/>
  <c r="I32" i="1" s="1"/>
  <c r="J12" i="2" s="1"/>
  <c r="B4" i="11"/>
  <c r="I31" i="1" s="1"/>
  <c r="J11" i="2" s="1"/>
  <c r="B3" i="11"/>
  <c r="I30" i="1" s="1"/>
  <c r="J10" i="2" s="1"/>
  <c r="I10" i="2" s="1"/>
  <c r="B2" i="11"/>
  <c r="I29" i="1" s="1"/>
  <c r="J9" i="2" s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G39" i="1" l="1"/>
  <c r="G35" i="1"/>
  <c r="G33" i="1"/>
  <c r="G45" i="1"/>
  <c r="G43" i="1"/>
  <c r="G37" i="1"/>
  <c r="G41" i="1"/>
  <c r="F11" i="2"/>
  <c r="B11" i="2" s="1"/>
  <c r="F12" i="2"/>
  <c r="B12" i="2" s="1"/>
  <c r="G49" i="1"/>
  <c r="G10" i="2"/>
  <c r="F69" i="1"/>
  <c r="B69" i="1" s="1"/>
  <c r="F57" i="1"/>
  <c r="F65" i="1"/>
  <c r="F81" i="1"/>
  <c r="B81" i="1" s="1"/>
  <c r="F53" i="1"/>
  <c r="F50" i="1"/>
  <c r="F54" i="1"/>
  <c r="F78" i="1"/>
  <c r="B78" i="1" s="1"/>
  <c r="F82" i="1"/>
  <c r="B82" i="1" s="1"/>
  <c r="F58" i="1"/>
  <c r="F70" i="1"/>
  <c r="B70" i="1" s="1"/>
  <c r="F62" i="1"/>
  <c r="F74" i="1"/>
  <c r="B74" i="1" s="1"/>
  <c r="F51" i="1"/>
  <c r="F55" i="1"/>
  <c r="F59" i="1"/>
  <c r="F63" i="1"/>
  <c r="F67" i="1"/>
  <c r="B67" i="1" s="1"/>
  <c r="F71" i="1"/>
  <c r="B71" i="1" s="1"/>
  <c r="F75" i="1"/>
  <c r="B75" i="1" s="1"/>
  <c r="F79" i="1"/>
  <c r="B79" i="1" s="1"/>
  <c r="F83" i="1"/>
  <c r="B83" i="1" s="1"/>
  <c r="F48" i="1"/>
  <c r="F52" i="1"/>
  <c r="F56" i="1"/>
  <c r="F60" i="1"/>
  <c r="F64" i="1"/>
  <c r="F68" i="1"/>
  <c r="B68" i="1" s="1"/>
  <c r="F72" i="1"/>
  <c r="B72" i="1" s="1"/>
  <c r="F76" i="1"/>
  <c r="B76" i="1" s="1"/>
  <c r="F80" i="1"/>
  <c r="B80" i="1" s="1"/>
  <c r="F84" i="1"/>
  <c r="B84" i="1" s="1"/>
  <c r="F49" i="1"/>
  <c r="F61" i="1"/>
  <c r="F73" i="1"/>
  <c r="B73" i="1" s="1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119" i="8"/>
  <c r="C119" i="8"/>
  <c r="D118" i="8"/>
  <c r="C118" i="8"/>
  <c r="D117" i="8"/>
  <c r="C117" i="8"/>
  <c r="D116" i="8"/>
  <c r="C116" i="8"/>
  <c r="D115" i="8"/>
  <c r="C115" i="8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2" i="7"/>
  <c r="G64" i="1" l="1"/>
  <c r="G25" i="2"/>
  <c r="G46" i="1"/>
  <c r="G29" i="2"/>
  <c r="B29" i="2" s="1"/>
  <c r="B10" i="2"/>
  <c r="G60" i="1"/>
  <c r="G21" i="2"/>
  <c r="G42" i="1"/>
  <c r="G52" i="1"/>
  <c r="G13" i="2"/>
  <c r="G34" i="1"/>
  <c r="G56" i="1"/>
  <c r="G17" i="2"/>
  <c r="G38" i="1"/>
  <c r="G54" i="1"/>
  <c r="G15" i="2"/>
  <c r="G36" i="1"/>
  <c r="G62" i="1"/>
  <c r="G23" i="2"/>
  <c r="G42" i="2" s="1"/>
  <c r="B42" i="2" s="1"/>
  <c r="G44" i="1"/>
  <c r="G19" i="2"/>
  <c r="G58" i="1"/>
  <c r="G40" i="1"/>
  <c r="D6" i="1"/>
  <c r="G63" i="1" l="1"/>
  <c r="G24" i="2"/>
  <c r="G43" i="2" s="1"/>
  <c r="B43" i="2" s="1"/>
  <c r="G61" i="1"/>
  <c r="G22" i="2"/>
  <c r="G20" i="2"/>
  <c r="G59" i="1"/>
  <c r="G40" i="2"/>
  <c r="B40" i="2" s="1"/>
  <c r="B21" i="2"/>
  <c r="G65" i="1"/>
  <c r="G26" i="2"/>
  <c r="G34" i="2"/>
  <c r="B34" i="2" s="1"/>
  <c r="B15" i="2"/>
  <c r="G14" i="2"/>
  <c r="G53" i="1"/>
  <c r="G57" i="1"/>
  <c r="G18" i="2"/>
  <c r="G32" i="2"/>
  <c r="B32" i="2" s="1"/>
  <c r="B13" i="2"/>
  <c r="G44" i="2"/>
  <c r="B44" i="2" s="1"/>
  <c r="B25" i="2"/>
  <c r="G38" i="2"/>
  <c r="B38" i="2" s="1"/>
  <c r="B19" i="2"/>
  <c r="G55" i="1"/>
  <c r="G16" i="2"/>
  <c r="G36" i="2"/>
  <c r="B36" i="2" s="1"/>
  <c r="B17" i="2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B16" i="2" l="1"/>
  <c r="G35" i="2"/>
  <c r="B35" i="2" s="1"/>
  <c r="G41" i="2"/>
  <c r="B41" i="2" s="1"/>
  <c r="B22" i="2"/>
  <c r="G45" i="2"/>
  <c r="B45" i="2" s="1"/>
  <c r="B26" i="2"/>
  <c r="G37" i="2"/>
  <c r="B37" i="2" s="1"/>
  <c r="B18" i="2"/>
  <c r="B14" i="2"/>
  <c r="G33" i="2"/>
  <c r="B33" i="2" s="1"/>
  <c r="B20" i="2"/>
  <c r="G39" i="2"/>
  <c r="B39" i="2" s="1"/>
  <c r="I16" i="2"/>
  <c r="B38" i="1"/>
  <c r="B57" i="1" s="1"/>
  <c r="B46" i="1"/>
  <c r="B65" i="1" s="1"/>
  <c r="B44" i="1"/>
  <c r="B63" i="1" s="1"/>
  <c r="B43" i="1"/>
  <c r="B62" i="1" s="1"/>
  <c r="B42" i="1"/>
  <c r="B61" i="1" s="1"/>
  <c r="B41" i="1"/>
  <c r="B60" i="1" s="1"/>
  <c r="B36" i="1"/>
  <c r="B55" i="1" s="1"/>
  <c r="B37" i="1"/>
  <c r="B56" i="1" s="1"/>
  <c r="B39" i="1"/>
  <c r="B58" i="1" s="1"/>
  <c r="B40" i="1"/>
  <c r="B59" i="1" s="1"/>
  <c r="B35" i="1"/>
  <c r="B54" i="1" s="1"/>
  <c r="B33" i="1"/>
  <c r="B52" i="1" s="1"/>
  <c r="B32" i="1"/>
  <c r="B51" i="1" s="1"/>
  <c r="B31" i="1"/>
  <c r="B50" i="1" s="1"/>
  <c r="B30" i="1"/>
  <c r="B49" i="1" s="1"/>
  <c r="B29" i="1"/>
  <c r="B48" i="1" s="1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38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26" i="3"/>
  <c r="A27" i="3"/>
  <c r="A28" i="3"/>
  <c r="A29" i="3"/>
  <c r="A22" i="3"/>
  <c r="A23" i="3"/>
  <c r="A24" i="3"/>
  <c r="A25" i="3"/>
  <c r="A20" i="3"/>
  <c r="A21" i="3"/>
  <c r="A18" i="3"/>
  <c r="A19" i="3"/>
  <c r="A16" i="3"/>
  <c r="A17" i="3"/>
  <c r="A14" i="3"/>
  <c r="A15" i="3"/>
  <c r="A13" i="3"/>
  <c r="A12" i="3"/>
  <c r="F24" i="2" l="1"/>
  <c r="B24" i="2" s="1"/>
  <c r="F23" i="2"/>
  <c r="B23" i="2" s="1"/>
  <c r="B45" i="1"/>
  <c r="B64" i="1" s="1"/>
  <c r="B34" i="1"/>
  <c r="B53" i="1" s="1"/>
  <c r="B12" i="3"/>
  <c r="I5" i="3" l="1"/>
  <c r="B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tc={B98FE714-62CC-40D2-8AF5-3D12D6A8247D}</author>
  </authors>
  <commentList>
    <comment ref="G35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tc={47641567-7993-4722-AE61-4D5F939F15EC}</author>
  </authors>
  <commentList>
    <comment ref="G15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<sst xmlns="http://schemas.openxmlformats.org/spreadsheetml/2006/main" count="1661" uniqueCount="237">
  <si>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</si>
  <si>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</si>
  <si>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</si>
  <si>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</si>
  <si>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</si>
  <si>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</si>
  <si>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</si>
  <si>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</si>
  <si>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</si>
  <si>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</si>
  <si>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</si>
  <si>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</si>
  <si>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</si>
  <si>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</si>
  <si>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</si>
  <si>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</si>
  <si>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</si>
  <si>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</si>
  <si>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</si>
  <si>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</si>
  <si>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</si>
  <si>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</si>
  <si>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</si>
  <si>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</si>
  <si>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</si>
  <si>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</si>
  <si>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</si>
  <si>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</si>
  <si>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</si>
  <si>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</si>
  <si>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</si>
  <si>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</si>
  <si>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</si>
  <si>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</si>
  <si>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</si>
  <si>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</si>
  <si>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</si>
  <si>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</si>
  <si>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</si>
  <si>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</si>
  <si>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</si>
  <si>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</si>
  <si>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</si>
  <si>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</si>
  <si>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</si>
  <si>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</si>
  <si>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</si>
  <si>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</si>
  <si>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</si>
  <si>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</si>
  <si>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</si>
  <si>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</si>
  <si>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</si>
  <si>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</si>
  <si>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</si>
  <si>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</si>
  <si>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</si>
  <si>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</si>
  <si>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</si>
  <si>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</si>
  <si>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</si>
  <si>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</si>
  <si>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</si>
  <si>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</si>
  <si>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</si>
  <si>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</si>
  <si>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</si>
  <si>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</si>
  <si>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</si>
  <si>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</si>
  <si>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</si>
  <si>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</si>
  <si>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</si>
  <si>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</si>
  <si>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elasticity of subsitution between regions for sector 5</t>
  </si>
  <si>
    <t>elasticity of subsitution between regions for sector 4</t>
  </si>
  <si>
    <t>depreciation rate is delta_p =  (I/Y)/ (K/Y)</t>
  </si>
  <si>
    <t>omegaNX0_p</t>
  </si>
  <si>
    <t>omegaNXT_p</t>
  </si>
  <si>
    <t>elasticity of subsitution between regions for sector 6</t>
  </si>
  <si>
    <t>elasticity of subsitution between regions for sector 7</t>
  </si>
  <si>
    <t>elasticity of subsitution between regions for sector 8</t>
  </si>
  <si>
    <t>elasticity of subsitution between regions for sector 9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</si>
  <si>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</si>
  <si>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</si>
  <si>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</si>
  <si>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</si>
  <si>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</si>
  <si>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</si>
  <si>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</si>
  <si>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</si>
  <si>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</si>
  <si>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</si>
  <si>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</si>
  <si>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</si>
  <si>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</si>
  <si>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</si>
  <si>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</si>
  <si>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</si>
  <si>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</si>
  <si>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</si>
  <si>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</si>
  <si>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</si>
  <si>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</si>
  <si>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</si>
  <si>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</si>
  <si>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</si>
  <si>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</si>
  <si>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</si>
  <si>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</si>
  <si>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</si>
  <si>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</si>
  <si>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</si>
  <si>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</si>
  <si>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</si>
  <si>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</si>
  <si>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</si>
  <si>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</si>
  <si>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</si>
  <si>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</si>
  <si>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</si>
  <si>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</si>
  <si>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</si>
  <si>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</si>
  <si>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</si>
  <si>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</si>
  <si>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</si>
  <si>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</si>
  <si>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</si>
  <si>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</si>
  <si>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</si>
  <si>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</si>
  <si>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</si>
  <si>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</si>
  <si>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</si>
  <si>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</si>
  <si>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</si>
  <si>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</si>
  <si>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</si>
  <si>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</si>
  <si>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</si>
  <si>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</si>
  <si>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</si>
  <si>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</si>
  <si>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</si>
  <si>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</si>
  <si>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</si>
  <si>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</si>
  <si>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</si>
  <si>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</si>
  <si>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</si>
  <si>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</si>
  <si>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</si>
  <si>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</si>
  <si>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</si>
  <si>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</si>
  <si>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</si>
  <si>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</si>
  <si>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</si>
  <si>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</si>
  <si>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</si>
  <si>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</si>
  <si>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</si>
  <si>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</si>
  <si>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</si>
  <si>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</si>
  <si>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</si>
  <si>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</si>
  <si>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</si>
  <si>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</si>
  <si>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</si>
  <si>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</si>
  <si>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</si>
  <si>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</si>
  <si>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</si>
  <si>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</si>
  <si>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</si>
  <si>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</si>
  <si>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</si>
  <si>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</si>
  <si>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</si>
  <si>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</si>
  <si>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</si>
  <si>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</si>
  <si>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</si>
  <si>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</si>
  <si>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</si>
  <si>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</si>
  <si>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</si>
  <si>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</si>
  <si>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</si>
  <si>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</si>
  <si>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</si>
  <si>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</si>
  <si>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</si>
  <si>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</si>
  <si>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</si>
  <si>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</si>
  <si>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</si>
  <si>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</si>
  <si>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</si>
  <si>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</si>
  <si>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</si>
  <si>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</si>
  <si>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</si>
  <si>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</si>
  <si>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</si>
  <si>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</si>
  <si>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</si>
  <si>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</si>
  <si>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exo_SL</t>
  </si>
  <si>
    <t>Taxes on capital</t>
  </si>
  <si>
    <t>Taxes on labour</t>
  </si>
  <si>
    <t>exo_GA_1_1</t>
  </si>
  <si>
    <t>exo_GA_1_2</t>
  </si>
  <si>
    <t>exo_GA_1_3</t>
  </si>
  <si>
    <t>Gross Value Added Shares National Level</t>
  </si>
  <si>
    <t>Employment Shares</t>
  </si>
  <si>
    <t>Labour cost shares</t>
  </si>
  <si>
    <t>Coastal</t>
  </si>
  <si>
    <t>Non-Coastal</t>
  </si>
  <si>
    <t>Drought</t>
  </si>
  <si>
    <t>Cyclone</t>
  </si>
  <si>
    <t>Damage Functions TFP</t>
  </si>
  <si>
    <t>defines coefficients for the sectoral and regional damage functions to total factor productivity</t>
  </si>
  <si>
    <t>Damage Functions Labour</t>
  </si>
  <si>
    <t>Damage Functions Capital</t>
  </si>
  <si>
    <t>defines coefficients for the sectoral and regional damage functions to capital stock</t>
  </si>
  <si>
    <t>defines coefficients for the sectoral and regional damage functions tolabour productivity</t>
  </si>
  <si>
    <t>Data</t>
  </si>
  <si>
    <t>sheet with link to data sources used for calibration</t>
  </si>
  <si>
    <t>exo_T_2</t>
  </si>
  <si>
    <t>exo_CYC</t>
  </si>
  <si>
    <t>exo_DRO</t>
  </si>
  <si>
    <t>Sectors</t>
  </si>
  <si>
    <t>Regions</t>
  </si>
  <si>
    <t>exo_PoP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</si>
</sst>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47641567-7993-4722-AE61-4D5F939F15E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10" workbookViewId="0">
      <selection activeCell="B9" sqref="B9:B12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2" x14ac:dyDescent="0.3">
      <c r="A1" s="18" t="s">
        <v>124</v>
      </c>
      <c r="B1" s="18"/>
    </row>
    <row r="2" spans="1:2" x14ac:dyDescent="0.3">
      <c r="A2" s="3" t="s">
        <v>125</v>
      </c>
      <c r="B2" t="s">
        <v>128</v>
      </c>
    </row>
    <row r="3" spans="1:2" x14ac:dyDescent="0.3">
      <c r="A3" s="3" t="s">
        <v>126</v>
      </c>
      <c r="B3" t="s">
        <v>127</v>
      </c>
    </row>
    <row r="4" spans="1:2" x14ac:dyDescent="0.3">
      <c r="A4" s="3" t="s">
        <v>129</v>
      </c>
      <c r="B4" t="s">
        <v>130</v>
      </c>
    </row>
    <row r="5" spans="1:2" x14ac:dyDescent="0.3">
      <c r="A5" t="s">
        <v>60</v>
      </c>
      <c r="B5" t="s">
        <v>137</v>
      </c>
    </row>
    <row r="6" spans="1:2" x14ac:dyDescent="0.3">
      <c r="A6" t="s">
        <v>66</v>
      </c>
      <c r="B6" t="s">
        <v>136</v>
      </c>
    </row>
    <row r="7" spans="1:2" x14ac:dyDescent="0.3">
      <c r="A7" s="3" t="s">
        <v>131</v>
      </c>
      <c r="B7" t="s">
        <v>132</v>
      </c>
    </row>
    <row r="8" spans="1:2" x14ac:dyDescent="0.3">
      <c r="A8" s="3" t="s">
        <v>133</v>
      </c>
      <c r="B8" t="s">
        <v>134</v>
      </c>
    </row>
    <row r="9" spans="1:2" x14ac:dyDescent="0.3">
      <c r="A9" s="3" t="s">
        <v>223</v>
      </c>
      <c r="B9" t="s">
        <v>224</v>
      </c>
    </row>
    <row r="10" spans="1:2" x14ac:dyDescent="0.3">
      <c r="A10" s="3" t="s">
        <v>225</v>
      </c>
      <c r="B10" t="s">
        <v>228</v>
      </c>
    </row>
    <row r="11" spans="1:2" x14ac:dyDescent="0.3">
      <c r="A11" s="3" t="s">
        <v>226</v>
      </c>
      <c r="B11" t="s">
        <v>227</v>
      </c>
    </row>
    <row r="12" spans="1:2" x14ac:dyDescent="0.3">
      <c r="A12" s="3" t="s">
        <v>229</v>
      </c>
      <c r="B12" t="s">
        <v>230</v>
      </c>
    </row>
    <row r="13" spans="1:2" x14ac:dyDescent="0.3">
      <c r="A13" s="18" t="s">
        <v>83</v>
      </c>
      <c r="B13" s="18"/>
    </row>
    <row r="14" spans="1:2" x14ac:dyDescent="0.3">
      <c r="A14" t="s">
        <v>84</v>
      </c>
      <c r="B14" s="2" t="s">
        <v>104</v>
      </c>
    </row>
    <row r="15" spans="1:2" x14ac:dyDescent="0.3">
      <c r="A15" t="s">
        <v>85</v>
      </c>
      <c r="B15" s="2" t="s">
        <v>105</v>
      </c>
    </row>
    <row r="16" spans="1:2" x14ac:dyDescent="0.3">
      <c r="A16" t="s">
        <v>86</v>
      </c>
      <c r="B16" s="2" t="s">
        <v>106</v>
      </c>
    </row>
    <row r="17" spans="1:2" x14ac:dyDescent="0.3">
      <c r="A17" t="s">
        <v>87</v>
      </c>
      <c r="B17" s="2" t="s">
        <v>107</v>
      </c>
    </row>
    <row r="18" spans="1:2" x14ac:dyDescent="0.3">
      <c r="A18" t="s">
        <v>103</v>
      </c>
      <c r="B18" s="2" t="s">
        <v>108</v>
      </c>
    </row>
    <row r="19" spans="1:2" x14ac:dyDescent="0.3">
      <c r="A19" t="s">
        <v>88</v>
      </c>
      <c r="B19" s="2" t="s">
        <v>109</v>
      </c>
    </row>
    <row r="20" spans="1:2" x14ac:dyDescent="0.3">
      <c r="A20" t="s">
        <v>89</v>
      </c>
      <c r="B20" s="2" t="s">
        <v>110</v>
      </c>
    </row>
    <row r="21" spans="1:2" x14ac:dyDescent="0.3">
      <c r="A21" t="s">
        <v>90</v>
      </c>
      <c r="B21" s="2" t="s">
        <v>111</v>
      </c>
    </row>
    <row r="22" spans="1:2" x14ac:dyDescent="0.3">
      <c r="A22" t="s">
        <v>91</v>
      </c>
      <c r="B22" s="2" t="s">
        <v>112</v>
      </c>
    </row>
    <row r="23" spans="1:2" x14ac:dyDescent="0.3">
      <c r="A23" t="s">
        <v>92</v>
      </c>
      <c r="B23" s="2" t="s">
        <v>113</v>
      </c>
    </row>
    <row r="24" spans="1:2" x14ac:dyDescent="0.3">
      <c r="A24" t="s">
        <v>93</v>
      </c>
      <c r="B24" s="2" t="s">
        <v>114</v>
      </c>
    </row>
    <row r="25" spans="1:2" x14ac:dyDescent="0.3">
      <c r="A25" t="s">
        <v>94</v>
      </c>
      <c r="B25" s="2" t="s">
        <v>115</v>
      </c>
    </row>
    <row r="26" spans="1:2" x14ac:dyDescent="0.3">
      <c r="A26" t="s">
        <v>95</v>
      </c>
      <c r="B26" s="2" t="s">
        <v>116</v>
      </c>
    </row>
    <row r="27" spans="1:2" x14ac:dyDescent="0.3">
      <c r="A27" t="s">
        <v>96</v>
      </c>
      <c r="B27" s="2" t="s">
        <v>117</v>
      </c>
    </row>
    <row r="28" spans="1:2" x14ac:dyDescent="0.3">
      <c r="A28" t="s">
        <v>97</v>
      </c>
      <c r="B28" s="2" t="s">
        <v>118</v>
      </c>
    </row>
    <row r="29" spans="1:2" x14ac:dyDescent="0.3">
      <c r="A29" t="s">
        <v>98</v>
      </c>
      <c r="B29" s="2" t="s">
        <v>119</v>
      </c>
    </row>
    <row r="30" spans="1:2" x14ac:dyDescent="0.3">
      <c r="A30" t="s">
        <v>99</v>
      </c>
      <c r="B30" s="2" t="s">
        <v>120</v>
      </c>
    </row>
    <row r="31" spans="1:2" x14ac:dyDescent="0.3">
      <c r="A31" t="s">
        <v>100</v>
      </c>
      <c r="B31" s="2" t="s">
        <v>121</v>
      </c>
    </row>
    <row r="32" spans="1:2" x14ac:dyDescent="0.3">
      <c r="A32" t="s">
        <v>101</v>
      </c>
      <c r="B32" s="2" t="s">
        <v>122</v>
      </c>
    </row>
    <row r="33" spans="1:7" x14ac:dyDescent="0.3">
      <c r="A33" t="s">
        <v>102</v>
      </c>
      <c r="B33" s="2" t="s">
        <v>123</v>
      </c>
    </row>
    <row r="35" spans="1:7" x14ac:dyDescent="0.3">
      <c r="A35" t="s">
        <v>162</v>
      </c>
      <c r="B35" t="s">
        <v>163</v>
      </c>
    </row>
    <row r="36" spans="1:7" x14ac:dyDescent="0.3">
      <c r="A36" s="6">
        <v>1</v>
      </c>
      <c r="B36" t="s">
        <v>84</v>
      </c>
    </row>
    <row r="37" spans="1:7" x14ac:dyDescent="0.3">
      <c r="A37" s="6">
        <v>2</v>
      </c>
      <c r="B37" t="s">
        <v>167</v>
      </c>
    </row>
    <row r="38" spans="1:7" x14ac:dyDescent="0.3">
      <c r="A38" s="6">
        <v>3</v>
      </c>
      <c r="B38" t="s">
        <v>86</v>
      </c>
    </row>
    <row r="39" spans="1:7" x14ac:dyDescent="0.3">
      <c r="A39" s="6">
        <v>4</v>
      </c>
      <c r="B39" t="s">
        <v>88</v>
      </c>
    </row>
    <row r="40" spans="1:7" x14ac:dyDescent="0.3">
      <c r="A40" s="6">
        <v>5</v>
      </c>
      <c r="B40" t="s">
        <v>164</v>
      </c>
    </row>
    <row r="41" spans="1:7" x14ac:dyDescent="0.3">
      <c r="A41" s="6">
        <v>6</v>
      </c>
      <c r="B41" t="s">
        <v>90</v>
      </c>
    </row>
    <row r="42" spans="1:7" x14ac:dyDescent="0.3">
      <c r="A42" s="6">
        <v>7</v>
      </c>
      <c r="B42" t="s">
        <v>91</v>
      </c>
    </row>
    <row r="43" spans="1:7" x14ac:dyDescent="0.3">
      <c r="A43" s="6">
        <v>8</v>
      </c>
      <c r="B43" t="s">
        <v>165</v>
      </c>
    </row>
    <row r="44" spans="1:7" x14ac:dyDescent="0.3">
      <c r="A44" s="6">
        <v>9</v>
      </c>
      <c r="B44" t="s">
        <v>166</v>
      </c>
    </row>
    <row r="46" spans="1:7" x14ac:dyDescent="0.3">
      <c r="A46" t="s">
        <v>168</v>
      </c>
    </row>
    <row r="47" spans="1:7" x14ac:dyDescent="0.3">
      <c r="A47" s="6">
        <v>1</v>
      </c>
      <c r="B47" t="s">
        <v>219</v>
      </c>
      <c r="D47" t="s">
        <v>157</v>
      </c>
      <c r="E47" t="s">
        <v>158</v>
      </c>
      <c r="F47" t="s">
        <v>160</v>
      </c>
      <c r="G47" t="s">
        <v>161</v>
      </c>
    </row>
    <row r="48" spans="1:7" x14ac:dyDescent="0.3">
      <c r="A48" s="6">
        <v>2</v>
      </c>
      <c r="B48" t="s">
        <v>220</v>
      </c>
      <c r="D48" t="s">
        <v>156</v>
      </c>
      <c r="E48" t="s">
        <v>159</v>
      </c>
    </row>
    <row r="49" spans="1:2" x14ac:dyDescent="0.3">
      <c r="A49" s="6"/>
    </row>
    <row r="50" spans="1:2" x14ac:dyDescent="0.3">
      <c r="A50" s="6"/>
    </row>
    <row r="51" spans="1:2" x14ac:dyDescent="0.3">
      <c r="A51" s="6"/>
    </row>
    <row r="52" spans="1:2" x14ac:dyDescent="0.3">
      <c r="A52" s="6"/>
    </row>
    <row r="53" spans="1:2" x14ac:dyDescent="0.3">
      <c r="A53" s="17" t="s">
        <v>135</v>
      </c>
      <c r="B53" s="17"/>
    </row>
  </sheetData>
  <mergeCells count="3">
    <mergeCell ref="A53:B53"/>
    <mergeCell ref="A1:B1"/>
    <mergeCell ref="A13:B13"/>
  </mergeCells>
  <hyperlinks>
    <hyperlink ref="A2" location="Start!A1" display="Start" xr:uid="{00000000-0004-0000-0000-000000000000}"/>
    <hyperlink ref="A3" location="Terminal!A1" display="Terminal" xr:uid="{00000000-0004-0000-0000-000001000000}"/>
    <hyperlink ref="A4" location="Baseline!A1" display="Baseline" xr:uid="{00000000-0004-0000-0000-000002000000}"/>
    <hyperlink ref="A7" location="Dynamics!A1" display="Dynamics" xr:uid="{00000000-0004-0000-0000-000003000000}"/>
    <hyperlink ref="A8" location="'Structural Parameters'!A1" display="Strucutral Parameters" xr:uid="{00000000-0004-0000-0000-000004000000}"/>
    <hyperlink ref="A9" location="'Damage Functions TFP'!A1" display="Damage Functions TFP" xr:uid="{00000000-0004-0000-0000-000005000000}"/>
    <hyperlink ref="A10" location="'Damage Functions Labour'!A1" display="Damage Functions Labour" xr:uid="{00000000-0004-0000-0000-000006000000}"/>
    <hyperlink ref="A11" location="'Damage Functions Capital'!A1" display="Damage Functions Capital" xr:uid="{00000000-0004-0000-0000-000007000000}"/>
    <hyperlink ref="A12" location="Data!A1" display="Data" xr:uid="{00000000-0004-0000-0000-000008000000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topLeftCell="C1" zoomScale="130" zoomScaleNormal="130" workbookViewId="0">
      <selection activeCell="C24" sqref="C24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8" t="s">
        <v>12</v>
      </c>
      <c r="B2" s="18"/>
      <c r="C2" s="18"/>
    </row>
    <row r="3" spans="1:4" x14ac:dyDescent="0.3">
      <c r="A3" t="s">
        <v>3</v>
      </c>
      <c r="B3">
        <v>1</v>
      </c>
      <c r="C3" t="s">
        <v>4</v>
      </c>
    </row>
    <row r="4" spans="1:4" x14ac:dyDescent="0.3">
      <c r="A4" t="s">
        <v>8</v>
      </c>
      <c r="B4">
        <v>1</v>
      </c>
      <c r="C4" t="s">
        <v>9</v>
      </c>
    </row>
    <row r="5" spans="1:4" x14ac:dyDescent="0.3">
      <c r="A5" t="s">
        <v>10</v>
      </c>
      <c r="B5">
        <v>4.5</v>
      </c>
      <c r="C5" t="s">
        <v>11</v>
      </c>
    </row>
    <row r="6" spans="1:4" x14ac:dyDescent="0.3">
      <c r="A6" t="s">
        <v>13</v>
      </c>
      <c r="B6">
        <v>0.14499999999999999</v>
      </c>
      <c r="C6" t="s">
        <v>14</v>
      </c>
      <c r="D6">
        <f>10/24</f>
        <v>0.41666666666666669</v>
      </c>
    </row>
    <row r="7" spans="1:4" x14ac:dyDescent="0.3">
      <c r="A7" t="s">
        <v>77</v>
      </c>
      <c r="B7">
        <v>0.03</v>
      </c>
      <c r="C7" t="s">
        <v>39</v>
      </c>
    </row>
    <row r="8" spans="1:4" x14ac:dyDescent="0.3">
      <c r="A8" s="18" t="s">
        <v>19</v>
      </c>
      <c r="B8" s="18"/>
      <c r="C8" s="18"/>
    </row>
    <row r="9" spans="1:4" x14ac:dyDescent="0.3">
      <c r="A9" t="s">
        <v>15</v>
      </c>
      <c r="B9">
        <v>0</v>
      </c>
      <c r="C9" t="s">
        <v>21</v>
      </c>
    </row>
    <row r="10" spans="1:4" x14ac:dyDescent="0.3">
      <c r="A10" t="s">
        <v>16</v>
      </c>
      <c r="B10">
        <v>0</v>
      </c>
      <c r="C10" t="s">
        <v>20</v>
      </c>
    </row>
    <row r="11" spans="1:4" x14ac:dyDescent="0.3">
      <c r="A11" t="s">
        <v>140</v>
      </c>
      <c r="B11">
        <v>0</v>
      </c>
      <c r="C11" t="s">
        <v>144</v>
      </c>
    </row>
    <row r="12" spans="1:4" x14ac:dyDescent="0.3">
      <c r="A12" t="s">
        <v>141</v>
      </c>
      <c r="B12">
        <v>0</v>
      </c>
      <c r="C12" t="s">
        <v>145</v>
      </c>
    </row>
    <row r="13" spans="1:4" x14ac:dyDescent="0.3">
      <c r="A13" t="s">
        <v>142</v>
      </c>
      <c r="B13">
        <v>0</v>
      </c>
      <c r="C13" t="s">
        <v>146</v>
      </c>
    </row>
    <row r="14" spans="1:4" x14ac:dyDescent="0.3">
      <c r="A14" t="s">
        <v>143</v>
      </c>
      <c r="B14">
        <v>0</v>
      </c>
      <c r="C14" t="s">
        <v>147</v>
      </c>
    </row>
    <row r="15" spans="1:4" x14ac:dyDescent="0.3">
      <c r="A15" t="s">
        <v>17</v>
      </c>
      <c r="B15">
        <v>0</v>
      </c>
      <c r="C15" t="s">
        <v>22</v>
      </c>
    </row>
    <row r="16" spans="1:4" x14ac:dyDescent="0.3">
      <c r="A16" t="s">
        <v>18</v>
      </c>
      <c r="B16">
        <v>0</v>
      </c>
      <c r="C16" t="s">
        <v>23</v>
      </c>
    </row>
    <row r="17" spans="1:12" x14ac:dyDescent="0.3">
      <c r="A17" t="s">
        <v>148</v>
      </c>
      <c r="B17">
        <v>0</v>
      </c>
      <c r="C17" t="s">
        <v>144</v>
      </c>
    </row>
    <row r="18" spans="1:12" x14ac:dyDescent="0.3">
      <c r="A18" t="s">
        <v>149</v>
      </c>
      <c r="B18">
        <v>0</v>
      </c>
      <c r="C18" t="s">
        <v>145</v>
      </c>
    </row>
    <row r="19" spans="1:12" x14ac:dyDescent="0.3">
      <c r="A19" t="s">
        <v>150</v>
      </c>
      <c r="B19">
        <v>0</v>
      </c>
      <c r="C19" t="s">
        <v>146</v>
      </c>
    </row>
    <row r="20" spans="1:12" x14ac:dyDescent="0.3">
      <c r="A20" t="s">
        <v>151</v>
      </c>
      <c r="B20">
        <v>0</v>
      </c>
      <c r="C20" t="s">
        <v>147</v>
      </c>
    </row>
    <row r="21" spans="1:12" x14ac:dyDescent="0.3">
      <c r="A21" t="s">
        <v>27</v>
      </c>
      <c r="B21">
        <v>0</v>
      </c>
      <c r="C21" t="s">
        <v>28</v>
      </c>
    </row>
    <row r="22" spans="1:12" x14ac:dyDescent="0.3">
      <c r="A22" t="s">
        <v>26</v>
      </c>
      <c r="B22">
        <v>0</v>
      </c>
      <c r="C22" t="s">
        <v>29</v>
      </c>
    </row>
    <row r="23" spans="1:12" x14ac:dyDescent="0.3">
      <c r="A23" t="s">
        <v>152</v>
      </c>
      <c r="B23">
        <v>0</v>
      </c>
      <c r="C23" t="s">
        <v>28</v>
      </c>
    </row>
    <row r="24" spans="1:12" x14ac:dyDescent="0.3">
      <c r="A24" t="s">
        <v>153</v>
      </c>
      <c r="B24">
        <v>0</v>
      </c>
      <c r="C24" t="s">
        <v>29</v>
      </c>
    </row>
    <row r="25" spans="1:12" x14ac:dyDescent="0.3">
      <c r="A25" t="s">
        <v>154</v>
      </c>
      <c r="B25">
        <v>0</v>
      </c>
      <c r="C25" t="s">
        <v>28</v>
      </c>
    </row>
    <row r="26" spans="1:12" x14ac:dyDescent="0.3">
      <c r="A26" t="s">
        <v>155</v>
      </c>
      <c r="B26">
        <v>0</v>
      </c>
      <c r="C26" t="s">
        <v>29</v>
      </c>
    </row>
    <row r="27" spans="1:12" x14ac:dyDescent="0.3">
      <c r="A27" t="s">
        <v>24</v>
      </c>
      <c r="B27">
        <v>0</v>
      </c>
      <c r="C27" t="s">
        <v>25</v>
      </c>
    </row>
    <row r="28" spans="1:12" x14ac:dyDescent="0.3">
      <c r="A28" s="18" t="s">
        <v>7</v>
      </c>
      <c r="B28" s="18"/>
      <c r="C28" s="18"/>
      <c r="D28" t="s">
        <v>138</v>
      </c>
      <c r="E28" t="s">
        <v>139</v>
      </c>
      <c r="F28" t="s">
        <v>173</v>
      </c>
      <c r="G28" t="s">
        <v>174</v>
      </c>
      <c r="H28" t="s">
        <v>138</v>
      </c>
      <c r="I28" t="s">
        <v>189</v>
      </c>
    </row>
    <row r="29" spans="1:12" x14ac:dyDescent="0.3">
      <c r="A29" t="str">
        <f>"phiY0_" &amp; D29 &amp; "_" &amp; E29 &amp; "_p"</f>
        <v>phiY0_1_1_p</v>
      </c>
      <c r="B29">
        <f>F29*G29</f>
        <v>6.6140060164759235E-2</v>
      </c>
      <c r="C29" t="str">
        <f xml:space="preserve"> 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8">
        <f>(Data!B36+Data!B38+Data!B40+Data!B41)/Data!B$35</f>
        <v>0.54717482399256123</v>
      </c>
      <c r="H29">
        <v>1</v>
      </c>
      <c r="I29" s="1">
        <f>Data!B2</f>
        <v>0.12087555432860778</v>
      </c>
      <c r="K29">
        <v>1</v>
      </c>
      <c r="L29">
        <v>1</v>
      </c>
    </row>
    <row r="30" spans="1:12" x14ac:dyDescent="0.3">
      <c r="A30" t="str">
        <f t="shared" ref="A30:A46" si="0">"phiY0_" &amp; D30 &amp; "_" &amp; E30 &amp; "_p"</f>
        <v>phiY0_1_2_p</v>
      </c>
      <c r="B30">
        <f t="shared" ref="B30:B46" si="1">F30*G30</f>
        <v>5.4735494163848541E-2</v>
      </c>
      <c r="C30" t="str">
        <f t="shared" ref="C30:C46" si="2" xml:space="preserve"> CONCATENATE(D$28, " ", D30, " ",E$28, " ",E30)</f>
        <v>Sector 1 Region 2</v>
      </c>
      <c r="D30">
        <v>1</v>
      </c>
      <c r="E30">
        <v>2</v>
      </c>
      <c r="F30">
        <f t="shared" ref="F30:F46" si="3">VLOOKUP(D30,$H$29:$I$37,2,0)</f>
        <v>0.12087555432860778</v>
      </c>
      <c r="G30" s="8">
        <f>1-G29</f>
        <v>0.45282517600743877</v>
      </c>
      <c r="H30">
        <v>2</v>
      </c>
      <c r="I30" s="1">
        <f>Data!B3</f>
        <v>6.8423692992434407E-2</v>
      </c>
      <c r="K30">
        <v>1</v>
      </c>
      <c r="L30">
        <v>2</v>
      </c>
    </row>
    <row r="31" spans="1:12" x14ac:dyDescent="0.3">
      <c r="A31" t="str">
        <f t="shared" si="0"/>
        <v>phiY0_2_1_p</v>
      </c>
      <c r="B31">
        <f t="shared" si="1"/>
        <v>4.9278786042678456E-2</v>
      </c>
      <c r="C31" t="str">
        <f t="shared" si="2"/>
        <v>Sector 2 Region 1</v>
      </c>
      <c r="D31">
        <v>2</v>
      </c>
      <c r="E31">
        <v>1</v>
      </c>
      <c r="F31">
        <f t="shared" si="3"/>
        <v>6.8423692992434407E-2</v>
      </c>
      <c r="G31" s="7">
        <f>(Data!E36+Data!E38+Data!E40+Data!E41)/SUM(Data!E$36:E$41)</f>
        <v>0.72020061893074383</v>
      </c>
      <c r="H31">
        <v>3</v>
      </c>
      <c r="I31" s="1">
        <f>Data!B4</f>
        <v>0.28063390924098364</v>
      </c>
      <c r="K31">
        <v>2</v>
      </c>
      <c r="L31">
        <v>1</v>
      </c>
    </row>
    <row r="32" spans="1:12" x14ac:dyDescent="0.3">
      <c r="A32" t="str">
        <f t="shared" si="0"/>
        <v>phiY0_2_2_p</v>
      </c>
      <c r="B32">
        <f t="shared" si="1"/>
        <v>1.9144906949755947E-2</v>
      </c>
      <c r="C32" t="str">
        <f t="shared" si="2"/>
        <v>Sector 2 Region 2</v>
      </c>
      <c r="D32">
        <v>2</v>
      </c>
      <c r="E32">
        <v>2</v>
      </c>
      <c r="F32">
        <f t="shared" si="3"/>
        <v>6.8423692992434407E-2</v>
      </c>
      <c r="G32" s="7">
        <f>1-G31</f>
        <v>0.27979938106925617</v>
      </c>
      <c r="H32">
        <v>4</v>
      </c>
      <c r="I32" s="1">
        <f>Data!B5</f>
        <v>7.0173665565563689E-2</v>
      </c>
      <c r="K32">
        <v>2</v>
      </c>
      <c r="L32">
        <v>2</v>
      </c>
    </row>
    <row r="33" spans="1:12" x14ac:dyDescent="0.3">
      <c r="A33" t="str">
        <f t="shared" si="0"/>
        <v>phiY0_3_1_p</v>
      </c>
      <c r="B33">
        <f t="shared" si="1"/>
        <v>0.22678828211740754</v>
      </c>
      <c r="C33" t="str">
        <f t="shared" si="2"/>
        <v>Sector 3 Region 1</v>
      </c>
      <c r="D33">
        <v>3</v>
      </c>
      <c r="E33">
        <v>1</v>
      </c>
      <c r="F33">
        <f t="shared" si="3"/>
        <v>0.28063390924098364</v>
      </c>
      <c r="G33" s="9">
        <f>Data!D71+Data!D73+Data!D75+Data!D76</f>
        <v>0.80812857837027019</v>
      </c>
      <c r="H33">
        <v>5</v>
      </c>
      <c r="I33" s="1">
        <f>Data!B6</f>
        <v>0.1467449333613397</v>
      </c>
      <c r="K33">
        <v>3</v>
      </c>
      <c r="L33">
        <v>1</v>
      </c>
    </row>
    <row r="34" spans="1:12" x14ac:dyDescent="0.3">
      <c r="A34" t="str">
        <f t="shared" si="0"/>
        <v>phiY0_3_2_p</v>
      </c>
      <c r="B34">
        <f t="shared" si="1"/>
        <v>5.3845627123576101E-2</v>
      </c>
      <c r="C34" t="str">
        <f t="shared" si="2"/>
        <v>Sector 3 Region 2</v>
      </c>
      <c r="D34">
        <v>3</v>
      </c>
      <c r="E34">
        <v>2</v>
      </c>
      <c r="F34">
        <f t="shared" si="3"/>
        <v>0.28063390924098364</v>
      </c>
      <c r="G34" s="9">
        <f>1-G33</f>
        <v>0.19187142162972981</v>
      </c>
      <c r="H34">
        <v>6</v>
      </c>
      <c r="I34" s="1">
        <f>Data!B7</f>
        <v>2.949546738574926E-2</v>
      </c>
      <c r="K34">
        <v>3</v>
      </c>
      <c r="L34">
        <v>2</v>
      </c>
    </row>
    <row r="35" spans="1:12" x14ac:dyDescent="0.3">
      <c r="A35" t="str">
        <f t="shared" si="0"/>
        <v>phiY0_4_1_p</v>
      </c>
      <c r="B35">
        <f t="shared" si="1"/>
        <v>5.6709344592529763E-2</v>
      </c>
      <c r="C35" t="str">
        <f t="shared" si="2"/>
        <v>Sector 4 Region 1</v>
      </c>
      <c r="D35">
        <v>4</v>
      </c>
      <c r="E35">
        <v>1</v>
      </c>
      <c r="F35">
        <f t="shared" si="3"/>
        <v>7.0173665565563689E-2</v>
      </c>
      <c r="G35" s="10">
        <f>Data!D71+Data!D73+Data!D75+Data!D76</f>
        <v>0.80812857837027019</v>
      </c>
      <c r="H35">
        <v>7</v>
      </c>
      <c r="I35" s="1">
        <f>Data!B8</f>
        <v>0.17042963265008579</v>
      </c>
      <c r="K35">
        <v>4</v>
      </c>
      <c r="L35">
        <v>1</v>
      </c>
    </row>
    <row r="36" spans="1:12" x14ac:dyDescent="0.3">
      <c r="A36" t="str">
        <f t="shared" si="0"/>
        <v>phiY0_4_2_p</v>
      </c>
      <c r="B36">
        <f t="shared" si="1"/>
        <v>1.3464320973033923E-2</v>
      </c>
      <c r="C36" t="str">
        <f t="shared" si="2"/>
        <v>Sector 4 Region 2</v>
      </c>
      <c r="D36">
        <v>4</v>
      </c>
      <c r="E36">
        <v>2</v>
      </c>
      <c r="F36">
        <f t="shared" si="3"/>
        <v>7.0173665565563689E-2</v>
      </c>
      <c r="G36" s="10">
        <f>1-G35</f>
        <v>0.19187142162972981</v>
      </c>
      <c r="H36">
        <v>8</v>
      </c>
      <c r="I36" s="1">
        <f>Data!B9</f>
        <v>0.10772033333328307</v>
      </c>
      <c r="K36">
        <v>4</v>
      </c>
      <c r="L36">
        <v>2</v>
      </c>
    </row>
    <row r="37" spans="1:12" x14ac:dyDescent="0.3">
      <c r="A37" t="str">
        <f t="shared" si="0"/>
        <v>phiY0_5_1_p</v>
      </c>
      <c r="B37">
        <f t="shared" si="1"/>
        <v>0.11858877438033949</v>
      </c>
      <c r="C37" t="str">
        <f t="shared" si="2"/>
        <v>Sector 5 Region 1</v>
      </c>
      <c r="D37">
        <v>5</v>
      </c>
      <c r="E37">
        <v>1</v>
      </c>
      <c r="F37">
        <f t="shared" si="3"/>
        <v>0.1467449333613397</v>
      </c>
      <c r="G37" s="11">
        <f>(Data!D71+Data!D73+ Data!D75 + Data!D76)</f>
        <v>0.80812857837027019</v>
      </c>
      <c r="H37">
        <v>9</v>
      </c>
      <c r="I37" s="1">
        <f>Data!B10</f>
        <v>5.5028111419525415E-3</v>
      </c>
      <c r="K37">
        <v>5</v>
      </c>
      <c r="L37">
        <v>1</v>
      </c>
    </row>
    <row r="38" spans="1:12" x14ac:dyDescent="0.3">
      <c r="A38" t="str">
        <f t="shared" si="0"/>
        <v>phiY0_5_2_p</v>
      </c>
      <c r="B38">
        <f t="shared" si="1"/>
        <v>2.8156158981000216E-2</v>
      </c>
      <c r="C38" t="str">
        <f t="shared" si="2"/>
        <v>Sector 5 Region 2</v>
      </c>
      <c r="D38">
        <v>5</v>
      </c>
      <c r="E38">
        <v>2</v>
      </c>
      <c r="F38">
        <f t="shared" si="3"/>
        <v>0.1467449333613397</v>
      </c>
      <c r="G38" s="11">
        <f>1-G37</f>
        <v>0.19187142162972981</v>
      </c>
      <c r="K38">
        <v>5</v>
      </c>
      <c r="L38">
        <v>2</v>
      </c>
    </row>
    <row r="39" spans="1:12" x14ac:dyDescent="0.3">
      <c r="A39" t="str">
        <f t="shared" si="0"/>
        <v>phiY0_6_1_p</v>
      </c>
      <c r="B39">
        <f t="shared" si="1"/>
        <v>2.3836130126812217E-2</v>
      </c>
      <c r="C39" t="str">
        <f t="shared" si="2"/>
        <v>Sector 6 Region 1</v>
      </c>
      <c r="D39">
        <v>6</v>
      </c>
      <c r="E39">
        <v>1</v>
      </c>
      <c r="F39">
        <f t="shared" si="3"/>
        <v>2.949546738574926E-2</v>
      </c>
      <c r="G39" s="7">
        <f>Data!D71+Data!D73+Data!D75+Data!D76</f>
        <v>0.80812857837027019</v>
      </c>
      <c r="K39">
        <v>6</v>
      </c>
      <c r="L39">
        <v>1</v>
      </c>
    </row>
    <row r="40" spans="1:12" x14ac:dyDescent="0.3">
      <c r="A40" t="str">
        <f t="shared" si="0"/>
        <v>phiY0_6_2_p</v>
      </c>
      <c r="B40">
        <f t="shared" si="1"/>
        <v>5.6593372589370406E-3</v>
      </c>
      <c r="C40" t="str">
        <f t="shared" si="2"/>
        <v>Sector 6 Region 2</v>
      </c>
      <c r="D40">
        <v>6</v>
      </c>
      <c r="E40">
        <v>2</v>
      </c>
      <c r="F40">
        <f t="shared" si="3"/>
        <v>2.949546738574926E-2</v>
      </c>
      <c r="G40" s="7">
        <f>1-G39</f>
        <v>0.19187142162972981</v>
      </c>
      <c r="K40">
        <v>6</v>
      </c>
      <c r="L40">
        <v>2</v>
      </c>
    </row>
    <row r="41" spans="1:12" x14ac:dyDescent="0.3">
      <c r="A41" t="str">
        <f t="shared" si="0"/>
        <v>phiY0_7_1_p</v>
      </c>
      <c r="B41">
        <f t="shared" si="1"/>
        <v>0.1377290567456812</v>
      </c>
      <c r="C41" t="str">
        <f t="shared" si="2"/>
        <v>Sector 7 Region 1</v>
      </c>
      <c r="D41">
        <v>7</v>
      </c>
      <c r="E41">
        <v>1</v>
      </c>
      <c r="F41">
        <f t="shared" si="3"/>
        <v>0.17042963265008579</v>
      </c>
      <c r="G41" s="12">
        <f>Data!D71+ Data!D73 + Data!D75 + Data!D76</f>
        <v>0.80812857837027019</v>
      </c>
      <c r="K41">
        <v>7</v>
      </c>
      <c r="L41">
        <v>1</v>
      </c>
    </row>
    <row r="42" spans="1:12" x14ac:dyDescent="0.3">
      <c r="A42" t="str">
        <f t="shared" si="0"/>
        <v>phiY0_7_2_p</v>
      </c>
      <c r="B42">
        <f t="shared" si="1"/>
        <v>3.2700575904404575E-2</v>
      </c>
      <c r="C42" t="str">
        <f t="shared" si="2"/>
        <v>Sector 7 Region 2</v>
      </c>
      <c r="D42">
        <v>7</v>
      </c>
      <c r="E42">
        <v>2</v>
      </c>
      <c r="F42">
        <f t="shared" si="3"/>
        <v>0.17042963265008579</v>
      </c>
      <c r="G42" s="12">
        <f>1-G41</f>
        <v>0.19187142162972981</v>
      </c>
      <c r="K42">
        <v>7</v>
      </c>
      <c r="L42">
        <v>2</v>
      </c>
    </row>
    <row r="43" spans="1:12" x14ac:dyDescent="0.3">
      <c r="A43" t="str">
        <f t="shared" si="0"/>
        <v>phiY0_8_1_p</v>
      </c>
      <c r="B43">
        <f t="shared" si="1"/>
        <v>8.7051879838197677E-2</v>
      </c>
      <c r="C43" t="str">
        <f t="shared" si="2"/>
        <v>Sector 8 Region 1</v>
      </c>
      <c r="D43">
        <v>8</v>
      </c>
      <c r="E43">
        <v>1</v>
      </c>
      <c r="F43">
        <f t="shared" si="3"/>
        <v>0.10772033333328307</v>
      </c>
      <c r="G43" s="13">
        <f>Data!D71+ Data!D73 + Data!D75 + Data!D76</f>
        <v>0.80812857837027019</v>
      </c>
      <c r="K43">
        <v>8</v>
      </c>
      <c r="L43">
        <v>1</v>
      </c>
    </row>
    <row r="44" spans="1:12" x14ac:dyDescent="0.3">
      <c r="A44" t="str">
        <f t="shared" si="0"/>
        <v>phiY0_8_2_p</v>
      </c>
      <c r="B44">
        <f t="shared" si="1"/>
        <v>2.0668453495085393E-2</v>
      </c>
      <c r="C44" t="str">
        <f t="shared" si="2"/>
        <v>Sector 8 Region 2</v>
      </c>
      <c r="D44">
        <v>8</v>
      </c>
      <c r="E44">
        <v>2</v>
      </c>
      <c r="F44">
        <f t="shared" si="3"/>
        <v>0.10772033333328307</v>
      </c>
      <c r="G44" s="13">
        <f>1-G43</f>
        <v>0.19187142162972981</v>
      </c>
      <c r="K44">
        <v>8</v>
      </c>
      <c r="L44">
        <v>2</v>
      </c>
    </row>
    <row r="45" spans="1:12" x14ac:dyDescent="0.3">
      <c r="A45" t="str">
        <f t="shared" si="0"/>
        <v>phiY0_9_1_p</v>
      </c>
      <c r="B45">
        <f t="shared" si="1"/>
        <v>4.4469789451861905E-3</v>
      </c>
      <c r="C45" t="str">
        <f t="shared" si="2"/>
        <v>Sector 9 Region 1</v>
      </c>
      <c r="D45">
        <v>9</v>
      </c>
      <c r="E45">
        <v>1</v>
      </c>
      <c r="F45">
        <f t="shared" si="3"/>
        <v>5.5028111419525415E-3</v>
      </c>
      <c r="G45">
        <f>Data!D71+ Data!D73 + Data!D75 + Data!D76</f>
        <v>0.80812857837027019</v>
      </c>
      <c r="K45">
        <v>9</v>
      </c>
      <c r="L45">
        <v>1</v>
      </c>
    </row>
    <row r="46" spans="1:12" x14ac:dyDescent="0.3">
      <c r="A46" t="str">
        <f t="shared" si="0"/>
        <v>phiY0_9_2_p</v>
      </c>
      <c r="B46">
        <f t="shared" si="1"/>
        <v>1.0558321967663511E-3</v>
      </c>
      <c r="C46" t="str">
        <f t="shared" si="2"/>
        <v>Sector 9 Region 2</v>
      </c>
      <c r="D46">
        <v>9</v>
      </c>
      <c r="E46">
        <v>2</v>
      </c>
      <c r="F46">
        <f t="shared" si="3"/>
        <v>5.5028111419525415E-3</v>
      </c>
      <c r="G46">
        <f>1-G45</f>
        <v>0.19187142162972981</v>
      </c>
      <c r="K46">
        <v>9</v>
      </c>
      <c r="L46">
        <v>2</v>
      </c>
    </row>
    <row r="47" spans="1:12" x14ac:dyDescent="0.3">
      <c r="A47" s="18" t="s">
        <v>6</v>
      </c>
      <c r="B47" s="18"/>
      <c r="C47" s="18"/>
      <c r="D47" t="s">
        <v>138</v>
      </c>
      <c r="E47" t="s">
        <v>139</v>
      </c>
      <c r="F47" t="s">
        <v>173</v>
      </c>
      <c r="G47" t="s">
        <v>174</v>
      </c>
      <c r="H47" t="s">
        <v>138</v>
      </c>
      <c r="I47" t="s">
        <v>189</v>
      </c>
    </row>
    <row r="48" spans="1:12" x14ac:dyDescent="0.3">
      <c r="A48" t="str">
        <f t="shared" ref="A48:A65" si="4">"phiN0_" &amp; D48 &amp; "_" &amp; E48 &amp; "_p"</f>
        <v>phiN0_1_1_p</v>
      </c>
      <c r="B48">
        <f>F48*G48</f>
        <v>0.2290745632942135</v>
      </c>
      <c r="C48" t="str">
        <f xml:space="preserve"> CONCATENATE(D$47, " ", D48, " ",E$47, " ",E48)</f>
        <v>Sector 1 Region 1</v>
      </c>
      <c r="D48">
        <v>1</v>
      </c>
      <c r="E48">
        <v>1</v>
      </c>
      <c r="F48">
        <f>VLOOKUP(D48,$H$47:$I$56,2,0)</f>
        <v>0.41864967694004818</v>
      </c>
      <c r="G48" s="8">
        <f>G29</f>
        <v>0.54717482399256123</v>
      </c>
      <c r="H48">
        <v>1</v>
      </c>
      <c r="I48" s="1">
        <f>Data!B12</f>
        <v>0.41864967694004818</v>
      </c>
    </row>
    <row r="49" spans="1:9" x14ac:dyDescent="0.3">
      <c r="A49" t="str">
        <f t="shared" si="4"/>
        <v>phiN0_1_2_p</v>
      </c>
      <c r="B49">
        <f t="shared" ref="B49:B65" si="5">F49*G49</f>
        <v>0.18957511364583468</v>
      </c>
      <c r="C49" t="str">
        <f t="shared" ref="C49:C65" si="6" xml:space="preserve"> CONCATENATE(D$47, " ", D49, " ",E$47, " ",E49)</f>
        <v>Sector 1 Region 2</v>
      </c>
      <c r="D49">
        <v>1</v>
      </c>
      <c r="E49">
        <v>2</v>
      </c>
      <c r="F49">
        <f t="shared" ref="F49:F65" si="7">VLOOKUP(D49,$H$47:$I$56,2,0)</f>
        <v>0.41864967694004818</v>
      </c>
      <c r="G49" s="8">
        <f t="shared" ref="G49:G65" si="8">G30</f>
        <v>0.45282517600743877</v>
      </c>
      <c r="H49">
        <v>2</v>
      </c>
      <c r="I49" s="1">
        <f>Data!B13</f>
        <v>9.9863421808985622E-3</v>
      </c>
    </row>
    <row r="50" spans="1:9" x14ac:dyDescent="0.3">
      <c r="A50" t="str">
        <f t="shared" si="4"/>
        <v>phiN0_2_1_p</v>
      </c>
      <c r="B50">
        <f t="shared" si="5"/>
        <v>7.192169819537339E-3</v>
      </c>
      <c r="C50" t="str">
        <f t="shared" si="6"/>
        <v>Sector 2 Region 1</v>
      </c>
      <c r="D50">
        <v>2</v>
      </c>
      <c r="E50">
        <v>1</v>
      </c>
      <c r="F50">
        <f t="shared" si="7"/>
        <v>9.9863421808985622E-3</v>
      </c>
      <c r="G50" s="7">
        <f t="shared" si="8"/>
        <v>0.72020061893074383</v>
      </c>
      <c r="H50">
        <v>3</v>
      </c>
      <c r="I50" s="1">
        <f>Data!B14</f>
        <v>0.16634398192965472</v>
      </c>
    </row>
    <row r="51" spans="1:9" x14ac:dyDescent="0.3">
      <c r="A51" t="str">
        <f t="shared" si="4"/>
        <v>phiN0_2_2_p</v>
      </c>
      <c r="B51">
        <f t="shared" si="5"/>
        <v>2.7941723613612236E-3</v>
      </c>
      <c r="C51" t="str">
        <f t="shared" si="6"/>
        <v>Sector 2 Region 2</v>
      </c>
      <c r="D51">
        <v>2</v>
      </c>
      <c r="E51">
        <v>2</v>
      </c>
      <c r="F51">
        <f t="shared" si="7"/>
        <v>9.9863421808985622E-3</v>
      </c>
      <c r="G51" s="7">
        <f t="shared" si="8"/>
        <v>0.27979938106925617</v>
      </c>
      <c r="H51">
        <v>4</v>
      </c>
      <c r="I51" s="1">
        <f>Data!B15</f>
        <v>7.1292690065062239E-2</v>
      </c>
    </row>
    <row r="52" spans="1:9" x14ac:dyDescent="0.3">
      <c r="A52" t="str">
        <f t="shared" si="4"/>
        <v>phiN0_3_1_p</v>
      </c>
      <c r="B52">
        <f t="shared" si="5"/>
        <v>0.13442732563726179</v>
      </c>
      <c r="C52" t="str">
        <f t="shared" si="6"/>
        <v>Sector 3 Region 1</v>
      </c>
      <c r="D52">
        <v>3</v>
      </c>
      <c r="E52">
        <v>1</v>
      </c>
      <c r="F52">
        <f t="shared" si="7"/>
        <v>0.16634398192965472</v>
      </c>
      <c r="G52" s="9">
        <f t="shared" si="8"/>
        <v>0.80812857837027019</v>
      </c>
      <c r="H52">
        <v>5</v>
      </c>
      <c r="I52" s="1">
        <f>Data!B16</f>
        <v>0.15328087830282836</v>
      </c>
    </row>
    <row r="53" spans="1:9" x14ac:dyDescent="0.3">
      <c r="A53" t="str">
        <f t="shared" si="4"/>
        <v>phiN0_3_2_p</v>
      </c>
      <c r="B53">
        <f t="shared" si="5"/>
        <v>3.1916656292392938E-2</v>
      </c>
      <c r="C53" t="str">
        <f t="shared" si="6"/>
        <v>Sector 3 Region 2</v>
      </c>
      <c r="D53">
        <v>3</v>
      </c>
      <c r="E53">
        <v>2</v>
      </c>
      <c r="F53">
        <f t="shared" si="7"/>
        <v>0.16634398192965472</v>
      </c>
      <c r="G53" s="9">
        <f t="shared" si="8"/>
        <v>0.19187142162972981</v>
      </c>
      <c r="H53">
        <v>6</v>
      </c>
      <c r="I53" s="1">
        <f>Data!B17</f>
        <v>3.0285463427812419E-2</v>
      </c>
    </row>
    <row r="54" spans="1:9" x14ac:dyDescent="0.3">
      <c r="A54" t="str">
        <f t="shared" si="4"/>
        <v>phiN0_4_1_p</v>
      </c>
      <c r="B54">
        <f t="shared" si="5"/>
        <v>5.7613660270471032E-2</v>
      </c>
      <c r="C54" t="str">
        <f t="shared" si="6"/>
        <v>Sector 4 Region 1</v>
      </c>
      <c r="D54">
        <v>4</v>
      </c>
      <c r="E54">
        <v>1</v>
      </c>
      <c r="F54">
        <f t="shared" si="7"/>
        <v>7.1292690065062239E-2</v>
      </c>
      <c r="G54" s="10">
        <f t="shared" si="8"/>
        <v>0.80812857837027019</v>
      </c>
      <c r="H54">
        <v>7</v>
      </c>
      <c r="I54" s="1">
        <f>Data!B18</f>
        <v>4.6569786202600987E-2</v>
      </c>
    </row>
    <row r="55" spans="1:9" x14ac:dyDescent="0.3">
      <c r="A55" t="str">
        <f t="shared" si="4"/>
        <v>phiN0_4_2_p</v>
      </c>
      <c r="B55">
        <f t="shared" si="5"/>
        <v>1.3679029794591206E-2</v>
      </c>
      <c r="C55" t="str">
        <f t="shared" si="6"/>
        <v>Sector 4 Region 2</v>
      </c>
      <c r="D55">
        <v>4</v>
      </c>
      <c r="E55">
        <v>2</v>
      </c>
      <c r="F55">
        <f t="shared" si="7"/>
        <v>7.1292690065062239E-2</v>
      </c>
      <c r="G55" s="10">
        <f t="shared" si="8"/>
        <v>0.19187142162972981</v>
      </c>
      <c r="H55">
        <v>8</v>
      </c>
      <c r="I55" s="1">
        <f>Data!B19</f>
        <v>8.3989959251671589E-2</v>
      </c>
    </row>
    <row r="56" spans="1:9" x14ac:dyDescent="0.3">
      <c r="A56" t="str">
        <f t="shared" si="4"/>
        <v>phiN0_5_1_p</v>
      </c>
      <c r="B56">
        <f t="shared" si="5"/>
        <v>0.12387065827421107</v>
      </c>
      <c r="C56" t="str">
        <f t="shared" si="6"/>
        <v>Sector 5 Region 1</v>
      </c>
      <c r="D56">
        <v>5</v>
      </c>
      <c r="E56">
        <v>1</v>
      </c>
      <c r="F56">
        <f t="shared" si="7"/>
        <v>0.15328087830282836</v>
      </c>
      <c r="G56" s="11">
        <f t="shared" si="8"/>
        <v>0.80812857837027019</v>
      </c>
      <c r="H56">
        <v>9</v>
      </c>
      <c r="I56" s="1">
        <f>Data!B20</f>
        <v>1.9601221699422917E-2</v>
      </c>
    </row>
    <row r="57" spans="1:9" x14ac:dyDescent="0.3">
      <c r="A57" t="str">
        <f t="shared" si="4"/>
        <v>phiN0_5_2_p</v>
      </c>
      <c r="B57">
        <f t="shared" si="5"/>
        <v>2.9410220028617283E-2</v>
      </c>
      <c r="C57" t="str">
        <f t="shared" si="6"/>
        <v>Sector 5 Region 2</v>
      </c>
      <c r="D57">
        <v>5</v>
      </c>
      <c r="E57">
        <v>2</v>
      </c>
      <c r="F57">
        <f t="shared" si="7"/>
        <v>0.15328087830282836</v>
      </c>
      <c r="G57" s="11">
        <f t="shared" si="8"/>
        <v>0.19187142162972981</v>
      </c>
    </row>
    <row r="58" spans="1:9" x14ac:dyDescent="0.3">
      <c r="A58" t="str">
        <f t="shared" si="4"/>
        <v>phiN0_6_1_p</v>
      </c>
      <c r="B58">
        <f t="shared" si="5"/>
        <v>2.4474548505202861E-2</v>
      </c>
      <c r="C58" t="str">
        <f t="shared" si="6"/>
        <v>Sector 6 Region 1</v>
      </c>
      <c r="D58">
        <v>6</v>
      </c>
      <c r="E58">
        <v>1</v>
      </c>
      <c r="F58">
        <f t="shared" si="7"/>
        <v>3.0285463427812419E-2</v>
      </c>
      <c r="G58" s="7">
        <f t="shared" si="8"/>
        <v>0.80812857837027019</v>
      </c>
    </row>
    <row r="59" spans="1:9" x14ac:dyDescent="0.3">
      <c r="A59" t="str">
        <f t="shared" si="4"/>
        <v>phiN0_6_2_p</v>
      </c>
      <c r="B59">
        <f t="shared" si="5"/>
        <v>5.8109149226095594E-3</v>
      </c>
      <c r="C59" t="str">
        <f t="shared" si="6"/>
        <v>Sector 6 Region 2</v>
      </c>
      <c r="D59">
        <v>6</v>
      </c>
      <c r="E59">
        <v>2</v>
      </c>
      <c r="F59">
        <f t="shared" si="7"/>
        <v>3.0285463427812419E-2</v>
      </c>
      <c r="G59" s="7">
        <f t="shared" si="8"/>
        <v>0.19187142162972981</v>
      </c>
    </row>
    <row r="60" spans="1:9" x14ac:dyDescent="0.3">
      <c r="A60" t="str">
        <f t="shared" si="4"/>
        <v>phiN0_7_1_p</v>
      </c>
      <c r="B60">
        <f t="shared" si="5"/>
        <v>3.7634375118915361E-2</v>
      </c>
      <c r="C60" t="str">
        <f t="shared" si="6"/>
        <v>Sector 7 Region 1</v>
      </c>
      <c r="D60">
        <v>7</v>
      </c>
      <c r="E60">
        <v>1</v>
      </c>
      <c r="F60">
        <f t="shared" si="7"/>
        <v>4.6569786202600987E-2</v>
      </c>
      <c r="G60" s="12">
        <f t="shared" si="8"/>
        <v>0.80812857837027019</v>
      </c>
    </row>
    <row r="61" spans="1:9" x14ac:dyDescent="0.3">
      <c r="A61" t="str">
        <f t="shared" si="4"/>
        <v>phiN0_7_2_p</v>
      </c>
      <c r="B61">
        <f t="shared" si="5"/>
        <v>8.9354110836856286E-3</v>
      </c>
      <c r="C61" t="str">
        <f t="shared" si="6"/>
        <v>Sector 7 Region 2</v>
      </c>
      <c r="D61">
        <v>7</v>
      </c>
      <c r="E61">
        <v>2</v>
      </c>
      <c r="F61">
        <f t="shared" si="7"/>
        <v>4.6569786202600987E-2</v>
      </c>
      <c r="G61" s="12">
        <f t="shared" si="8"/>
        <v>0.19187142162972981</v>
      </c>
    </row>
    <row r="62" spans="1:9" x14ac:dyDescent="0.3">
      <c r="A62" t="str">
        <f t="shared" si="4"/>
        <v>phiN0_8_1_p</v>
      </c>
      <c r="B62">
        <f t="shared" si="5"/>
        <v>6.7874686367430284E-2</v>
      </c>
      <c r="C62" t="str">
        <f t="shared" si="6"/>
        <v>Sector 8 Region 1</v>
      </c>
      <c r="D62">
        <v>8</v>
      </c>
      <c r="E62">
        <v>1</v>
      </c>
      <c r="F62">
        <f t="shared" si="7"/>
        <v>8.3989959251671589E-2</v>
      </c>
      <c r="G62" s="13">
        <f t="shared" si="8"/>
        <v>0.80812857837027019</v>
      </c>
    </row>
    <row r="63" spans="1:9" x14ac:dyDescent="0.3">
      <c r="A63" t="str">
        <f t="shared" si="4"/>
        <v>phiN0_8_2_p</v>
      </c>
      <c r="B63">
        <f t="shared" si="5"/>
        <v>1.6115272884241305E-2</v>
      </c>
      <c r="C63" t="str">
        <f t="shared" si="6"/>
        <v>Sector 8 Region 2</v>
      </c>
      <c r="D63">
        <v>8</v>
      </c>
      <c r="E63">
        <v>2</v>
      </c>
      <c r="F63">
        <f t="shared" si="7"/>
        <v>8.3989959251671589E-2</v>
      </c>
      <c r="G63" s="13">
        <f t="shared" si="8"/>
        <v>0.19187142162972981</v>
      </c>
    </row>
    <row r="64" spans="1:9" x14ac:dyDescent="0.3">
      <c r="A64" t="str">
        <f t="shared" si="4"/>
        <v>phiN0_9_1_p</v>
      </c>
      <c r="B64">
        <f t="shared" si="5"/>
        <v>1.5840307426275135E-2</v>
      </c>
      <c r="C64" t="str">
        <f t="shared" si="6"/>
        <v>Sector 9 Region 1</v>
      </c>
      <c r="D64">
        <v>9</v>
      </c>
      <c r="E64">
        <v>1</v>
      </c>
      <c r="F64">
        <f t="shared" si="7"/>
        <v>1.9601221699422917E-2</v>
      </c>
      <c r="G64">
        <f t="shared" si="8"/>
        <v>0.80812857837027019</v>
      </c>
    </row>
    <row r="65" spans="1:9" x14ac:dyDescent="0.3">
      <c r="A65" t="str">
        <f t="shared" si="4"/>
        <v>phiN0_9_2_p</v>
      </c>
      <c r="B65">
        <f t="shared" si="5"/>
        <v>3.7609142731477837E-3</v>
      </c>
      <c r="C65" t="str">
        <f t="shared" si="6"/>
        <v>Sector 9 Region 2</v>
      </c>
      <c r="D65">
        <v>9</v>
      </c>
      <c r="E65">
        <v>2</v>
      </c>
      <c r="F65">
        <f t="shared" si="7"/>
        <v>1.9601221699422917E-2</v>
      </c>
      <c r="G65">
        <f t="shared" si="8"/>
        <v>0.19187142162972981</v>
      </c>
    </row>
    <row r="66" spans="1:9" x14ac:dyDescent="0.3">
      <c r="A66" s="18" t="s">
        <v>5</v>
      </c>
      <c r="B66" s="18"/>
      <c r="C66" s="18"/>
      <c r="D66" t="s">
        <v>138</v>
      </c>
      <c r="E66" t="s">
        <v>139</v>
      </c>
      <c r="F66" t="s">
        <v>173</v>
      </c>
      <c r="G66" t="s">
        <v>174</v>
      </c>
      <c r="H66" t="s">
        <v>138</v>
      </c>
      <c r="I66" t="s">
        <v>189</v>
      </c>
    </row>
    <row r="67" spans="1:9" x14ac:dyDescent="0.3">
      <c r="A67" t="str">
        <f t="shared" ref="A67:A84" si="9">"phiW_" &amp; D67 &amp; "_" &amp; E67 &amp; "_p"</f>
        <v>phiW_1_1_p</v>
      </c>
      <c r="B67">
        <f>F67*G67</f>
        <v>0.66891309617432293</v>
      </c>
      <c r="C67" t="str">
        <f xml:space="preserve"> CONCATENATE(D$66, " ", D67, " ",E$66, " ",E67)</f>
        <v>Sector 1 Region 1</v>
      </c>
      <c r="D67">
        <v>1</v>
      </c>
      <c r="E67">
        <v>1</v>
      </c>
      <c r="F67">
        <f>VLOOKUP(D67,$H$66:$I$75,2,0)</f>
        <v>0.66891309617432293</v>
      </c>
      <c r="G67" s="8">
        <v>1</v>
      </c>
      <c r="H67">
        <v>1</v>
      </c>
      <c r="I67" s="1">
        <f>Data!B22</f>
        <v>0.66891309617432293</v>
      </c>
    </row>
    <row r="68" spans="1:9" x14ac:dyDescent="0.3">
      <c r="A68" t="str">
        <f t="shared" si="9"/>
        <v>phiW_1_2_p</v>
      </c>
      <c r="B68">
        <f t="shared" ref="B68:B84" si="10">F68*G68</f>
        <v>0.66891309617432293</v>
      </c>
      <c r="C68" t="str">
        <f t="shared" ref="C68:C84" si="11" xml:space="preserve"> CONCATENATE(D$66, " ", D68, " ",E$66, " ",E68)</f>
        <v>Sector 1 Region 2</v>
      </c>
      <c r="D68">
        <v>1</v>
      </c>
      <c r="E68">
        <v>2</v>
      </c>
      <c r="F68">
        <f t="shared" ref="F68:F84" si="12">VLOOKUP(D68,$H$66:$I$75,2,0)</f>
        <v>0.66891309617432293</v>
      </c>
      <c r="G68" s="8">
        <v>1</v>
      </c>
      <c r="H68">
        <v>2</v>
      </c>
      <c r="I68" s="1">
        <f>Data!B23</f>
        <v>0.39381981436438973</v>
      </c>
    </row>
    <row r="69" spans="1:9" x14ac:dyDescent="0.3">
      <c r="A69" t="str">
        <f t="shared" si="9"/>
        <v>phiW_2_1_p</v>
      </c>
      <c r="B69">
        <f t="shared" si="10"/>
        <v>0.39381981436438973</v>
      </c>
      <c r="C69" t="str">
        <f t="shared" si="11"/>
        <v>Sector 2 Region 1</v>
      </c>
      <c r="D69">
        <v>2</v>
      </c>
      <c r="E69">
        <v>1</v>
      </c>
      <c r="F69">
        <f t="shared" si="12"/>
        <v>0.39381981436438973</v>
      </c>
      <c r="G69" s="7">
        <v>1</v>
      </c>
      <c r="H69">
        <v>3</v>
      </c>
      <c r="I69" s="1">
        <f>Data!B24</f>
        <v>0.58432471061506275</v>
      </c>
    </row>
    <row r="70" spans="1:9" x14ac:dyDescent="0.3">
      <c r="A70" t="str">
        <f t="shared" si="9"/>
        <v>phiW_2_2_p</v>
      </c>
      <c r="B70">
        <f t="shared" si="10"/>
        <v>0.39381981436438973</v>
      </c>
      <c r="C70" t="str">
        <f t="shared" si="11"/>
        <v>Sector 2 Region 2</v>
      </c>
      <c r="D70">
        <v>2</v>
      </c>
      <c r="E70">
        <v>2</v>
      </c>
      <c r="F70">
        <f t="shared" si="12"/>
        <v>0.39381981436438973</v>
      </c>
      <c r="G70" s="7">
        <v>1</v>
      </c>
      <c r="H70">
        <v>4</v>
      </c>
      <c r="I70" s="1">
        <f>Data!B25</f>
        <v>0.83711224937998774</v>
      </c>
    </row>
    <row r="71" spans="1:9" x14ac:dyDescent="0.3">
      <c r="A71" t="str">
        <f t="shared" si="9"/>
        <v>phiW_3_1_p</v>
      </c>
      <c r="B71">
        <f t="shared" si="10"/>
        <v>0.58432471061506275</v>
      </c>
      <c r="C71" t="str">
        <f t="shared" si="11"/>
        <v>Sector 3 Region 1</v>
      </c>
      <c r="D71">
        <v>3</v>
      </c>
      <c r="E71">
        <v>1</v>
      </c>
      <c r="F71">
        <f t="shared" si="12"/>
        <v>0.58432471061506275</v>
      </c>
      <c r="G71" s="9">
        <v>1</v>
      </c>
      <c r="H71">
        <v>5</v>
      </c>
      <c r="I71" s="1">
        <f>Data!B26</f>
        <v>0.64945861809191308</v>
      </c>
    </row>
    <row r="72" spans="1:9" x14ac:dyDescent="0.3">
      <c r="A72" t="str">
        <f t="shared" si="9"/>
        <v>phiW_3_2_p</v>
      </c>
      <c r="B72">
        <f t="shared" si="10"/>
        <v>0.58432471061506275</v>
      </c>
      <c r="C72" t="str">
        <f t="shared" si="11"/>
        <v>Sector 3 Region 2</v>
      </c>
      <c r="D72">
        <v>3</v>
      </c>
      <c r="E72">
        <v>2</v>
      </c>
      <c r="F72">
        <f t="shared" si="12"/>
        <v>0.58432471061506275</v>
      </c>
      <c r="G72" s="9">
        <v>1</v>
      </c>
      <c r="H72">
        <v>6</v>
      </c>
      <c r="I72" s="1">
        <f>Data!B27</f>
        <v>0.67873517887862411</v>
      </c>
    </row>
    <row r="73" spans="1:9" x14ac:dyDescent="0.3">
      <c r="A73" t="str">
        <f t="shared" si="9"/>
        <v>phiW_4_1_p</v>
      </c>
      <c r="B73">
        <f t="shared" si="10"/>
        <v>0.83711224937998774</v>
      </c>
      <c r="C73" t="str">
        <f t="shared" si="11"/>
        <v>Sector 4 Region 1</v>
      </c>
      <c r="D73">
        <v>4</v>
      </c>
      <c r="E73">
        <v>1</v>
      </c>
      <c r="F73">
        <f t="shared" si="12"/>
        <v>0.83711224937998774</v>
      </c>
      <c r="G73" s="10">
        <v>1</v>
      </c>
      <c r="H73">
        <v>7</v>
      </c>
      <c r="I73" s="1">
        <f>Data!B28</f>
        <v>0.60039724020306018</v>
      </c>
    </row>
    <row r="74" spans="1:9" x14ac:dyDescent="0.3">
      <c r="A74" t="str">
        <f t="shared" si="9"/>
        <v>phiW_4_2_p</v>
      </c>
      <c r="B74">
        <f t="shared" si="10"/>
        <v>0.83711224937998774</v>
      </c>
      <c r="C74" t="str">
        <f t="shared" si="11"/>
        <v>Sector 4 Region 2</v>
      </c>
      <c r="D74">
        <v>4</v>
      </c>
      <c r="E74">
        <v>2</v>
      </c>
      <c r="F74">
        <f t="shared" si="12"/>
        <v>0.83711224937998774</v>
      </c>
      <c r="G74" s="10">
        <v>1</v>
      </c>
      <c r="H74">
        <v>8</v>
      </c>
      <c r="I74" s="1">
        <f>Data!B29</f>
        <v>0.72706912135831614</v>
      </c>
    </row>
    <row r="75" spans="1:9" x14ac:dyDescent="0.3">
      <c r="A75" t="str">
        <f t="shared" si="9"/>
        <v>phiW_5_1_p</v>
      </c>
      <c r="B75">
        <f t="shared" si="10"/>
        <v>0.64945861809191308</v>
      </c>
      <c r="C75" t="str">
        <f t="shared" si="11"/>
        <v>Sector 5 Region 1</v>
      </c>
      <c r="D75">
        <v>5</v>
      </c>
      <c r="E75">
        <v>1</v>
      </c>
      <c r="F75">
        <f t="shared" si="12"/>
        <v>0.64945861809191308</v>
      </c>
      <c r="G75" s="11">
        <v>1</v>
      </c>
      <c r="H75">
        <v>9</v>
      </c>
      <c r="I75" s="1">
        <f>Data!B30</f>
        <v>0.89952126923439857</v>
      </c>
    </row>
    <row r="76" spans="1:9" x14ac:dyDescent="0.3">
      <c r="A76" t="str">
        <f t="shared" si="9"/>
        <v>phiW_5_2_p</v>
      </c>
      <c r="B76">
        <f t="shared" si="10"/>
        <v>0.64945861809191308</v>
      </c>
      <c r="C76" t="str">
        <f t="shared" si="11"/>
        <v>Sector 5 Region 2</v>
      </c>
      <c r="D76">
        <v>5</v>
      </c>
      <c r="E76">
        <v>2</v>
      </c>
      <c r="F76">
        <f t="shared" si="12"/>
        <v>0.64945861809191308</v>
      </c>
      <c r="G76" s="11">
        <v>1</v>
      </c>
    </row>
    <row r="77" spans="1:9" x14ac:dyDescent="0.3">
      <c r="A77" t="str">
        <f t="shared" si="9"/>
        <v>phiW_6_1_p</v>
      </c>
      <c r="B77">
        <f t="shared" si="10"/>
        <v>0.67873517887862411</v>
      </c>
      <c r="C77" t="str">
        <f t="shared" si="11"/>
        <v>Sector 6 Region 1</v>
      </c>
      <c r="D77">
        <v>6</v>
      </c>
      <c r="E77">
        <v>1</v>
      </c>
      <c r="F77">
        <f t="shared" si="12"/>
        <v>0.67873517887862411</v>
      </c>
      <c r="G77" s="7">
        <v>1</v>
      </c>
    </row>
    <row r="78" spans="1:9" x14ac:dyDescent="0.3">
      <c r="A78" t="str">
        <f t="shared" si="9"/>
        <v>phiW_6_2_p</v>
      </c>
      <c r="B78">
        <f t="shared" si="10"/>
        <v>0.67873517887862411</v>
      </c>
      <c r="C78" t="str">
        <f t="shared" si="11"/>
        <v>Sector 6 Region 2</v>
      </c>
      <c r="D78">
        <v>6</v>
      </c>
      <c r="E78">
        <v>2</v>
      </c>
      <c r="F78">
        <f t="shared" si="12"/>
        <v>0.67873517887862411</v>
      </c>
      <c r="G78" s="7">
        <v>1</v>
      </c>
    </row>
    <row r="79" spans="1:9" x14ac:dyDescent="0.3">
      <c r="A79" t="str">
        <f t="shared" si="9"/>
        <v>phiW_7_1_p</v>
      </c>
      <c r="B79">
        <f t="shared" si="10"/>
        <v>0.60039724020306018</v>
      </c>
      <c r="C79" t="str">
        <f t="shared" si="11"/>
        <v>Sector 7 Region 1</v>
      </c>
      <c r="D79">
        <v>7</v>
      </c>
      <c r="E79">
        <v>1</v>
      </c>
      <c r="F79">
        <f t="shared" si="12"/>
        <v>0.60039724020306018</v>
      </c>
      <c r="G79" s="12">
        <v>1</v>
      </c>
    </row>
    <row r="80" spans="1:9" x14ac:dyDescent="0.3">
      <c r="A80" t="str">
        <f t="shared" si="9"/>
        <v>phiW_7_2_p</v>
      </c>
      <c r="B80">
        <f t="shared" si="10"/>
        <v>0.60039724020306018</v>
      </c>
      <c r="C80" t="str">
        <f t="shared" si="11"/>
        <v>Sector 7 Region 2</v>
      </c>
      <c r="D80">
        <v>7</v>
      </c>
      <c r="E80">
        <v>2</v>
      </c>
      <c r="F80">
        <f t="shared" si="12"/>
        <v>0.60039724020306018</v>
      </c>
      <c r="G80" s="12">
        <v>1</v>
      </c>
    </row>
    <row r="81" spans="1:7" x14ac:dyDescent="0.3">
      <c r="A81" t="str">
        <f t="shared" si="9"/>
        <v>phiW_8_1_p</v>
      </c>
      <c r="B81">
        <f t="shared" si="10"/>
        <v>0.72706912135831614</v>
      </c>
      <c r="C81" t="str">
        <f t="shared" si="11"/>
        <v>Sector 8 Region 1</v>
      </c>
      <c r="D81">
        <v>8</v>
      </c>
      <c r="E81">
        <v>1</v>
      </c>
      <c r="F81">
        <f t="shared" si="12"/>
        <v>0.72706912135831614</v>
      </c>
      <c r="G81" s="13">
        <v>1</v>
      </c>
    </row>
    <row r="82" spans="1:7" x14ac:dyDescent="0.3">
      <c r="A82" t="str">
        <f t="shared" si="9"/>
        <v>phiW_8_2_p</v>
      </c>
      <c r="B82">
        <f t="shared" si="10"/>
        <v>0.72706912135831614</v>
      </c>
      <c r="C82" t="str">
        <f t="shared" si="11"/>
        <v>Sector 8 Region 2</v>
      </c>
      <c r="D82">
        <v>8</v>
      </c>
      <c r="E82">
        <v>2</v>
      </c>
      <c r="F82">
        <f t="shared" si="12"/>
        <v>0.72706912135831614</v>
      </c>
      <c r="G82" s="13">
        <v>1</v>
      </c>
    </row>
    <row r="83" spans="1:7" x14ac:dyDescent="0.3">
      <c r="A83" t="str">
        <f t="shared" si="9"/>
        <v>phiW_9_1_p</v>
      </c>
      <c r="B83">
        <f t="shared" si="10"/>
        <v>0.89952126923439857</v>
      </c>
      <c r="C83" t="str">
        <f t="shared" si="11"/>
        <v>Sector 9 Region 1</v>
      </c>
      <c r="D83">
        <v>9</v>
      </c>
      <c r="E83">
        <v>1</v>
      </c>
      <c r="F83">
        <f t="shared" si="12"/>
        <v>0.89952126923439857</v>
      </c>
      <c r="G83">
        <v>1</v>
      </c>
    </row>
    <row r="84" spans="1:7" x14ac:dyDescent="0.3">
      <c r="A84" t="str">
        <f t="shared" si="9"/>
        <v>phiW_9_2_p</v>
      </c>
      <c r="B84">
        <f t="shared" si="10"/>
        <v>0.89952126923439857</v>
      </c>
      <c r="C84" t="str">
        <f t="shared" si="11"/>
        <v>Sector 9 Region 2</v>
      </c>
      <c r="D84">
        <v>9</v>
      </c>
      <c r="E84">
        <v>2</v>
      </c>
      <c r="F84">
        <f t="shared" si="12"/>
        <v>0.89952126923439857</v>
      </c>
      <c r="G84">
        <v>1</v>
      </c>
    </row>
    <row r="85" spans="1:7" x14ac:dyDescent="0.3">
      <c r="A85" s="18"/>
      <c r="B85" s="18"/>
      <c r="C85" s="18"/>
    </row>
  </sheetData>
  <mergeCells count="6">
    <mergeCell ref="A85:C85"/>
    <mergeCell ref="A47:C47"/>
    <mergeCell ref="A28:C28"/>
    <mergeCell ref="A2:C2"/>
    <mergeCell ref="A8:C8"/>
    <mergeCell ref="A66:C6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workbookViewId="0">
      <selection activeCell="D20" sqref="D20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8" t="s">
        <v>30</v>
      </c>
      <c r="B2" s="18"/>
      <c r="C2" s="18"/>
    </row>
    <row r="3" spans="1:10" x14ac:dyDescent="0.3">
      <c r="A3" t="s">
        <v>70</v>
      </c>
      <c r="B3">
        <v>70</v>
      </c>
      <c r="C3" t="s">
        <v>4</v>
      </c>
    </row>
    <row r="4" spans="1:10" x14ac:dyDescent="0.3">
      <c r="A4" t="s">
        <v>69</v>
      </c>
      <c r="B4">
        <v>1</v>
      </c>
      <c r="C4" t="s">
        <v>9</v>
      </c>
    </row>
    <row r="5" spans="1:10" x14ac:dyDescent="0.3">
      <c r="A5" t="s">
        <v>68</v>
      </c>
      <c r="B5">
        <f>110/90*Start!B5</f>
        <v>5.5</v>
      </c>
      <c r="C5" t="s">
        <v>11</v>
      </c>
    </row>
    <row r="6" spans="1:10" x14ac:dyDescent="0.3">
      <c r="A6" t="s">
        <v>67</v>
      </c>
      <c r="B6">
        <v>0.14499999999999999</v>
      </c>
      <c r="C6" t="s">
        <v>14</v>
      </c>
    </row>
    <row r="7" spans="1:10" x14ac:dyDescent="0.3">
      <c r="A7" t="s">
        <v>78</v>
      </c>
      <c r="B7">
        <v>2.5000000000000001E-2</v>
      </c>
      <c r="C7" t="s">
        <v>39</v>
      </c>
    </row>
    <row r="8" spans="1:10" x14ac:dyDescent="0.3">
      <c r="A8" s="18" t="s">
        <v>7</v>
      </c>
      <c r="B8" s="18"/>
      <c r="C8" s="18"/>
      <c r="D8" t="s">
        <v>138</v>
      </c>
      <c r="E8" t="s">
        <v>139</v>
      </c>
      <c r="F8" t="s">
        <v>173</v>
      </c>
      <c r="G8" t="s">
        <v>174</v>
      </c>
      <c r="H8" t="s">
        <v>138</v>
      </c>
      <c r="I8" t="s">
        <v>189</v>
      </c>
    </row>
    <row r="9" spans="1:10" x14ac:dyDescent="0.3">
      <c r="A9" t="str">
        <f t="shared" ref="A9:A26" si="0">"phiYT_" &amp; D9 &amp; "_" &amp; E9 &amp; "_p"</f>
        <v>phiYT_1_1_p</v>
      </c>
      <c r="B9">
        <f>F9*G9</f>
        <v>2.7358741199628063E-2</v>
      </c>
      <c r="C9" t="str">
        <f xml:space="preserve"> CONCATENATE(D$8, " ", D9, " ",E$8, " ",E9)</f>
        <v>Sector 1 Region 1</v>
      </c>
      <c r="D9">
        <v>1</v>
      </c>
      <c r="E9">
        <v>1</v>
      </c>
      <c r="F9" s="15">
        <f>VLOOKUP(D9,$H$8:$I$17,2,0)</f>
        <v>0.05</v>
      </c>
      <c r="G9" s="8">
        <f>Start!G29</f>
        <v>0.54717482399256123</v>
      </c>
      <c r="H9">
        <v>1</v>
      </c>
      <c r="I9">
        <v>0.05</v>
      </c>
      <c r="J9" s="1">
        <f>Start!I29</f>
        <v>0.12087555432860778</v>
      </c>
    </row>
    <row r="10" spans="1:10" x14ac:dyDescent="0.3">
      <c r="A10" t="str">
        <f t="shared" si="0"/>
        <v>phiYT_1_2_p</v>
      </c>
      <c r="B10">
        <f t="shared" ref="B10:B26" si="1">F10*G10</f>
        <v>2.264125880037194E-2</v>
      </c>
      <c r="C10" t="str">
        <f t="shared" ref="C10:C26" si="2" xml:space="preserve"> CONCATENATE(D$8, " ", D10, " ",E$8, " ",E10)</f>
        <v>Sector 1 Region 2</v>
      </c>
      <c r="D10">
        <v>1</v>
      </c>
      <c r="E10">
        <v>2</v>
      </c>
      <c r="F10" s="15">
        <f t="shared" ref="F10:F26" si="3">VLOOKUP(D10,$H$8:$I$17,2,0)</f>
        <v>0.05</v>
      </c>
      <c r="G10" s="8">
        <f>Start!G30</f>
        <v>0.45282517600743877</v>
      </c>
      <c r="H10">
        <v>2</v>
      </c>
      <c r="I10" s="15">
        <f>J10</f>
        <v>6.8423692992434407E-2</v>
      </c>
      <c r="J10" s="15">
        <f>Start!I30</f>
        <v>6.8423692992434407E-2</v>
      </c>
    </row>
    <row r="11" spans="1:10" x14ac:dyDescent="0.3">
      <c r="A11" t="str">
        <f t="shared" si="0"/>
        <v>phiYT_2_1_p</v>
      </c>
      <c r="B11">
        <f>F11*G11</f>
        <v>4.9278786042678456E-2</v>
      </c>
      <c r="C11" t="str">
        <f t="shared" si="2"/>
        <v>Sector 2 Region 1</v>
      </c>
      <c r="D11">
        <v>2</v>
      </c>
      <c r="E11">
        <v>1</v>
      </c>
      <c r="F11" s="15">
        <f>VLOOKUP(D11,$H$8:$I$17,2,0)</f>
        <v>6.8423692992434407E-2</v>
      </c>
      <c r="G11" s="7">
        <f>Start!G31</f>
        <v>0.72020061893074383</v>
      </c>
      <c r="H11">
        <v>3</v>
      </c>
      <c r="I11">
        <v>0.2</v>
      </c>
      <c r="J11" s="1">
        <f>Start!I31</f>
        <v>0.28063390924098364</v>
      </c>
    </row>
    <row r="12" spans="1:10" x14ac:dyDescent="0.3">
      <c r="A12" t="str">
        <f t="shared" si="0"/>
        <v>phiYT_2_2_p</v>
      </c>
      <c r="B12">
        <f t="shared" si="1"/>
        <v>1.9144906949755947E-2</v>
      </c>
      <c r="C12" t="str">
        <f t="shared" si="2"/>
        <v>Sector 2 Region 2</v>
      </c>
      <c r="D12">
        <v>2</v>
      </c>
      <c r="E12">
        <v>2</v>
      </c>
      <c r="F12" s="15">
        <f t="shared" si="3"/>
        <v>6.8423692992434407E-2</v>
      </c>
      <c r="G12" s="7">
        <f>Start!G32</f>
        <v>0.27979938106925617</v>
      </c>
      <c r="H12">
        <v>4</v>
      </c>
      <c r="I12">
        <v>0.09</v>
      </c>
      <c r="J12" s="1">
        <f>Start!I32</f>
        <v>7.0173665565563689E-2</v>
      </c>
    </row>
    <row r="13" spans="1:10" x14ac:dyDescent="0.3">
      <c r="A13" t="str">
        <f t="shared" si="0"/>
        <v>phiYT_3_1_p</v>
      </c>
      <c r="B13">
        <f t="shared" si="1"/>
        <v>0.16162571567405404</v>
      </c>
      <c r="C13" t="str">
        <f t="shared" si="2"/>
        <v>Sector 3 Region 1</v>
      </c>
      <c r="D13">
        <v>3</v>
      </c>
      <c r="E13">
        <v>1</v>
      </c>
      <c r="F13" s="15">
        <f t="shared" si="3"/>
        <v>0.2</v>
      </c>
      <c r="G13" s="9">
        <f>Start!G33</f>
        <v>0.80812857837027019</v>
      </c>
      <c r="H13">
        <v>5</v>
      </c>
      <c r="I13">
        <v>0.35</v>
      </c>
      <c r="J13" s="1">
        <f>Start!I33</f>
        <v>0.1467449333613397</v>
      </c>
    </row>
    <row r="14" spans="1:10" x14ac:dyDescent="0.3">
      <c r="A14" t="str">
        <f t="shared" si="0"/>
        <v>phiYT_3_2_p</v>
      </c>
      <c r="B14">
        <f t="shared" si="1"/>
        <v>3.8374284325945966E-2</v>
      </c>
      <c r="C14" t="str">
        <f t="shared" si="2"/>
        <v>Sector 3 Region 2</v>
      </c>
      <c r="D14">
        <v>3</v>
      </c>
      <c r="E14">
        <v>2</v>
      </c>
      <c r="F14" s="15">
        <f t="shared" si="3"/>
        <v>0.2</v>
      </c>
      <c r="G14" s="9">
        <f>Start!G34</f>
        <v>0.19187142162972981</v>
      </c>
      <c r="H14">
        <v>6</v>
      </c>
      <c r="I14">
        <v>0.04</v>
      </c>
      <c r="J14" s="1">
        <f>Start!I34</f>
        <v>2.949546738574926E-2</v>
      </c>
    </row>
    <row r="15" spans="1:10" x14ac:dyDescent="0.3">
      <c r="A15" t="str">
        <f t="shared" si="0"/>
        <v>phiYT_4_1_p</v>
      </c>
      <c r="B15">
        <f t="shared" si="1"/>
        <v>7.2731572053324312E-2</v>
      </c>
      <c r="C15" t="str">
        <f t="shared" si="2"/>
        <v>Sector 4 Region 1</v>
      </c>
      <c r="D15">
        <v>4</v>
      </c>
      <c r="E15">
        <v>1</v>
      </c>
      <c r="F15" s="15">
        <f t="shared" si="3"/>
        <v>0.09</v>
      </c>
      <c r="G15" s="10">
        <f>Start!G35</f>
        <v>0.80812857837027019</v>
      </c>
      <c r="H15">
        <v>7</v>
      </c>
      <c r="I15">
        <v>0.06</v>
      </c>
      <c r="J15" s="1">
        <f>Start!I35</f>
        <v>0.17042963265008579</v>
      </c>
    </row>
    <row r="16" spans="1:10" x14ac:dyDescent="0.3">
      <c r="A16" t="str">
        <f t="shared" si="0"/>
        <v>phiYT_4_2_p</v>
      </c>
      <c r="B16">
        <f t="shared" si="1"/>
        <v>1.7268427946675682E-2</v>
      </c>
      <c r="C16" t="str">
        <f t="shared" si="2"/>
        <v>Sector 4 Region 2</v>
      </c>
      <c r="D16">
        <v>4</v>
      </c>
      <c r="E16">
        <v>2</v>
      </c>
      <c r="F16" s="15">
        <f t="shared" si="3"/>
        <v>0.09</v>
      </c>
      <c r="G16" s="10">
        <f>Start!G36</f>
        <v>0.19187142162972981</v>
      </c>
      <c r="H16">
        <v>8</v>
      </c>
      <c r="I16">
        <f>1-I17-I15-I14-I13-I12-I11-I10-I9</f>
        <v>0.13157630700756556</v>
      </c>
      <c r="J16" s="1">
        <f>Start!I36</f>
        <v>0.10772033333328307</v>
      </c>
    </row>
    <row r="17" spans="1:12" x14ac:dyDescent="0.3">
      <c r="A17" t="str">
        <f t="shared" si="0"/>
        <v>phiYT_5_1_p</v>
      </c>
      <c r="B17">
        <f t="shared" si="1"/>
        <v>0.28284500242959454</v>
      </c>
      <c r="C17" t="str">
        <f t="shared" si="2"/>
        <v>Sector 5 Region 1</v>
      </c>
      <c r="D17">
        <v>5</v>
      </c>
      <c r="E17">
        <v>1</v>
      </c>
      <c r="F17" s="15">
        <f t="shared" si="3"/>
        <v>0.35</v>
      </c>
      <c r="G17" s="11">
        <f>Start!G37</f>
        <v>0.80812857837027019</v>
      </c>
      <c r="H17">
        <v>9</v>
      </c>
      <c r="I17">
        <v>0.01</v>
      </c>
      <c r="J17" s="1">
        <f>Start!I37</f>
        <v>5.5028111419525415E-3</v>
      </c>
    </row>
    <row r="18" spans="1:12" x14ac:dyDescent="0.3">
      <c r="A18" t="str">
        <f t="shared" si="0"/>
        <v>phiYT_5_2_p</v>
      </c>
      <c r="B18">
        <f t="shared" si="1"/>
        <v>6.7154997570405425E-2</v>
      </c>
      <c r="C18" t="str">
        <f t="shared" si="2"/>
        <v>Sector 5 Region 2</v>
      </c>
      <c r="D18">
        <v>5</v>
      </c>
      <c r="E18">
        <v>2</v>
      </c>
      <c r="F18" s="15">
        <f t="shared" si="3"/>
        <v>0.35</v>
      </c>
      <c r="G18" s="11">
        <f>Start!G38</f>
        <v>0.19187142162972981</v>
      </c>
    </row>
    <row r="19" spans="1:12" x14ac:dyDescent="0.3">
      <c r="A19" t="str">
        <f t="shared" si="0"/>
        <v>phiYT_6_1_p</v>
      </c>
      <c r="B19">
        <f t="shared" si="1"/>
        <v>3.2325143134810809E-2</v>
      </c>
      <c r="C19" t="str">
        <f t="shared" si="2"/>
        <v>Sector 6 Region 1</v>
      </c>
      <c r="D19">
        <v>6</v>
      </c>
      <c r="E19">
        <v>1</v>
      </c>
      <c r="F19" s="15">
        <f t="shared" si="3"/>
        <v>0.04</v>
      </c>
      <c r="G19" s="7">
        <f>Start!G39</f>
        <v>0.80812857837027019</v>
      </c>
    </row>
    <row r="20" spans="1:12" x14ac:dyDescent="0.3">
      <c r="A20" t="str">
        <f t="shared" si="0"/>
        <v>phiYT_6_2_p</v>
      </c>
      <c r="B20">
        <f t="shared" si="1"/>
        <v>7.6748568651891927E-3</v>
      </c>
      <c r="C20" t="str">
        <f t="shared" si="2"/>
        <v>Sector 6 Region 2</v>
      </c>
      <c r="D20">
        <v>6</v>
      </c>
      <c r="E20">
        <v>2</v>
      </c>
      <c r="F20" s="15">
        <f t="shared" si="3"/>
        <v>0.04</v>
      </c>
      <c r="G20" s="7">
        <f>Start!G40</f>
        <v>0.19187142162972981</v>
      </c>
    </row>
    <row r="21" spans="1:12" x14ac:dyDescent="0.3">
      <c r="A21" t="str">
        <f t="shared" si="0"/>
        <v>phiYT_7_1_p</v>
      </c>
      <c r="B21">
        <f t="shared" si="1"/>
        <v>4.848771470221621E-2</v>
      </c>
      <c r="C21" t="str">
        <f t="shared" si="2"/>
        <v>Sector 7 Region 1</v>
      </c>
      <c r="D21">
        <v>7</v>
      </c>
      <c r="E21">
        <v>1</v>
      </c>
      <c r="F21" s="15">
        <f t="shared" si="3"/>
        <v>0.06</v>
      </c>
      <c r="G21" s="12">
        <f>Start!G41</f>
        <v>0.80812857837027019</v>
      </c>
    </row>
    <row r="22" spans="1:12" x14ac:dyDescent="0.3">
      <c r="A22" t="str">
        <f t="shared" si="0"/>
        <v>phiYT_7_2_p</v>
      </c>
      <c r="B22">
        <f t="shared" si="1"/>
        <v>1.1512285297783788E-2</v>
      </c>
      <c r="C22" t="str">
        <f t="shared" si="2"/>
        <v>Sector 7 Region 2</v>
      </c>
      <c r="D22">
        <v>7</v>
      </c>
      <c r="E22">
        <v>2</v>
      </c>
      <c r="F22" s="15">
        <f t="shared" si="3"/>
        <v>0.06</v>
      </c>
      <c r="G22" s="12">
        <f>Start!G42</f>
        <v>0.19187142162972981</v>
      </c>
    </row>
    <row r="23" spans="1:12" x14ac:dyDescent="0.3">
      <c r="A23" t="str">
        <f t="shared" si="0"/>
        <v>phiYT_8_1_p</v>
      </c>
      <c r="B23">
        <f t="shared" si="1"/>
        <v>0.10633057392923417</v>
      </c>
      <c r="C23" t="str">
        <f t="shared" si="2"/>
        <v>Sector 8 Region 1</v>
      </c>
      <c r="D23">
        <v>8</v>
      </c>
      <c r="E23">
        <v>1</v>
      </c>
      <c r="F23" s="15">
        <f t="shared" si="3"/>
        <v>0.13157630700756556</v>
      </c>
      <c r="G23" s="13">
        <f>Start!G43</f>
        <v>0.80812857837027019</v>
      </c>
    </row>
    <row r="24" spans="1:12" x14ac:dyDescent="0.3">
      <c r="A24" t="str">
        <f t="shared" si="0"/>
        <v>phiYT_8_2_p</v>
      </c>
      <c r="B24">
        <f t="shared" si="1"/>
        <v>2.5245733078331386E-2</v>
      </c>
      <c r="C24" t="str">
        <f t="shared" si="2"/>
        <v>Sector 8 Region 2</v>
      </c>
      <c r="D24">
        <v>8</v>
      </c>
      <c r="E24">
        <v>2</v>
      </c>
      <c r="F24" s="15">
        <f t="shared" si="3"/>
        <v>0.13157630700756556</v>
      </c>
      <c r="G24" s="13">
        <f>Start!G44</f>
        <v>0.19187142162972981</v>
      </c>
    </row>
    <row r="25" spans="1:12" x14ac:dyDescent="0.3">
      <c r="A25" t="str">
        <f t="shared" si="0"/>
        <v>phiYT_9_1_p</v>
      </c>
      <c r="B25">
        <f t="shared" si="1"/>
        <v>8.0812857837027022E-3</v>
      </c>
      <c r="C25" t="str">
        <f t="shared" si="2"/>
        <v>Sector 9 Region 1</v>
      </c>
      <c r="D25">
        <v>9</v>
      </c>
      <c r="E25">
        <v>1</v>
      </c>
      <c r="F25" s="15">
        <f t="shared" si="3"/>
        <v>0.01</v>
      </c>
      <c r="G25">
        <f>Start!G45</f>
        <v>0.80812857837027019</v>
      </c>
    </row>
    <row r="26" spans="1:12" x14ac:dyDescent="0.3">
      <c r="A26" t="str">
        <f t="shared" si="0"/>
        <v>phiYT_9_2_p</v>
      </c>
      <c r="B26">
        <f t="shared" si="1"/>
        <v>1.9187142162972982E-3</v>
      </c>
      <c r="C26" t="str">
        <f t="shared" si="2"/>
        <v>Sector 9 Region 2</v>
      </c>
      <c r="D26">
        <v>9</v>
      </c>
      <c r="E26">
        <v>2</v>
      </c>
      <c r="F26" s="15">
        <f t="shared" si="3"/>
        <v>0.01</v>
      </c>
      <c r="G26">
        <f>Start!G46</f>
        <v>0.19187142162972981</v>
      </c>
    </row>
    <row r="27" spans="1:12" x14ac:dyDescent="0.3">
      <c r="A27" s="18" t="s">
        <v>6</v>
      </c>
      <c r="B27" s="18"/>
      <c r="C27" s="18"/>
      <c r="D27" t="s">
        <v>138</v>
      </c>
      <c r="E27" t="s">
        <v>139</v>
      </c>
      <c r="F27" t="s">
        <v>173</v>
      </c>
      <c r="G27" t="s">
        <v>174</v>
      </c>
      <c r="H27" t="s">
        <v>138</v>
      </c>
      <c r="I27" t="s">
        <v>189</v>
      </c>
    </row>
    <row r="28" spans="1:12" x14ac:dyDescent="0.3">
      <c r="A28" t="str">
        <f t="shared" ref="A28:A45" si="4">"phiNT_" &amp; D28 &amp; "_" &amp; E28 &amp; "_p"</f>
        <v>phiNT_1_1_p</v>
      </c>
      <c r="B28">
        <f>F28*G28</f>
        <v>2.7358741199628063E-2</v>
      </c>
      <c r="C28" t="str">
        <f xml:space="preserve"> CONCATENATE(D$27, " ", D28, " ",E$27, " ",E28)</f>
        <v>Sector 1 Region 1</v>
      </c>
      <c r="D28">
        <v>1</v>
      </c>
      <c r="E28">
        <v>1</v>
      </c>
      <c r="F28">
        <f>VLOOKUP(D28,$H$27:$I$36,2,0)</f>
        <v>0.05</v>
      </c>
      <c r="G28" s="8">
        <f>G9</f>
        <v>0.54717482399256123</v>
      </c>
      <c r="H28">
        <v>1</v>
      </c>
      <c r="I28">
        <v>0.05</v>
      </c>
      <c r="J28" s="1">
        <f>Start!I48</f>
        <v>0.41864967694004818</v>
      </c>
      <c r="L28">
        <v>-3.0915290013140102E-2</v>
      </c>
    </row>
    <row r="29" spans="1:12" x14ac:dyDescent="0.3">
      <c r="A29" t="str">
        <f t="shared" si="4"/>
        <v>phiNT_1_2_p</v>
      </c>
      <c r="B29">
        <f t="shared" ref="B29:B45" si="5">F29*G29</f>
        <v>2.264125880037194E-2</v>
      </c>
      <c r="C29" t="str">
        <f t="shared" ref="C29:C45" si="6" xml:space="preserve"> CONCATENATE(D$27, " ", D29, " ",E$27, " ",E29)</f>
        <v>Sector 1 Region 2</v>
      </c>
      <c r="D29">
        <v>1</v>
      </c>
      <c r="E29">
        <v>2</v>
      </c>
      <c r="F29">
        <f t="shared" ref="F29:F45" si="7">VLOOKUP(D29,$H$27:$I$36,2,0)</f>
        <v>0.05</v>
      </c>
      <c r="G29" s="8">
        <f t="shared" ref="G29:G45" si="8">G10</f>
        <v>0.45282517600743877</v>
      </c>
      <c r="H29">
        <v>2</v>
      </c>
      <c r="I29">
        <v>7.4999999999999997E-3</v>
      </c>
      <c r="J29" s="1">
        <f>Start!I49</f>
        <v>9.9863421808985622E-3</v>
      </c>
      <c r="L29">
        <v>-2.1893614355073875E-2</v>
      </c>
    </row>
    <row r="30" spans="1:12" x14ac:dyDescent="0.3">
      <c r="A30" t="str">
        <f t="shared" si="4"/>
        <v>phiNT_2_1_p</v>
      </c>
      <c r="B30">
        <f t="shared" si="5"/>
        <v>5.4015046419805786E-3</v>
      </c>
      <c r="C30" t="str">
        <f t="shared" si="6"/>
        <v>Sector 2 Region 1</v>
      </c>
      <c r="D30">
        <v>2</v>
      </c>
      <c r="E30">
        <v>1</v>
      </c>
      <c r="F30">
        <f t="shared" si="7"/>
        <v>7.4999999999999997E-3</v>
      </c>
      <c r="G30" s="7">
        <f t="shared" si="8"/>
        <v>0.72020061893074383</v>
      </c>
      <c r="H30">
        <v>3</v>
      </c>
      <c r="I30">
        <v>0.22</v>
      </c>
      <c r="J30" s="1">
        <f>Start!I50</f>
        <v>0.16634398192965472</v>
      </c>
      <c r="L30">
        <v>3.6097976339737624E-2</v>
      </c>
    </row>
    <row r="31" spans="1:12" x14ac:dyDescent="0.3">
      <c r="A31" t="str">
        <f t="shared" si="4"/>
        <v>phiNT_2_2_p</v>
      </c>
      <c r="B31">
        <f t="shared" si="5"/>
        <v>2.0984953580194211E-3</v>
      </c>
      <c r="C31" t="str">
        <f t="shared" si="6"/>
        <v>Sector 2 Region 2</v>
      </c>
      <c r="D31">
        <v>2</v>
      </c>
      <c r="E31">
        <v>2</v>
      </c>
      <c r="F31">
        <f t="shared" si="7"/>
        <v>7.4999999999999997E-3</v>
      </c>
      <c r="G31" s="7">
        <f t="shared" si="8"/>
        <v>0.27979938106925617</v>
      </c>
      <c r="H31">
        <v>4</v>
      </c>
      <c r="I31">
        <v>0.1</v>
      </c>
      <c r="J31" s="1">
        <f>Start!I51</f>
        <v>7.1292690065062239E-2</v>
      </c>
      <c r="L31">
        <v>4.6696511880597313E-2</v>
      </c>
    </row>
    <row r="32" spans="1:12" x14ac:dyDescent="0.3">
      <c r="A32" t="str">
        <f t="shared" si="4"/>
        <v>phiNT_3_1_p</v>
      </c>
      <c r="B32">
        <f t="shared" si="5"/>
        <v>0.17778828724145945</v>
      </c>
      <c r="C32" t="str">
        <f t="shared" si="6"/>
        <v>Sector 3 Region 1</v>
      </c>
      <c r="D32">
        <v>3</v>
      </c>
      <c r="E32">
        <v>1</v>
      </c>
      <c r="F32">
        <f t="shared" si="7"/>
        <v>0.22</v>
      </c>
      <c r="G32" s="9">
        <f t="shared" si="8"/>
        <v>0.80812857837027019</v>
      </c>
      <c r="H32">
        <v>5</v>
      </c>
      <c r="I32">
        <v>0.35</v>
      </c>
      <c r="J32" s="1">
        <f>Start!I52</f>
        <v>0.15328087830282836</v>
      </c>
      <c r="L32">
        <v>2.6940848398977552E-2</v>
      </c>
    </row>
    <row r="33" spans="1:12" x14ac:dyDescent="0.3">
      <c r="A33" t="str">
        <f t="shared" si="4"/>
        <v>phiNT_3_2_p</v>
      </c>
      <c r="B33">
        <f t="shared" si="5"/>
        <v>4.2211712758540555E-2</v>
      </c>
      <c r="C33" t="str">
        <f t="shared" si="6"/>
        <v>Sector 3 Region 2</v>
      </c>
      <c r="D33">
        <v>3</v>
      </c>
      <c r="E33">
        <v>2</v>
      </c>
      <c r="F33">
        <f t="shared" si="7"/>
        <v>0.22</v>
      </c>
      <c r="G33" s="9">
        <f t="shared" si="8"/>
        <v>0.19187142162972981</v>
      </c>
      <c r="H33">
        <v>6</v>
      </c>
      <c r="I33">
        <v>0.04</v>
      </c>
      <c r="J33" s="1">
        <f>Start!I53</f>
        <v>3.0285463427812419E-2</v>
      </c>
      <c r="L33">
        <v>7.2799140924987753E-3</v>
      </c>
    </row>
    <row r="34" spans="1:12" x14ac:dyDescent="0.3">
      <c r="A34" t="str">
        <f t="shared" si="4"/>
        <v>phiNT_4_1_p</v>
      </c>
      <c r="B34">
        <f t="shared" si="5"/>
        <v>8.0812857837027019E-2</v>
      </c>
      <c r="C34" t="str">
        <f t="shared" si="6"/>
        <v>Sector 4 Region 1</v>
      </c>
      <c r="D34">
        <v>4</v>
      </c>
      <c r="E34">
        <v>1</v>
      </c>
      <c r="F34">
        <f t="shared" si="7"/>
        <v>0.1</v>
      </c>
      <c r="G34" s="10">
        <f t="shared" si="8"/>
        <v>0.80812857837027019</v>
      </c>
      <c r="H34">
        <v>7</v>
      </c>
      <c r="I34">
        <v>0.105</v>
      </c>
      <c r="J34" s="1">
        <f>Start!I54</f>
        <v>4.6569786202600987E-2</v>
      </c>
      <c r="L34">
        <v>8.659575318412889E-2</v>
      </c>
    </row>
    <row r="35" spans="1:12" x14ac:dyDescent="0.3">
      <c r="A35" t="str">
        <f t="shared" si="4"/>
        <v>phiNT_4_2_p</v>
      </c>
      <c r="B35">
        <f t="shared" si="5"/>
        <v>1.9187142162972983E-2</v>
      </c>
      <c r="C35" t="str">
        <f t="shared" si="6"/>
        <v>Sector 4 Region 2</v>
      </c>
      <c r="D35">
        <v>4</v>
      </c>
      <c r="E35">
        <v>2</v>
      </c>
      <c r="F35">
        <f t="shared" si="7"/>
        <v>0.1</v>
      </c>
      <c r="G35" s="10">
        <f t="shared" si="8"/>
        <v>0.19187142162972981</v>
      </c>
      <c r="H35">
        <v>8</v>
      </c>
      <c r="I35">
        <v>0.115</v>
      </c>
      <c r="J35" s="1">
        <f>Start!I55</f>
        <v>8.3989959251671589E-2</v>
      </c>
      <c r="L35">
        <v>4.6343986983877665E-3</v>
      </c>
    </row>
    <row r="36" spans="1:12" x14ac:dyDescent="0.3">
      <c r="A36" t="str">
        <f t="shared" si="4"/>
        <v>phiNT_5_1_p</v>
      </c>
      <c r="B36">
        <f t="shared" si="5"/>
        <v>0.28284500242959454</v>
      </c>
      <c r="C36" t="str">
        <f t="shared" si="6"/>
        <v>Sector 5 Region 1</v>
      </c>
      <c r="D36">
        <v>5</v>
      </c>
      <c r="E36">
        <v>1</v>
      </c>
      <c r="F36">
        <f t="shared" si="7"/>
        <v>0.35</v>
      </c>
      <c r="G36" s="11">
        <f t="shared" si="8"/>
        <v>0.80812857837027019</v>
      </c>
      <c r="H36">
        <v>9</v>
      </c>
      <c r="I36">
        <v>1.2500000000000001E-2</v>
      </c>
      <c r="J36" s="1">
        <f>Start!I56</f>
        <v>1.9601221699422917E-2</v>
      </c>
      <c r="L36">
        <v>-4.794836400270462E-3</v>
      </c>
    </row>
    <row r="37" spans="1:12" x14ac:dyDescent="0.3">
      <c r="A37" t="str">
        <f t="shared" si="4"/>
        <v>phiNT_5_2_p</v>
      </c>
      <c r="B37">
        <f t="shared" si="5"/>
        <v>6.7154997570405425E-2</v>
      </c>
      <c r="C37" t="str">
        <f t="shared" si="6"/>
        <v>Sector 5 Region 2</v>
      </c>
      <c r="D37">
        <v>5</v>
      </c>
      <c r="E37">
        <v>2</v>
      </c>
      <c r="F37">
        <f t="shared" si="7"/>
        <v>0.35</v>
      </c>
      <c r="G37" s="11">
        <f t="shared" si="8"/>
        <v>0.19187142162972981</v>
      </c>
      <c r="I37">
        <f>SUM(I28:I36)</f>
        <v>1</v>
      </c>
    </row>
    <row r="38" spans="1:12" x14ac:dyDescent="0.3">
      <c r="A38" t="str">
        <f t="shared" si="4"/>
        <v>phiNT_6_1_p</v>
      </c>
      <c r="B38">
        <f t="shared" si="5"/>
        <v>3.2325143134810809E-2</v>
      </c>
      <c r="C38" t="str">
        <f t="shared" si="6"/>
        <v>Sector 6 Region 1</v>
      </c>
      <c r="D38">
        <v>6</v>
      </c>
      <c r="E38">
        <v>1</v>
      </c>
      <c r="F38">
        <f t="shared" si="7"/>
        <v>0.04</v>
      </c>
      <c r="G38" s="7">
        <f t="shared" si="8"/>
        <v>0.80812857837027019</v>
      </c>
    </row>
    <row r="39" spans="1:12" x14ac:dyDescent="0.3">
      <c r="A39" t="str">
        <f t="shared" si="4"/>
        <v>phiNT_6_2_p</v>
      </c>
      <c r="B39">
        <f t="shared" si="5"/>
        <v>7.6748568651891927E-3</v>
      </c>
      <c r="C39" t="str">
        <f t="shared" si="6"/>
        <v>Sector 6 Region 2</v>
      </c>
      <c r="D39">
        <v>6</v>
      </c>
      <c r="E39">
        <v>2</v>
      </c>
      <c r="F39">
        <f t="shared" si="7"/>
        <v>0.04</v>
      </c>
      <c r="G39" s="7">
        <f t="shared" si="8"/>
        <v>0.19187142162972981</v>
      </c>
    </row>
    <row r="40" spans="1:12" x14ac:dyDescent="0.3">
      <c r="A40" t="str">
        <f t="shared" si="4"/>
        <v>phiNT_7_1_p</v>
      </c>
      <c r="B40">
        <f t="shared" si="5"/>
        <v>8.4853500728878373E-2</v>
      </c>
      <c r="C40" t="str">
        <f t="shared" si="6"/>
        <v>Sector 7 Region 1</v>
      </c>
      <c r="D40">
        <v>7</v>
      </c>
      <c r="E40">
        <v>1</v>
      </c>
      <c r="F40">
        <f t="shared" si="7"/>
        <v>0.105</v>
      </c>
      <c r="G40" s="12">
        <f t="shared" si="8"/>
        <v>0.80812857837027019</v>
      </c>
    </row>
    <row r="41" spans="1:12" x14ac:dyDescent="0.3">
      <c r="A41" t="str">
        <f t="shared" si="4"/>
        <v>phiNT_7_2_p</v>
      </c>
      <c r="B41">
        <f t="shared" si="5"/>
        <v>2.014649927112163E-2</v>
      </c>
      <c r="C41" t="str">
        <f t="shared" si="6"/>
        <v>Sector 7 Region 2</v>
      </c>
      <c r="D41">
        <v>7</v>
      </c>
      <c r="E41">
        <v>2</v>
      </c>
      <c r="F41">
        <f t="shared" si="7"/>
        <v>0.105</v>
      </c>
      <c r="G41" s="12">
        <f t="shared" si="8"/>
        <v>0.19187142162972981</v>
      </c>
    </row>
    <row r="42" spans="1:12" x14ac:dyDescent="0.3">
      <c r="A42" t="str">
        <f t="shared" si="4"/>
        <v>phiNT_8_1_p</v>
      </c>
      <c r="B42">
        <f t="shared" si="5"/>
        <v>9.293478651258108E-2</v>
      </c>
      <c r="C42" t="str">
        <f t="shared" si="6"/>
        <v>Sector 8 Region 1</v>
      </c>
      <c r="D42">
        <v>8</v>
      </c>
      <c r="E42">
        <v>1</v>
      </c>
      <c r="F42">
        <f t="shared" si="7"/>
        <v>0.115</v>
      </c>
      <c r="G42" s="13">
        <f t="shared" si="8"/>
        <v>0.80812857837027019</v>
      </c>
    </row>
    <row r="43" spans="1:12" x14ac:dyDescent="0.3">
      <c r="A43" t="str">
        <f t="shared" si="4"/>
        <v>phiNT_8_2_p</v>
      </c>
      <c r="B43">
        <f t="shared" si="5"/>
        <v>2.2065213487418928E-2</v>
      </c>
      <c r="C43" t="str">
        <f t="shared" si="6"/>
        <v>Sector 8 Region 2</v>
      </c>
      <c r="D43">
        <v>8</v>
      </c>
      <c r="E43">
        <v>2</v>
      </c>
      <c r="F43">
        <f t="shared" si="7"/>
        <v>0.115</v>
      </c>
      <c r="G43" s="13">
        <f t="shared" si="8"/>
        <v>0.19187142162972981</v>
      </c>
    </row>
    <row r="44" spans="1:12" x14ac:dyDescent="0.3">
      <c r="A44" t="str">
        <f t="shared" si="4"/>
        <v>phiNT_9_1_p</v>
      </c>
      <c r="B44">
        <f t="shared" si="5"/>
        <v>1.0101607229628377E-2</v>
      </c>
      <c r="C44" t="str">
        <f t="shared" si="6"/>
        <v>Sector 9 Region 1</v>
      </c>
      <c r="D44">
        <v>9</v>
      </c>
      <c r="E44">
        <v>1</v>
      </c>
      <c r="F44">
        <f t="shared" si="7"/>
        <v>1.2500000000000001E-2</v>
      </c>
      <c r="G44">
        <f t="shared" si="8"/>
        <v>0.80812857837027019</v>
      </c>
    </row>
    <row r="45" spans="1:12" x14ac:dyDescent="0.3">
      <c r="A45" t="str">
        <f t="shared" si="4"/>
        <v>phiNT_9_2_p</v>
      </c>
      <c r="B45">
        <f t="shared" si="5"/>
        <v>2.3983927703716229E-3</v>
      </c>
      <c r="C45" t="str">
        <f t="shared" si="6"/>
        <v>Sector 9 Region 2</v>
      </c>
      <c r="D45">
        <v>9</v>
      </c>
      <c r="E45">
        <v>2</v>
      </c>
      <c r="F45">
        <f t="shared" si="7"/>
        <v>1.2500000000000001E-2</v>
      </c>
      <c r="G45">
        <f t="shared" si="8"/>
        <v>0.19187142162972981</v>
      </c>
    </row>
  </sheetData>
  <mergeCells count="3">
    <mergeCell ref="A8:C8"/>
    <mergeCell ref="A2:C2"/>
    <mergeCell ref="A27:C27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topLeftCell="A82" workbookViewId="0">
      <selection activeCell="B120" sqref="B120"/>
    </sheetView>
  </sheetViews>
  <sheetFormatPr baseColWidth="10" defaultRowHeight="14.4" x14ac:dyDescent="0.3"/>
  <sheetData>
    <row r="1" spans="1:4" x14ac:dyDescent="0.3">
      <c r="A1" t="s">
        <v>207</v>
      </c>
      <c r="B1" t="s">
        <v>236</v>
      </c>
      <c r="C1" t="s">
        <v>208</v>
      </c>
      <c r="D1" t="s">
        <v>209</v>
      </c>
    </row>
    <row r="2" spans="1:4" x14ac:dyDescent="0.3">
      <c r="A2">
        <v>2</v>
      </c>
      <c r="B2">
        <f>B$34/($A$34-$A$2) *($A2 -$A$2)</f>
        <v>0</v>
      </c>
      <c r="C2">
        <v>0</v>
      </c>
      <c r="D2">
        <v>0</v>
      </c>
    </row>
    <row r="3" spans="1:4" x14ac:dyDescent="0.3">
      <c r="A3">
        <v>3</v>
      </c>
      <c r="B3">
        <f>B$34/($A$34-$A$2) *($A3 -$A$2)</f>
        <v>3.125E-2</v>
      </c>
      <c r="C3">
        <v>0</v>
      </c>
      <c r="D3">
        <v>0</v>
      </c>
    </row>
    <row r="4" spans="1:4" x14ac:dyDescent="0.3">
      <c r="A4">
        <v>4</v>
      </c>
      <c r="B4">
        <f t="shared" ref="B4:B33" si="0">B$34/($A$34-$A$2) *($A4 -$A$2)</f>
        <v>6.25E-2</v>
      </c>
      <c r="C4">
        <v>0</v>
      </c>
      <c r="D4">
        <v>0</v>
      </c>
    </row>
    <row r="5" spans="1:4" x14ac:dyDescent="0.3">
      <c r="A5">
        <v>5</v>
      </c>
      <c r="B5">
        <f t="shared" si="0"/>
        <v>9.375E-2</v>
      </c>
      <c r="C5">
        <v>0</v>
      </c>
      <c r="D5">
        <v>0</v>
      </c>
    </row>
    <row r="6" spans="1:4" x14ac:dyDescent="0.3">
      <c r="A6">
        <v>6</v>
      </c>
      <c r="B6">
        <f t="shared" si="0"/>
        <v>0.125</v>
      </c>
      <c r="C6">
        <v>0</v>
      </c>
      <c r="D6">
        <v>0</v>
      </c>
    </row>
    <row r="7" spans="1:4" x14ac:dyDescent="0.3">
      <c r="A7">
        <v>7</v>
      </c>
      <c r="B7">
        <f t="shared" si="0"/>
        <v>0.15625</v>
      </c>
      <c r="C7">
        <v>0</v>
      </c>
      <c r="D7">
        <v>0</v>
      </c>
    </row>
    <row r="8" spans="1:4" x14ac:dyDescent="0.3">
      <c r="A8">
        <v>8</v>
      </c>
      <c r="B8">
        <f t="shared" si="0"/>
        <v>0.1875</v>
      </c>
      <c r="C8">
        <v>0</v>
      </c>
      <c r="D8">
        <v>0</v>
      </c>
    </row>
    <row r="9" spans="1:4" x14ac:dyDescent="0.3">
      <c r="A9">
        <v>9</v>
      </c>
      <c r="B9">
        <f t="shared" si="0"/>
        <v>0.21875</v>
      </c>
      <c r="C9">
        <v>0</v>
      </c>
      <c r="D9">
        <v>0</v>
      </c>
    </row>
    <row r="10" spans="1:4" x14ac:dyDescent="0.3">
      <c r="A10">
        <v>10</v>
      </c>
      <c r="B10">
        <f t="shared" si="0"/>
        <v>0.25</v>
      </c>
      <c r="C10">
        <v>0</v>
      </c>
      <c r="D10">
        <v>0</v>
      </c>
    </row>
    <row r="11" spans="1:4" x14ac:dyDescent="0.3">
      <c r="A11">
        <v>11</v>
      </c>
      <c r="B11">
        <f t="shared" si="0"/>
        <v>0.28125</v>
      </c>
      <c r="C11">
        <v>0</v>
      </c>
      <c r="D11">
        <v>0</v>
      </c>
    </row>
    <row r="12" spans="1:4" x14ac:dyDescent="0.3">
      <c r="A12">
        <v>12</v>
      </c>
      <c r="B12">
        <f t="shared" si="0"/>
        <v>0.3125</v>
      </c>
      <c r="C12">
        <v>0</v>
      </c>
      <c r="D12">
        <v>0</v>
      </c>
    </row>
    <row r="13" spans="1:4" x14ac:dyDescent="0.3">
      <c r="A13">
        <v>13</v>
      </c>
      <c r="B13">
        <f t="shared" si="0"/>
        <v>0.34375</v>
      </c>
      <c r="C13">
        <v>0</v>
      </c>
      <c r="D13">
        <v>0</v>
      </c>
    </row>
    <row r="14" spans="1:4" x14ac:dyDescent="0.3">
      <c r="A14">
        <v>14</v>
      </c>
      <c r="B14">
        <f t="shared" si="0"/>
        <v>0.375</v>
      </c>
      <c r="C14">
        <v>0</v>
      </c>
      <c r="D14">
        <v>0</v>
      </c>
    </row>
    <row r="15" spans="1:4" x14ac:dyDescent="0.3">
      <c r="A15">
        <v>15</v>
      </c>
      <c r="B15">
        <f t="shared" si="0"/>
        <v>0.40625</v>
      </c>
      <c r="C15">
        <v>0</v>
      </c>
      <c r="D15">
        <v>0</v>
      </c>
    </row>
    <row r="16" spans="1:4" x14ac:dyDescent="0.3">
      <c r="A16">
        <v>16</v>
      </c>
      <c r="B16">
        <f t="shared" si="0"/>
        <v>0.4375</v>
      </c>
      <c r="C16">
        <v>0</v>
      </c>
      <c r="D16">
        <v>0</v>
      </c>
    </row>
    <row r="17" spans="1:4" x14ac:dyDescent="0.3">
      <c r="A17">
        <v>17</v>
      </c>
      <c r="B17">
        <f t="shared" si="0"/>
        <v>0.46875</v>
      </c>
      <c r="C17">
        <v>0</v>
      </c>
      <c r="D17">
        <v>0</v>
      </c>
    </row>
    <row r="18" spans="1:4" x14ac:dyDescent="0.3">
      <c r="A18">
        <v>18</v>
      </c>
      <c r="B18">
        <f t="shared" si="0"/>
        <v>0.5</v>
      </c>
      <c r="C18">
        <v>0</v>
      </c>
      <c r="D18">
        <v>0</v>
      </c>
    </row>
    <row r="19" spans="1:4" x14ac:dyDescent="0.3">
      <c r="A19">
        <v>19</v>
      </c>
      <c r="B19">
        <f t="shared" si="0"/>
        <v>0.53125</v>
      </c>
      <c r="C19">
        <v>0</v>
      </c>
      <c r="D19">
        <v>0</v>
      </c>
    </row>
    <row r="20" spans="1:4" x14ac:dyDescent="0.3">
      <c r="A20">
        <v>20</v>
      </c>
      <c r="B20">
        <f t="shared" si="0"/>
        <v>0.5625</v>
      </c>
      <c r="C20">
        <v>0</v>
      </c>
      <c r="D20">
        <v>0</v>
      </c>
    </row>
    <row r="21" spans="1:4" x14ac:dyDescent="0.3">
      <c r="A21">
        <v>21</v>
      </c>
      <c r="B21">
        <f t="shared" si="0"/>
        <v>0.59375</v>
      </c>
      <c r="C21">
        <v>0</v>
      </c>
      <c r="D21">
        <v>0</v>
      </c>
    </row>
    <row r="22" spans="1:4" x14ac:dyDescent="0.3">
      <c r="A22">
        <v>22</v>
      </c>
      <c r="B22">
        <f t="shared" si="0"/>
        <v>0.625</v>
      </c>
      <c r="C22">
        <v>0</v>
      </c>
      <c r="D22">
        <v>0</v>
      </c>
    </row>
    <row r="23" spans="1:4" x14ac:dyDescent="0.3">
      <c r="A23">
        <v>23</v>
      </c>
      <c r="B23">
        <f t="shared" si="0"/>
        <v>0.65625</v>
      </c>
      <c r="C23">
        <v>0</v>
      </c>
      <c r="D23">
        <v>0</v>
      </c>
    </row>
    <row r="24" spans="1:4" x14ac:dyDescent="0.3">
      <c r="A24">
        <v>24</v>
      </c>
      <c r="B24">
        <f t="shared" si="0"/>
        <v>0.6875</v>
      </c>
      <c r="C24">
        <v>0</v>
      </c>
      <c r="D24">
        <v>0</v>
      </c>
    </row>
    <row r="25" spans="1:4" x14ac:dyDescent="0.3">
      <c r="A25">
        <v>25</v>
      </c>
      <c r="B25">
        <f t="shared" si="0"/>
        <v>0.71875</v>
      </c>
      <c r="C25">
        <v>0</v>
      </c>
      <c r="D25">
        <v>0</v>
      </c>
    </row>
    <row r="26" spans="1:4" x14ac:dyDescent="0.3">
      <c r="A26">
        <v>26</v>
      </c>
      <c r="B26">
        <f t="shared" si="0"/>
        <v>0.75</v>
      </c>
      <c r="C26">
        <v>0</v>
      </c>
      <c r="D26">
        <v>0</v>
      </c>
    </row>
    <row r="27" spans="1:4" x14ac:dyDescent="0.3">
      <c r="A27">
        <v>27</v>
      </c>
      <c r="B27">
        <f t="shared" si="0"/>
        <v>0.78125</v>
      </c>
      <c r="C27">
        <v>0</v>
      </c>
      <c r="D27">
        <v>0</v>
      </c>
    </row>
    <row r="28" spans="1:4" x14ac:dyDescent="0.3">
      <c r="A28">
        <v>28</v>
      </c>
      <c r="B28">
        <f t="shared" si="0"/>
        <v>0.8125</v>
      </c>
      <c r="C28">
        <v>0</v>
      </c>
      <c r="D28">
        <v>0</v>
      </c>
    </row>
    <row r="29" spans="1:4" x14ac:dyDescent="0.3">
      <c r="A29">
        <v>29</v>
      </c>
      <c r="B29">
        <f t="shared" si="0"/>
        <v>0.84375</v>
      </c>
      <c r="C29">
        <v>0</v>
      </c>
      <c r="D29">
        <v>0</v>
      </c>
    </row>
    <row r="30" spans="1:4" x14ac:dyDescent="0.3">
      <c r="A30">
        <v>30</v>
      </c>
      <c r="B30">
        <f t="shared" si="0"/>
        <v>0.875</v>
      </c>
      <c r="C30">
        <v>0</v>
      </c>
      <c r="D30">
        <v>0</v>
      </c>
    </row>
    <row r="31" spans="1:4" x14ac:dyDescent="0.3">
      <c r="A31">
        <v>31</v>
      </c>
      <c r="B31">
        <f t="shared" si="0"/>
        <v>0.90625</v>
      </c>
      <c r="C31">
        <v>0</v>
      </c>
      <c r="D31">
        <v>0</v>
      </c>
    </row>
    <row r="32" spans="1:4" x14ac:dyDescent="0.3">
      <c r="A32">
        <v>32</v>
      </c>
      <c r="B32">
        <f t="shared" si="0"/>
        <v>0.9375</v>
      </c>
      <c r="C32">
        <v>0</v>
      </c>
      <c r="D32">
        <v>0</v>
      </c>
    </row>
    <row r="33" spans="1:4" x14ac:dyDescent="0.3">
      <c r="A33">
        <v>33</v>
      </c>
      <c r="B33">
        <f t="shared" si="0"/>
        <v>0.96875</v>
      </c>
      <c r="C33">
        <v>0</v>
      </c>
      <c r="D33">
        <v>0</v>
      </c>
    </row>
    <row r="34" spans="1:4" x14ac:dyDescent="0.3">
      <c r="A34">
        <v>34</v>
      </c>
      <c r="B34">
        <v>1</v>
      </c>
      <c r="C34">
        <v>0</v>
      </c>
      <c r="D34">
        <v>0</v>
      </c>
    </row>
    <row r="35" spans="1:4" x14ac:dyDescent="0.3">
      <c r="A35">
        <v>35</v>
      </c>
      <c r="B35">
        <v>1</v>
      </c>
      <c r="C35">
        <v>0</v>
      </c>
      <c r="D35">
        <v>0</v>
      </c>
    </row>
    <row r="36" spans="1:4" x14ac:dyDescent="0.3">
      <c r="A36">
        <v>36</v>
      </c>
      <c r="B36">
        <v>1</v>
      </c>
      <c r="C36">
        <v>0</v>
      </c>
      <c r="D36">
        <v>0</v>
      </c>
    </row>
    <row r="37" spans="1:4" x14ac:dyDescent="0.3">
      <c r="A37">
        <v>37</v>
      </c>
      <c r="B37">
        <v>1</v>
      </c>
      <c r="C37">
        <v>0</v>
      </c>
      <c r="D37">
        <v>0</v>
      </c>
    </row>
    <row r="38" spans="1:4" x14ac:dyDescent="0.3">
      <c r="A38">
        <v>38</v>
      </c>
      <c r="B38">
        <v>1</v>
      </c>
      <c r="C38">
        <v>0</v>
      </c>
      <c r="D38">
        <v>0</v>
      </c>
    </row>
    <row r="39" spans="1:4" x14ac:dyDescent="0.3">
      <c r="A39">
        <v>39</v>
      </c>
      <c r="B39">
        <v>1</v>
      </c>
      <c r="C39">
        <v>0</v>
      </c>
      <c r="D39">
        <v>0</v>
      </c>
    </row>
    <row r="40" spans="1:4" x14ac:dyDescent="0.3">
      <c r="A40">
        <v>40</v>
      </c>
      <c r="B40">
        <v>1</v>
      </c>
      <c r="C40">
        <v>0</v>
      </c>
      <c r="D40">
        <v>0</v>
      </c>
    </row>
    <row r="41" spans="1:4" x14ac:dyDescent="0.3">
      <c r="A41">
        <v>41</v>
      </c>
      <c r="B41">
        <v>1</v>
      </c>
      <c r="C41">
        <v>0</v>
      </c>
      <c r="D41">
        <v>0</v>
      </c>
    </row>
    <row r="42" spans="1:4" x14ac:dyDescent="0.3">
      <c r="A42">
        <v>42</v>
      </c>
      <c r="B42">
        <v>1</v>
      </c>
      <c r="C42">
        <v>0</v>
      </c>
      <c r="D42">
        <v>0</v>
      </c>
    </row>
    <row r="43" spans="1:4" x14ac:dyDescent="0.3">
      <c r="A43">
        <v>43</v>
      </c>
      <c r="B43">
        <v>1</v>
      </c>
      <c r="C43">
        <v>0</v>
      </c>
      <c r="D43">
        <v>0</v>
      </c>
    </row>
    <row r="44" spans="1:4" x14ac:dyDescent="0.3">
      <c r="A44">
        <v>44</v>
      </c>
      <c r="B44">
        <v>1</v>
      </c>
      <c r="C44">
        <v>0</v>
      </c>
      <c r="D44">
        <v>0</v>
      </c>
    </row>
    <row r="45" spans="1:4" x14ac:dyDescent="0.3">
      <c r="A45">
        <v>45</v>
      </c>
      <c r="B45">
        <v>1</v>
      </c>
      <c r="C45">
        <v>0</v>
      </c>
      <c r="D45">
        <v>0</v>
      </c>
    </row>
    <row r="46" spans="1:4" x14ac:dyDescent="0.3">
      <c r="A46">
        <v>46</v>
      </c>
      <c r="B46">
        <v>1</v>
      </c>
      <c r="C46">
        <v>0</v>
      </c>
      <c r="D46">
        <v>0</v>
      </c>
    </row>
    <row r="47" spans="1:4" x14ac:dyDescent="0.3">
      <c r="A47">
        <v>47</v>
      </c>
      <c r="B47">
        <v>1</v>
      </c>
      <c r="C47">
        <v>0</v>
      </c>
      <c r="D47">
        <v>0</v>
      </c>
    </row>
    <row r="48" spans="1:4" x14ac:dyDescent="0.3">
      <c r="A48">
        <v>48</v>
      </c>
      <c r="B48">
        <v>1</v>
      </c>
      <c r="C48">
        <v>0</v>
      </c>
      <c r="D48">
        <v>0</v>
      </c>
    </row>
    <row r="49" spans="1:4" x14ac:dyDescent="0.3">
      <c r="A49">
        <v>49</v>
      </c>
      <c r="B49">
        <v>1</v>
      </c>
      <c r="C49">
        <v>0</v>
      </c>
      <c r="D49">
        <v>0</v>
      </c>
    </row>
    <row r="50" spans="1:4" x14ac:dyDescent="0.3">
      <c r="A50">
        <v>50</v>
      </c>
      <c r="B50">
        <v>1</v>
      </c>
      <c r="C50">
        <v>0</v>
      </c>
      <c r="D50">
        <v>0</v>
      </c>
    </row>
    <row r="51" spans="1:4" x14ac:dyDescent="0.3">
      <c r="A51">
        <v>51</v>
      </c>
      <c r="B51">
        <v>1</v>
      </c>
      <c r="C51">
        <v>0</v>
      </c>
      <c r="D51">
        <v>0</v>
      </c>
    </row>
    <row r="52" spans="1:4" x14ac:dyDescent="0.3">
      <c r="A52">
        <v>52</v>
      </c>
      <c r="B52">
        <v>1</v>
      </c>
      <c r="C52">
        <v>0</v>
      </c>
      <c r="D52">
        <v>0</v>
      </c>
    </row>
    <row r="53" spans="1:4" x14ac:dyDescent="0.3">
      <c r="A53">
        <v>53</v>
      </c>
      <c r="B53">
        <v>1</v>
      </c>
      <c r="C53">
        <v>0</v>
      </c>
      <c r="D53">
        <v>0</v>
      </c>
    </row>
    <row r="54" spans="1:4" x14ac:dyDescent="0.3">
      <c r="A54">
        <v>54</v>
      </c>
      <c r="B54">
        <v>1</v>
      </c>
      <c r="C54">
        <v>0</v>
      </c>
      <c r="D54">
        <v>0</v>
      </c>
    </row>
    <row r="55" spans="1:4" x14ac:dyDescent="0.3">
      <c r="A55">
        <v>55</v>
      </c>
      <c r="B55">
        <v>1</v>
      </c>
      <c r="C55">
        <v>0</v>
      </c>
      <c r="D55">
        <v>0</v>
      </c>
    </row>
    <row r="56" spans="1:4" x14ac:dyDescent="0.3">
      <c r="A56">
        <v>56</v>
      </c>
      <c r="B56">
        <v>1</v>
      </c>
      <c r="C56">
        <v>0</v>
      </c>
      <c r="D56">
        <v>0</v>
      </c>
    </row>
    <row r="57" spans="1:4" x14ac:dyDescent="0.3">
      <c r="A57">
        <v>57</v>
      </c>
      <c r="B57">
        <v>1</v>
      </c>
      <c r="C57">
        <v>0</v>
      </c>
      <c r="D57">
        <v>0</v>
      </c>
    </row>
    <row r="58" spans="1:4" x14ac:dyDescent="0.3">
      <c r="A58">
        <v>58</v>
      </c>
      <c r="B58">
        <v>1</v>
      </c>
      <c r="C58">
        <v>0</v>
      </c>
      <c r="D58">
        <v>0</v>
      </c>
    </row>
    <row r="59" spans="1:4" x14ac:dyDescent="0.3">
      <c r="A59">
        <v>59</v>
      </c>
      <c r="B59">
        <v>1</v>
      </c>
      <c r="C59">
        <v>0</v>
      </c>
      <c r="D59">
        <v>0</v>
      </c>
    </row>
    <row r="60" spans="1:4" x14ac:dyDescent="0.3">
      <c r="A60">
        <v>60</v>
      </c>
      <c r="B60">
        <v>1</v>
      </c>
      <c r="C60">
        <v>0</v>
      </c>
      <c r="D60">
        <v>0</v>
      </c>
    </row>
    <row r="61" spans="1:4" x14ac:dyDescent="0.3">
      <c r="A61">
        <v>61</v>
      </c>
      <c r="B61">
        <v>1</v>
      </c>
      <c r="C61">
        <v>0</v>
      </c>
      <c r="D61">
        <v>0</v>
      </c>
    </row>
    <row r="62" spans="1:4" x14ac:dyDescent="0.3">
      <c r="A62">
        <v>62</v>
      </c>
      <c r="B62">
        <v>1</v>
      </c>
      <c r="C62">
        <v>0</v>
      </c>
      <c r="D62">
        <v>0</v>
      </c>
    </row>
    <row r="63" spans="1:4" x14ac:dyDescent="0.3">
      <c r="A63">
        <v>63</v>
      </c>
      <c r="B63">
        <v>1</v>
      </c>
      <c r="C63">
        <v>0</v>
      </c>
      <c r="D63">
        <v>0</v>
      </c>
    </row>
    <row r="64" spans="1:4" x14ac:dyDescent="0.3">
      <c r="A64">
        <v>64</v>
      </c>
      <c r="B64">
        <v>1</v>
      </c>
      <c r="C64">
        <v>0</v>
      </c>
      <c r="D64">
        <v>0</v>
      </c>
    </row>
    <row r="65" spans="1:4" x14ac:dyDescent="0.3">
      <c r="A65">
        <v>65</v>
      </c>
      <c r="B65">
        <v>1</v>
      </c>
      <c r="C65">
        <v>0</v>
      </c>
      <c r="D65">
        <v>0</v>
      </c>
    </row>
    <row r="66" spans="1:4" x14ac:dyDescent="0.3">
      <c r="A66">
        <v>66</v>
      </c>
      <c r="B66">
        <v>1</v>
      </c>
      <c r="C66">
        <v>0</v>
      </c>
      <c r="D66">
        <v>0</v>
      </c>
    </row>
    <row r="67" spans="1:4" x14ac:dyDescent="0.3">
      <c r="A67">
        <v>67</v>
      </c>
      <c r="B67">
        <v>1</v>
      </c>
      <c r="C67">
        <v>0</v>
      </c>
      <c r="D67">
        <v>0</v>
      </c>
    </row>
    <row r="68" spans="1:4" x14ac:dyDescent="0.3">
      <c r="A68">
        <v>68</v>
      </c>
      <c r="B68">
        <v>1</v>
      </c>
      <c r="C68">
        <v>0</v>
      </c>
      <c r="D68">
        <v>0</v>
      </c>
    </row>
    <row r="69" spans="1:4" x14ac:dyDescent="0.3">
      <c r="A69">
        <v>69</v>
      </c>
      <c r="B69">
        <v>1</v>
      </c>
      <c r="C69">
        <v>0</v>
      </c>
      <c r="D69">
        <v>0</v>
      </c>
    </row>
    <row r="70" spans="1:4" x14ac:dyDescent="0.3">
      <c r="A70">
        <v>70</v>
      </c>
      <c r="B70">
        <v>1</v>
      </c>
      <c r="C70">
        <v>0</v>
      </c>
      <c r="D70">
        <v>0</v>
      </c>
    </row>
    <row r="71" spans="1:4" x14ac:dyDescent="0.3">
      <c r="A71">
        <v>71</v>
      </c>
      <c r="B71">
        <v>1</v>
      </c>
      <c r="C71">
        <v>0</v>
      </c>
      <c r="D71">
        <v>0</v>
      </c>
    </row>
    <row r="72" spans="1:4" x14ac:dyDescent="0.3">
      <c r="A72">
        <v>72</v>
      </c>
      <c r="B72">
        <v>1</v>
      </c>
      <c r="C72">
        <v>0</v>
      </c>
      <c r="D72">
        <v>0</v>
      </c>
    </row>
    <row r="73" spans="1:4" x14ac:dyDescent="0.3">
      <c r="A73">
        <v>73</v>
      </c>
      <c r="B73">
        <v>1</v>
      </c>
      <c r="C73">
        <v>0</v>
      </c>
      <c r="D73">
        <v>0</v>
      </c>
    </row>
    <row r="74" spans="1:4" x14ac:dyDescent="0.3">
      <c r="A74">
        <v>74</v>
      </c>
      <c r="B74">
        <v>1</v>
      </c>
      <c r="C74">
        <v>0</v>
      </c>
      <c r="D74">
        <v>0</v>
      </c>
    </row>
    <row r="75" spans="1:4" x14ac:dyDescent="0.3">
      <c r="A75">
        <v>75</v>
      </c>
      <c r="B75">
        <v>1</v>
      </c>
      <c r="C75">
        <v>0</v>
      </c>
      <c r="D75">
        <v>0</v>
      </c>
    </row>
    <row r="76" spans="1:4" x14ac:dyDescent="0.3">
      <c r="A76">
        <v>76</v>
      </c>
      <c r="B76">
        <v>1</v>
      </c>
      <c r="C76">
        <v>0</v>
      </c>
      <c r="D76">
        <v>0</v>
      </c>
    </row>
    <row r="77" spans="1:4" x14ac:dyDescent="0.3">
      <c r="A77">
        <v>77</v>
      </c>
      <c r="B77">
        <v>1</v>
      </c>
      <c r="C77">
        <v>0</v>
      </c>
      <c r="D77">
        <v>0</v>
      </c>
    </row>
    <row r="78" spans="1:4" x14ac:dyDescent="0.3">
      <c r="A78">
        <v>78</v>
      </c>
      <c r="B78">
        <v>1</v>
      </c>
      <c r="C78">
        <v>0</v>
      </c>
      <c r="D78">
        <v>0</v>
      </c>
    </row>
    <row r="79" spans="1:4" x14ac:dyDescent="0.3">
      <c r="A79">
        <v>79</v>
      </c>
      <c r="B79">
        <v>1</v>
      </c>
      <c r="C79">
        <v>0</v>
      </c>
      <c r="D79">
        <v>0</v>
      </c>
    </row>
    <row r="80" spans="1:4" x14ac:dyDescent="0.3">
      <c r="A80">
        <v>80</v>
      </c>
      <c r="B80">
        <v>1</v>
      </c>
      <c r="C80">
        <v>0</v>
      </c>
      <c r="D80">
        <v>0</v>
      </c>
    </row>
    <row r="81" spans="1:4" x14ac:dyDescent="0.3">
      <c r="A81">
        <v>81</v>
      </c>
      <c r="B81">
        <v>1</v>
      </c>
      <c r="C81">
        <v>0</v>
      </c>
      <c r="D81">
        <v>0</v>
      </c>
    </row>
    <row r="82" spans="1:4" x14ac:dyDescent="0.3">
      <c r="A82">
        <v>82</v>
      </c>
      <c r="B82">
        <v>1</v>
      </c>
      <c r="C82">
        <v>0</v>
      </c>
      <c r="D82">
        <v>0</v>
      </c>
    </row>
    <row r="83" spans="1:4" x14ac:dyDescent="0.3">
      <c r="A83">
        <v>83</v>
      </c>
      <c r="B83">
        <v>1</v>
      </c>
      <c r="C83">
        <v>0</v>
      </c>
      <c r="D83">
        <v>0</v>
      </c>
    </row>
    <row r="84" spans="1:4" x14ac:dyDescent="0.3">
      <c r="A84">
        <v>84</v>
      </c>
      <c r="B84">
        <v>1</v>
      </c>
      <c r="C84">
        <v>0</v>
      </c>
      <c r="D84">
        <v>0</v>
      </c>
    </row>
    <row r="85" spans="1:4" x14ac:dyDescent="0.3">
      <c r="A85">
        <v>85</v>
      </c>
      <c r="B85">
        <v>1</v>
      </c>
      <c r="C85">
        <v>0</v>
      </c>
      <c r="D85">
        <v>0</v>
      </c>
    </row>
    <row r="86" spans="1:4" x14ac:dyDescent="0.3">
      <c r="A86">
        <v>86</v>
      </c>
      <c r="B86">
        <v>1</v>
      </c>
      <c r="C86">
        <v>0</v>
      </c>
      <c r="D86">
        <v>0</v>
      </c>
    </row>
    <row r="87" spans="1:4" x14ac:dyDescent="0.3">
      <c r="A87">
        <v>87</v>
      </c>
      <c r="B87">
        <v>1</v>
      </c>
      <c r="C87">
        <v>0</v>
      </c>
      <c r="D87">
        <v>0</v>
      </c>
    </row>
    <row r="88" spans="1:4" x14ac:dyDescent="0.3">
      <c r="A88">
        <v>88</v>
      </c>
      <c r="B88">
        <v>1</v>
      </c>
      <c r="C88">
        <v>0</v>
      </c>
      <c r="D88">
        <v>0</v>
      </c>
    </row>
    <row r="89" spans="1:4" x14ac:dyDescent="0.3">
      <c r="A89">
        <v>89</v>
      </c>
      <c r="B89">
        <v>1</v>
      </c>
      <c r="C89">
        <v>0</v>
      </c>
      <c r="D89">
        <v>0</v>
      </c>
    </row>
    <row r="90" spans="1:4" x14ac:dyDescent="0.3">
      <c r="A90">
        <v>90</v>
      </c>
      <c r="B90">
        <v>1</v>
      </c>
      <c r="C90">
        <v>0</v>
      </c>
      <c r="D90">
        <v>0</v>
      </c>
    </row>
    <row r="91" spans="1:4" x14ac:dyDescent="0.3">
      <c r="A91">
        <v>91</v>
      </c>
      <c r="B91">
        <v>1</v>
      </c>
      <c r="C91">
        <v>0</v>
      </c>
      <c r="D91">
        <v>0</v>
      </c>
    </row>
    <row r="92" spans="1:4" x14ac:dyDescent="0.3">
      <c r="A92">
        <v>92</v>
      </c>
      <c r="B92">
        <v>1</v>
      </c>
      <c r="C92">
        <v>0</v>
      </c>
      <c r="D92">
        <v>0</v>
      </c>
    </row>
    <row r="93" spans="1:4" x14ac:dyDescent="0.3">
      <c r="A93">
        <v>93</v>
      </c>
      <c r="B93">
        <v>1</v>
      </c>
      <c r="C93">
        <v>0</v>
      </c>
      <c r="D93">
        <v>0</v>
      </c>
    </row>
    <row r="94" spans="1:4" x14ac:dyDescent="0.3">
      <c r="A94">
        <v>94</v>
      </c>
      <c r="B94">
        <v>1</v>
      </c>
      <c r="C94">
        <v>0</v>
      </c>
      <c r="D94">
        <v>0</v>
      </c>
    </row>
    <row r="95" spans="1:4" x14ac:dyDescent="0.3">
      <c r="A95">
        <v>95</v>
      </c>
      <c r="B95">
        <v>1</v>
      </c>
      <c r="C95">
        <v>0</v>
      </c>
      <c r="D95">
        <v>0</v>
      </c>
    </row>
    <row r="96" spans="1:4" x14ac:dyDescent="0.3">
      <c r="A96">
        <v>96</v>
      </c>
      <c r="B96">
        <v>1</v>
      </c>
      <c r="C96">
        <v>0</v>
      </c>
      <c r="D96">
        <v>0</v>
      </c>
    </row>
    <row r="97" spans="1:4" x14ac:dyDescent="0.3">
      <c r="A97">
        <v>97</v>
      </c>
      <c r="B97">
        <v>1</v>
      </c>
      <c r="C97">
        <v>0</v>
      </c>
      <c r="D97">
        <v>0</v>
      </c>
    </row>
    <row r="98" spans="1:4" x14ac:dyDescent="0.3">
      <c r="A98">
        <v>98</v>
      </c>
      <c r="B98">
        <v>1</v>
      </c>
      <c r="C98">
        <v>0</v>
      </c>
      <c r="D98">
        <v>0</v>
      </c>
    </row>
    <row r="99" spans="1:4" x14ac:dyDescent="0.3">
      <c r="A99">
        <v>99</v>
      </c>
      <c r="B99">
        <v>1</v>
      </c>
      <c r="C99">
        <v>0</v>
      </c>
      <c r="D99">
        <v>0</v>
      </c>
    </row>
    <row r="100" spans="1:4" x14ac:dyDescent="0.3">
      <c r="A100">
        <v>100</v>
      </c>
      <c r="B100">
        <v>1</v>
      </c>
      <c r="C100">
        <v>0</v>
      </c>
      <c r="D100">
        <v>0</v>
      </c>
    </row>
    <row r="101" spans="1:4" x14ac:dyDescent="0.3">
      <c r="A101">
        <v>101</v>
      </c>
      <c r="B101">
        <v>1</v>
      </c>
      <c r="C101">
        <v>0</v>
      </c>
      <c r="D101">
        <v>0</v>
      </c>
    </row>
    <row r="102" spans="1:4" x14ac:dyDescent="0.3">
      <c r="A102">
        <v>102</v>
      </c>
      <c r="B102">
        <v>1</v>
      </c>
      <c r="C102">
        <v>0</v>
      </c>
      <c r="D102">
        <v>0</v>
      </c>
    </row>
    <row r="103" spans="1:4" x14ac:dyDescent="0.3">
      <c r="A103">
        <v>103</v>
      </c>
      <c r="B103">
        <v>1</v>
      </c>
      <c r="C103">
        <v>0</v>
      </c>
      <c r="D103">
        <v>0</v>
      </c>
    </row>
    <row r="104" spans="1:4" x14ac:dyDescent="0.3">
      <c r="A104">
        <v>104</v>
      </c>
      <c r="B104">
        <v>1</v>
      </c>
      <c r="C104">
        <v>0</v>
      </c>
      <c r="D104">
        <v>0</v>
      </c>
    </row>
    <row r="105" spans="1:4" x14ac:dyDescent="0.3">
      <c r="A105">
        <v>105</v>
      </c>
      <c r="B105">
        <v>1</v>
      </c>
      <c r="C105">
        <v>0</v>
      </c>
      <c r="D105">
        <v>0</v>
      </c>
    </row>
    <row r="106" spans="1:4" x14ac:dyDescent="0.3">
      <c r="A106">
        <v>106</v>
      </c>
      <c r="B106">
        <v>1</v>
      </c>
      <c r="C106">
        <v>0</v>
      </c>
      <c r="D106">
        <v>0</v>
      </c>
    </row>
    <row r="107" spans="1:4" x14ac:dyDescent="0.3">
      <c r="A107">
        <v>107</v>
      </c>
      <c r="B107">
        <v>1</v>
      </c>
      <c r="C107">
        <v>0</v>
      </c>
      <c r="D107">
        <v>0</v>
      </c>
    </row>
    <row r="108" spans="1:4" x14ac:dyDescent="0.3">
      <c r="A108">
        <v>108</v>
      </c>
      <c r="B108">
        <v>1</v>
      </c>
      <c r="C108">
        <v>0</v>
      </c>
      <c r="D108">
        <v>0</v>
      </c>
    </row>
    <row r="109" spans="1:4" x14ac:dyDescent="0.3">
      <c r="A109">
        <v>109</v>
      </c>
      <c r="B109">
        <v>1</v>
      </c>
      <c r="C109">
        <v>0</v>
      </c>
      <c r="D109">
        <v>0</v>
      </c>
    </row>
    <row r="110" spans="1:4" x14ac:dyDescent="0.3">
      <c r="A110">
        <v>110</v>
      </c>
      <c r="B110">
        <v>1</v>
      </c>
      <c r="C110">
        <v>0</v>
      </c>
      <c r="D110">
        <v>0</v>
      </c>
    </row>
    <row r="111" spans="1:4" x14ac:dyDescent="0.3">
      <c r="A111">
        <v>111</v>
      </c>
      <c r="B111">
        <v>1</v>
      </c>
      <c r="C111">
        <v>0</v>
      </c>
      <c r="D111">
        <v>0</v>
      </c>
    </row>
    <row r="112" spans="1:4" x14ac:dyDescent="0.3">
      <c r="A112">
        <v>112</v>
      </c>
      <c r="B112">
        <v>1</v>
      </c>
      <c r="C112">
        <v>0</v>
      </c>
      <c r="D112">
        <v>0</v>
      </c>
    </row>
    <row r="113" spans="1:4" x14ac:dyDescent="0.3">
      <c r="A113">
        <v>113</v>
      </c>
      <c r="B113">
        <v>1</v>
      </c>
      <c r="C113">
        <v>0</v>
      </c>
      <c r="D113">
        <v>0</v>
      </c>
    </row>
    <row r="114" spans="1:4" x14ac:dyDescent="0.3">
      <c r="A114">
        <v>114</v>
      </c>
      <c r="B114">
        <v>1</v>
      </c>
      <c r="C114">
        <v>0</v>
      </c>
      <c r="D114">
        <v>0</v>
      </c>
    </row>
    <row r="115" spans="1:4" x14ac:dyDescent="0.3">
      <c r="A115">
        <v>115</v>
      </c>
      <c r="B115">
        <v>1</v>
      </c>
      <c r="C115">
        <v>0</v>
      </c>
      <c r="D115">
        <v>0</v>
      </c>
    </row>
    <row r="116" spans="1:4" x14ac:dyDescent="0.3">
      <c r="A116">
        <v>116</v>
      </c>
      <c r="B116">
        <v>1</v>
      </c>
      <c r="C116">
        <v>0</v>
      </c>
      <c r="D116">
        <v>0</v>
      </c>
    </row>
    <row r="117" spans="1:4" x14ac:dyDescent="0.3">
      <c r="A117">
        <v>117</v>
      </c>
      <c r="B117">
        <v>1</v>
      </c>
      <c r="C117">
        <v>0</v>
      </c>
      <c r="D117">
        <v>0</v>
      </c>
    </row>
    <row r="118" spans="1:4" x14ac:dyDescent="0.3">
      <c r="A118">
        <v>118</v>
      </c>
      <c r="B118">
        <v>1</v>
      </c>
      <c r="C118">
        <v>0</v>
      </c>
      <c r="D118">
        <v>0</v>
      </c>
    </row>
    <row r="119" spans="1:4" x14ac:dyDescent="0.3">
      <c r="A119">
        <v>119</v>
      </c>
      <c r="B119">
        <v>1</v>
      </c>
      <c r="C119">
        <v>0</v>
      </c>
      <c r="D119">
        <v>0</v>
      </c>
    </row>
    <row r="120" spans="1:4" x14ac:dyDescent="0.3">
      <c r="A120">
        <v>120</v>
      </c>
      <c r="B120">
        <v>1</v>
      </c>
      <c r="C120">
        <v>0</v>
      </c>
      <c r="D1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topLeftCell="A82" workbookViewId="0">
      <selection activeCell="B101" sqref="B1:B101"/>
    </sheetView>
  </sheetViews>
  <sheetFormatPr baseColWidth="10" defaultRowHeight="14.4" x14ac:dyDescent="0.3"/>
  <sheetData>
    <row r="1" spans="1:4" x14ac:dyDescent="0.3">
      <c r="A1" t="s">
        <v>207</v>
      </c>
      <c r="B1" t="s">
        <v>236</v>
      </c>
      <c r="C1" t="s">
        <v>208</v>
      </c>
      <c r="D1" t="s">
        <v>231</v>
      </c>
    </row>
    <row r="2" spans="1:4" x14ac:dyDescent="0.3">
      <c r="A2">
        <v>2</v>
      </c>
      <c r="B2">
        <f>B$34/($A$34-$A$2) *($A2 -$A$2)</f>
        <v>0</v>
      </c>
      <c r="C2">
        <f t="shared" ref="C2:D21" si="0">C$101/($A$101-$A$2) *($A2 -$A$2)</f>
        <v>0</v>
      </c>
      <c r="D2">
        <f t="shared" si="0"/>
        <v>0</v>
      </c>
    </row>
    <row r="3" spans="1:4" x14ac:dyDescent="0.3">
      <c r="A3">
        <v>3</v>
      </c>
      <c r="B3">
        <f>B$34/($A$34-$A$2) *($A3 -$A$2)</f>
        <v>3.125E-2</v>
      </c>
      <c r="C3">
        <f t="shared" si="0"/>
        <v>6.0606060606060608E-2</v>
      </c>
      <c r="D3">
        <f t="shared" si="0"/>
        <v>6.0606060606060608E-2</v>
      </c>
    </row>
    <row r="4" spans="1:4" x14ac:dyDescent="0.3">
      <c r="A4">
        <v>4</v>
      </c>
      <c r="B4">
        <f t="shared" ref="B4:B33" si="1">B$34/($A$34-$A$2) *($A4 -$A$2)</f>
        <v>6.25E-2</v>
      </c>
      <c r="C4">
        <f t="shared" si="0"/>
        <v>0.12121212121212122</v>
      </c>
      <c r="D4">
        <f t="shared" si="0"/>
        <v>0.12121212121212122</v>
      </c>
    </row>
    <row r="5" spans="1:4" x14ac:dyDescent="0.3">
      <c r="A5">
        <v>5</v>
      </c>
      <c r="B5">
        <f t="shared" si="1"/>
        <v>9.375E-2</v>
      </c>
      <c r="C5">
        <f t="shared" si="0"/>
        <v>0.18181818181818182</v>
      </c>
      <c r="D5">
        <f t="shared" si="0"/>
        <v>0.18181818181818182</v>
      </c>
    </row>
    <row r="6" spans="1:4" x14ac:dyDescent="0.3">
      <c r="A6">
        <v>6</v>
      </c>
      <c r="B6">
        <f t="shared" si="1"/>
        <v>0.125</v>
      </c>
      <c r="C6">
        <f t="shared" si="0"/>
        <v>0.24242424242424243</v>
      </c>
      <c r="D6">
        <f t="shared" si="0"/>
        <v>0.24242424242424243</v>
      </c>
    </row>
    <row r="7" spans="1:4" x14ac:dyDescent="0.3">
      <c r="A7">
        <v>7</v>
      </c>
      <c r="B7">
        <f t="shared" si="1"/>
        <v>0.15625</v>
      </c>
      <c r="C7">
        <f t="shared" si="0"/>
        <v>0.30303030303030304</v>
      </c>
      <c r="D7">
        <f t="shared" si="0"/>
        <v>0.30303030303030304</v>
      </c>
    </row>
    <row r="8" spans="1:4" x14ac:dyDescent="0.3">
      <c r="A8">
        <v>8</v>
      </c>
      <c r="B8">
        <f t="shared" si="1"/>
        <v>0.1875</v>
      </c>
      <c r="C8">
        <f t="shared" si="0"/>
        <v>0.36363636363636365</v>
      </c>
      <c r="D8">
        <f t="shared" si="0"/>
        <v>0.36363636363636365</v>
      </c>
    </row>
    <row r="9" spans="1:4" x14ac:dyDescent="0.3">
      <c r="A9">
        <v>9</v>
      </c>
      <c r="B9">
        <f t="shared" si="1"/>
        <v>0.21875</v>
      </c>
      <c r="C9">
        <f t="shared" si="0"/>
        <v>0.42424242424242425</v>
      </c>
      <c r="D9">
        <f t="shared" si="0"/>
        <v>0.42424242424242425</v>
      </c>
    </row>
    <row r="10" spans="1:4" x14ac:dyDescent="0.3">
      <c r="A10">
        <v>10</v>
      </c>
      <c r="B10">
        <f t="shared" si="1"/>
        <v>0.25</v>
      </c>
      <c r="C10">
        <f t="shared" si="0"/>
        <v>0.48484848484848486</v>
      </c>
      <c r="D10">
        <f t="shared" si="0"/>
        <v>0.48484848484848486</v>
      </c>
    </row>
    <row r="11" spans="1:4" x14ac:dyDescent="0.3">
      <c r="A11">
        <v>11</v>
      </c>
      <c r="B11">
        <f t="shared" si="1"/>
        <v>0.28125</v>
      </c>
      <c r="C11">
        <f t="shared" si="0"/>
        <v>0.54545454545454541</v>
      </c>
      <c r="D11">
        <f t="shared" si="0"/>
        <v>0.54545454545454541</v>
      </c>
    </row>
    <row r="12" spans="1:4" x14ac:dyDescent="0.3">
      <c r="A12">
        <v>12</v>
      </c>
      <c r="B12">
        <f t="shared" si="1"/>
        <v>0.3125</v>
      </c>
      <c r="C12">
        <f t="shared" si="0"/>
        <v>0.60606060606060608</v>
      </c>
      <c r="D12">
        <f t="shared" si="0"/>
        <v>0.60606060606060608</v>
      </c>
    </row>
    <row r="13" spans="1:4" x14ac:dyDescent="0.3">
      <c r="A13">
        <v>13</v>
      </c>
      <c r="B13">
        <f t="shared" si="1"/>
        <v>0.34375</v>
      </c>
      <c r="C13">
        <f t="shared" si="0"/>
        <v>0.66666666666666674</v>
      </c>
      <c r="D13">
        <f t="shared" si="0"/>
        <v>0.66666666666666674</v>
      </c>
    </row>
    <row r="14" spans="1:4" x14ac:dyDescent="0.3">
      <c r="A14">
        <v>14</v>
      </c>
      <c r="B14">
        <f t="shared" si="1"/>
        <v>0.375</v>
      </c>
      <c r="C14">
        <f t="shared" si="0"/>
        <v>0.72727272727272729</v>
      </c>
      <c r="D14">
        <f t="shared" si="0"/>
        <v>0.72727272727272729</v>
      </c>
    </row>
    <row r="15" spans="1:4" x14ac:dyDescent="0.3">
      <c r="A15">
        <v>15</v>
      </c>
      <c r="B15">
        <f t="shared" si="1"/>
        <v>0.40625</v>
      </c>
      <c r="C15">
        <f t="shared" si="0"/>
        <v>0.78787878787878785</v>
      </c>
      <c r="D15">
        <f t="shared" si="0"/>
        <v>0.78787878787878785</v>
      </c>
    </row>
    <row r="16" spans="1:4" x14ac:dyDescent="0.3">
      <c r="A16">
        <v>16</v>
      </c>
      <c r="B16">
        <f t="shared" si="1"/>
        <v>0.4375</v>
      </c>
      <c r="C16">
        <f t="shared" si="0"/>
        <v>0.84848484848484851</v>
      </c>
      <c r="D16">
        <f t="shared" si="0"/>
        <v>0.84848484848484851</v>
      </c>
    </row>
    <row r="17" spans="1:4" x14ac:dyDescent="0.3">
      <c r="A17">
        <v>17</v>
      </c>
      <c r="B17">
        <f t="shared" si="1"/>
        <v>0.46875</v>
      </c>
      <c r="C17">
        <f t="shared" si="0"/>
        <v>0.90909090909090917</v>
      </c>
      <c r="D17">
        <f t="shared" si="0"/>
        <v>0.90909090909090917</v>
      </c>
    </row>
    <row r="18" spans="1:4" x14ac:dyDescent="0.3">
      <c r="A18">
        <v>18</v>
      </c>
      <c r="B18">
        <f t="shared" si="1"/>
        <v>0.5</v>
      </c>
      <c r="C18">
        <f t="shared" si="0"/>
        <v>0.96969696969696972</v>
      </c>
      <c r="D18">
        <f t="shared" si="0"/>
        <v>0.96969696969696972</v>
      </c>
    </row>
    <row r="19" spans="1:4" x14ac:dyDescent="0.3">
      <c r="A19">
        <v>19</v>
      </c>
      <c r="B19">
        <f t="shared" si="1"/>
        <v>0.53125</v>
      </c>
      <c r="C19">
        <f t="shared" si="0"/>
        <v>1.0303030303030303</v>
      </c>
      <c r="D19">
        <f t="shared" si="0"/>
        <v>1.0303030303030303</v>
      </c>
    </row>
    <row r="20" spans="1:4" x14ac:dyDescent="0.3">
      <c r="A20">
        <v>20</v>
      </c>
      <c r="B20">
        <f t="shared" si="1"/>
        <v>0.5625</v>
      </c>
      <c r="C20">
        <f t="shared" si="0"/>
        <v>1.0909090909090908</v>
      </c>
      <c r="D20">
        <f t="shared" si="0"/>
        <v>1.0909090909090908</v>
      </c>
    </row>
    <row r="21" spans="1:4" x14ac:dyDescent="0.3">
      <c r="A21">
        <v>21</v>
      </c>
      <c r="B21">
        <f t="shared" si="1"/>
        <v>0.59375</v>
      </c>
      <c r="C21">
        <f t="shared" si="0"/>
        <v>1.1515151515151516</v>
      </c>
      <c r="D21">
        <f t="shared" si="0"/>
        <v>1.1515151515151516</v>
      </c>
    </row>
    <row r="22" spans="1:4" x14ac:dyDescent="0.3">
      <c r="A22">
        <v>22</v>
      </c>
      <c r="B22">
        <f t="shared" si="1"/>
        <v>0.625</v>
      </c>
      <c r="C22">
        <f t="shared" ref="C22:D41" si="2">C$101/($A$101-$A$2) *($A22 -$A$2)</f>
        <v>1.2121212121212122</v>
      </c>
      <c r="D22">
        <f t="shared" si="2"/>
        <v>1.2121212121212122</v>
      </c>
    </row>
    <row r="23" spans="1:4" x14ac:dyDescent="0.3">
      <c r="A23">
        <v>23</v>
      </c>
      <c r="B23">
        <f t="shared" si="1"/>
        <v>0.65625</v>
      </c>
      <c r="C23">
        <f t="shared" si="2"/>
        <v>1.2727272727272727</v>
      </c>
      <c r="D23">
        <f t="shared" si="2"/>
        <v>1.2727272727272727</v>
      </c>
    </row>
    <row r="24" spans="1:4" x14ac:dyDescent="0.3">
      <c r="A24">
        <v>24</v>
      </c>
      <c r="B24">
        <f t="shared" si="1"/>
        <v>0.6875</v>
      </c>
      <c r="C24">
        <f t="shared" si="2"/>
        <v>1.3333333333333335</v>
      </c>
      <c r="D24">
        <f t="shared" si="2"/>
        <v>1.3333333333333335</v>
      </c>
    </row>
    <row r="25" spans="1:4" x14ac:dyDescent="0.3">
      <c r="A25">
        <v>25</v>
      </c>
      <c r="B25">
        <f t="shared" si="1"/>
        <v>0.71875</v>
      </c>
      <c r="C25">
        <f t="shared" si="2"/>
        <v>1.393939393939394</v>
      </c>
      <c r="D25">
        <f t="shared" si="2"/>
        <v>1.393939393939394</v>
      </c>
    </row>
    <row r="26" spans="1:4" x14ac:dyDescent="0.3">
      <c r="A26">
        <v>26</v>
      </c>
      <c r="B26">
        <f t="shared" si="1"/>
        <v>0.75</v>
      </c>
      <c r="C26">
        <f t="shared" si="2"/>
        <v>1.4545454545454546</v>
      </c>
      <c r="D26">
        <f t="shared" si="2"/>
        <v>1.4545454545454546</v>
      </c>
    </row>
    <row r="27" spans="1:4" x14ac:dyDescent="0.3">
      <c r="A27">
        <v>27</v>
      </c>
      <c r="B27">
        <f t="shared" si="1"/>
        <v>0.78125</v>
      </c>
      <c r="C27">
        <f t="shared" si="2"/>
        <v>1.5151515151515151</v>
      </c>
      <c r="D27">
        <f t="shared" si="2"/>
        <v>1.5151515151515151</v>
      </c>
    </row>
    <row r="28" spans="1:4" x14ac:dyDescent="0.3">
      <c r="A28">
        <v>28</v>
      </c>
      <c r="B28">
        <f t="shared" si="1"/>
        <v>0.8125</v>
      </c>
      <c r="C28">
        <f t="shared" si="2"/>
        <v>1.5757575757575757</v>
      </c>
      <c r="D28">
        <f t="shared" si="2"/>
        <v>1.5757575757575757</v>
      </c>
    </row>
    <row r="29" spans="1:4" x14ac:dyDescent="0.3">
      <c r="A29">
        <v>29</v>
      </c>
      <c r="B29">
        <f t="shared" si="1"/>
        <v>0.84375</v>
      </c>
      <c r="C29">
        <f t="shared" si="2"/>
        <v>1.6363636363636365</v>
      </c>
      <c r="D29">
        <f t="shared" si="2"/>
        <v>1.6363636363636365</v>
      </c>
    </row>
    <row r="30" spans="1:4" x14ac:dyDescent="0.3">
      <c r="A30">
        <v>30</v>
      </c>
      <c r="B30">
        <f t="shared" si="1"/>
        <v>0.875</v>
      </c>
      <c r="C30">
        <f t="shared" si="2"/>
        <v>1.696969696969697</v>
      </c>
      <c r="D30">
        <f t="shared" si="2"/>
        <v>1.696969696969697</v>
      </c>
    </row>
    <row r="31" spans="1:4" x14ac:dyDescent="0.3">
      <c r="A31">
        <v>31</v>
      </c>
      <c r="B31">
        <f t="shared" si="1"/>
        <v>0.90625</v>
      </c>
      <c r="C31">
        <f t="shared" si="2"/>
        <v>1.7575757575757576</v>
      </c>
      <c r="D31">
        <f t="shared" si="2"/>
        <v>1.7575757575757576</v>
      </c>
    </row>
    <row r="32" spans="1:4" x14ac:dyDescent="0.3">
      <c r="A32">
        <v>32</v>
      </c>
      <c r="B32">
        <f t="shared" si="1"/>
        <v>0.9375</v>
      </c>
      <c r="C32">
        <f t="shared" si="2"/>
        <v>1.8181818181818183</v>
      </c>
      <c r="D32">
        <f t="shared" si="2"/>
        <v>1.8181818181818183</v>
      </c>
    </row>
    <row r="33" spans="1:4" x14ac:dyDescent="0.3">
      <c r="A33">
        <v>33</v>
      </c>
      <c r="B33">
        <f t="shared" si="1"/>
        <v>0.96875</v>
      </c>
      <c r="C33">
        <f t="shared" si="2"/>
        <v>1.8787878787878789</v>
      </c>
      <c r="D33">
        <f t="shared" si="2"/>
        <v>1.8787878787878789</v>
      </c>
    </row>
    <row r="34" spans="1:4" x14ac:dyDescent="0.3">
      <c r="A34">
        <v>34</v>
      </c>
      <c r="B34">
        <v>1</v>
      </c>
      <c r="C34">
        <f t="shared" si="2"/>
        <v>1.9393939393939394</v>
      </c>
      <c r="D34">
        <f t="shared" si="2"/>
        <v>1.9393939393939394</v>
      </c>
    </row>
    <row r="35" spans="1:4" x14ac:dyDescent="0.3">
      <c r="A35">
        <v>35</v>
      </c>
      <c r="B35">
        <v>1</v>
      </c>
      <c r="C35">
        <f t="shared" si="2"/>
        <v>2</v>
      </c>
      <c r="D35">
        <f t="shared" si="2"/>
        <v>2</v>
      </c>
    </row>
    <row r="36" spans="1:4" x14ac:dyDescent="0.3">
      <c r="A36">
        <v>36</v>
      </c>
      <c r="B36">
        <v>1</v>
      </c>
      <c r="C36">
        <f t="shared" si="2"/>
        <v>2.0606060606060606</v>
      </c>
      <c r="D36">
        <f t="shared" si="2"/>
        <v>2.0606060606060606</v>
      </c>
    </row>
    <row r="37" spans="1:4" x14ac:dyDescent="0.3">
      <c r="A37">
        <v>37</v>
      </c>
      <c r="B37">
        <v>1</v>
      </c>
      <c r="C37">
        <f t="shared" si="2"/>
        <v>2.1212121212121211</v>
      </c>
      <c r="D37">
        <f t="shared" si="2"/>
        <v>2.1212121212121211</v>
      </c>
    </row>
    <row r="38" spans="1:4" x14ac:dyDescent="0.3">
      <c r="A38">
        <v>38</v>
      </c>
      <c r="B38">
        <v>1</v>
      </c>
      <c r="C38">
        <f t="shared" si="2"/>
        <v>2.1818181818181817</v>
      </c>
      <c r="D38">
        <f t="shared" si="2"/>
        <v>2.1818181818181817</v>
      </c>
    </row>
    <row r="39" spans="1:4" x14ac:dyDescent="0.3">
      <c r="A39">
        <v>39</v>
      </c>
      <c r="B39">
        <v>1</v>
      </c>
      <c r="C39">
        <f t="shared" si="2"/>
        <v>2.2424242424242427</v>
      </c>
      <c r="D39">
        <f t="shared" si="2"/>
        <v>2.2424242424242427</v>
      </c>
    </row>
    <row r="40" spans="1:4" x14ac:dyDescent="0.3">
      <c r="A40">
        <v>40</v>
      </c>
      <c r="B40">
        <v>1</v>
      </c>
      <c r="C40">
        <f t="shared" si="2"/>
        <v>2.3030303030303032</v>
      </c>
      <c r="D40">
        <f t="shared" si="2"/>
        <v>2.3030303030303032</v>
      </c>
    </row>
    <row r="41" spans="1:4" x14ac:dyDescent="0.3">
      <c r="A41">
        <v>41</v>
      </c>
      <c r="B41">
        <v>1</v>
      </c>
      <c r="C41">
        <f t="shared" si="2"/>
        <v>2.3636363636363638</v>
      </c>
      <c r="D41">
        <f t="shared" si="2"/>
        <v>2.3636363636363638</v>
      </c>
    </row>
    <row r="42" spans="1:4" x14ac:dyDescent="0.3">
      <c r="A42">
        <v>42</v>
      </c>
      <c r="B42">
        <v>1</v>
      </c>
      <c r="C42">
        <f t="shared" ref="C42:D61" si="3">C$101/($A$101-$A$2) *($A42 -$A$2)</f>
        <v>2.4242424242424243</v>
      </c>
      <c r="D42">
        <f t="shared" si="3"/>
        <v>2.4242424242424243</v>
      </c>
    </row>
    <row r="43" spans="1:4" x14ac:dyDescent="0.3">
      <c r="A43">
        <v>43</v>
      </c>
      <c r="B43">
        <v>1</v>
      </c>
      <c r="C43">
        <f t="shared" si="3"/>
        <v>2.4848484848484849</v>
      </c>
      <c r="D43">
        <f t="shared" si="3"/>
        <v>2.4848484848484849</v>
      </c>
    </row>
    <row r="44" spans="1:4" x14ac:dyDescent="0.3">
      <c r="A44">
        <v>44</v>
      </c>
      <c r="B44">
        <v>1</v>
      </c>
      <c r="C44">
        <f t="shared" si="3"/>
        <v>2.5454545454545454</v>
      </c>
      <c r="D44">
        <f t="shared" si="3"/>
        <v>2.5454545454545454</v>
      </c>
    </row>
    <row r="45" spans="1:4" x14ac:dyDescent="0.3">
      <c r="A45">
        <v>45</v>
      </c>
      <c r="B45">
        <v>1</v>
      </c>
      <c r="C45">
        <f t="shared" si="3"/>
        <v>2.606060606060606</v>
      </c>
      <c r="D45">
        <f t="shared" si="3"/>
        <v>2.606060606060606</v>
      </c>
    </row>
    <row r="46" spans="1:4" x14ac:dyDescent="0.3">
      <c r="A46">
        <v>46</v>
      </c>
      <c r="B46">
        <v>1</v>
      </c>
      <c r="C46">
        <f t="shared" si="3"/>
        <v>2.666666666666667</v>
      </c>
      <c r="D46">
        <f t="shared" si="3"/>
        <v>2.666666666666667</v>
      </c>
    </row>
    <row r="47" spans="1:4" x14ac:dyDescent="0.3">
      <c r="A47">
        <v>47</v>
      </c>
      <c r="B47">
        <v>1</v>
      </c>
      <c r="C47">
        <f t="shared" si="3"/>
        <v>2.7272727272727275</v>
      </c>
      <c r="D47">
        <f t="shared" si="3"/>
        <v>2.7272727272727275</v>
      </c>
    </row>
    <row r="48" spans="1:4" x14ac:dyDescent="0.3">
      <c r="A48">
        <v>48</v>
      </c>
      <c r="B48">
        <v>1</v>
      </c>
      <c r="C48">
        <f t="shared" si="3"/>
        <v>2.7878787878787881</v>
      </c>
      <c r="D48">
        <f t="shared" si="3"/>
        <v>2.7878787878787881</v>
      </c>
    </row>
    <row r="49" spans="1:4" x14ac:dyDescent="0.3">
      <c r="A49">
        <v>49</v>
      </c>
      <c r="B49">
        <v>1</v>
      </c>
      <c r="C49">
        <f t="shared" si="3"/>
        <v>2.8484848484848486</v>
      </c>
      <c r="D49">
        <f t="shared" si="3"/>
        <v>2.8484848484848486</v>
      </c>
    </row>
    <row r="50" spans="1:4" x14ac:dyDescent="0.3">
      <c r="A50">
        <v>50</v>
      </c>
      <c r="B50">
        <v>1</v>
      </c>
      <c r="C50">
        <f t="shared" si="3"/>
        <v>2.9090909090909092</v>
      </c>
      <c r="D50">
        <f t="shared" si="3"/>
        <v>2.9090909090909092</v>
      </c>
    </row>
    <row r="51" spans="1:4" x14ac:dyDescent="0.3">
      <c r="A51">
        <v>51</v>
      </c>
      <c r="B51">
        <v>1</v>
      </c>
      <c r="C51">
        <f t="shared" si="3"/>
        <v>2.9696969696969697</v>
      </c>
      <c r="D51">
        <f t="shared" si="3"/>
        <v>2.9696969696969697</v>
      </c>
    </row>
    <row r="52" spans="1:4" x14ac:dyDescent="0.3">
      <c r="A52">
        <v>52</v>
      </c>
      <c r="B52">
        <v>1</v>
      </c>
      <c r="C52">
        <f t="shared" si="3"/>
        <v>3.0303030303030303</v>
      </c>
      <c r="D52">
        <f t="shared" si="3"/>
        <v>3.0303030303030303</v>
      </c>
    </row>
    <row r="53" spans="1:4" x14ac:dyDescent="0.3">
      <c r="A53">
        <v>53</v>
      </c>
      <c r="B53">
        <v>1</v>
      </c>
      <c r="C53">
        <f t="shared" si="3"/>
        <v>3.0909090909090908</v>
      </c>
      <c r="D53">
        <f t="shared" si="3"/>
        <v>3.0909090909090908</v>
      </c>
    </row>
    <row r="54" spans="1:4" x14ac:dyDescent="0.3">
      <c r="A54">
        <v>54</v>
      </c>
      <c r="B54">
        <v>1</v>
      </c>
      <c r="C54">
        <f t="shared" si="3"/>
        <v>3.1515151515151514</v>
      </c>
      <c r="D54">
        <f t="shared" si="3"/>
        <v>3.1515151515151514</v>
      </c>
    </row>
    <row r="55" spans="1:4" x14ac:dyDescent="0.3">
      <c r="A55">
        <v>55</v>
      </c>
      <c r="B55">
        <v>1</v>
      </c>
      <c r="C55">
        <f t="shared" si="3"/>
        <v>3.2121212121212124</v>
      </c>
      <c r="D55">
        <f t="shared" si="3"/>
        <v>3.2121212121212124</v>
      </c>
    </row>
    <row r="56" spans="1:4" x14ac:dyDescent="0.3">
      <c r="A56">
        <v>56</v>
      </c>
      <c r="B56">
        <v>1</v>
      </c>
      <c r="C56">
        <f t="shared" si="3"/>
        <v>3.2727272727272729</v>
      </c>
      <c r="D56">
        <f t="shared" si="3"/>
        <v>3.2727272727272729</v>
      </c>
    </row>
    <row r="57" spans="1:4" x14ac:dyDescent="0.3">
      <c r="A57">
        <v>57</v>
      </c>
      <c r="B57">
        <v>1</v>
      </c>
      <c r="C57">
        <f t="shared" si="3"/>
        <v>3.3333333333333335</v>
      </c>
      <c r="D57">
        <f t="shared" si="3"/>
        <v>3.3333333333333335</v>
      </c>
    </row>
    <row r="58" spans="1:4" x14ac:dyDescent="0.3">
      <c r="A58">
        <v>58</v>
      </c>
      <c r="B58">
        <v>1</v>
      </c>
      <c r="C58">
        <f t="shared" si="3"/>
        <v>3.393939393939394</v>
      </c>
      <c r="D58">
        <f t="shared" si="3"/>
        <v>3.393939393939394</v>
      </c>
    </row>
    <row r="59" spans="1:4" x14ac:dyDescent="0.3">
      <c r="A59">
        <v>59</v>
      </c>
      <c r="B59">
        <v>1</v>
      </c>
      <c r="C59">
        <f t="shared" si="3"/>
        <v>3.4545454545454546</v>
      </c>
      <c r="D59">
        <f t="shared" si="3"/>
        <v>3.4545454545454546</v>
      </c>
    </row>
    <row r="60" spans="1:4" x14ac:dyDescent="0.3">
      <c r="A60">
        <v>60</v>
      </c>
      <c r="B60">
        <v>1</v>
      </c>
      <c r="C60">
        <f t="shared" si="3"/>
        <v>3.5151515151515151</v>
      </c>
      <c r="D60">
        <f t="shared" si="3"/>
        <v>3.5151515151515151</v>
      </c>
    </row>
    <row r="61" spans="1:4" x14ac:dyDescent="0.3">
      <c r="A61">
        <v>61</v>
      </c>
      <c r="B61">
        <v>1</v>
      </c>
      <c r="C61">
        <f t="shared" si="3"/>
        <v>3.5757575757575757</v>
      </c>
      <c r="D61">
        <f t="shared" si="3"/>
        <v>3.5757575757575757</v>
      </c>
    </row>
    <row r="62" spans="1:4" x14ac:dyDescent="0.3">
      <c r="A62">
        <v>62</v>
      </c>
      <c r="B62">
        <v>1</v>
      </c>
      <c r="C62">
        <f t="shared" ref="C62:D81" si="4">C$101/($A$101-$A$2) *($A62 -$A$2)</f>
        <v>3.6363636363636367</v>
      </c>
      <c r="D62">
        <f t="shared" si="4"/>
        <v>3.6363636363636367</v>
      </c>
    </row>
    <row r="63" spans="1:4" x14ac:dyDescent="0.3">
      <c r="A63">
        <v>63</v>
      </c>
      <c r="B63">
        <v>1</v>
      </c>
      <c r="C63">
        <f t="shared" si="4"/>
        <v>3.6969696969696972</v>
      </c>
      <c r="D63">
        <f t="shared" si="4"/>
        <v>3.6969696969696972</v>
      </c>
    </row>
    <row r="64" spans="1:4" x14ac:dyDescent="0.3">
      <c r="A64">
        <v>64</v>
      </c>
      <c r="B64">
        <v>1</v>
      </c>
      <c r="C64">
        <f t="shared" si="4"/>
        <v>3.7575757575757578</v>
      </c>
      <c r="D64">
        <f t="shared" si="4"/>
        <v>3.7575757575757578</v>
      </c>
    </row>
    <row r="65" spans="1:4" x14ac:dyDescent="0.3">
      <c r="A65">
        <v>65</v>
      </c>
      <c r="B65">
        <v>1</v>
      </c>
      <c r="C65">
        <f t="shared" si="4"/>
        <v>3.8181818181818183</v>
      </c>
      <c r="D65">
        <f t="shared" si="4"/>
        <v>3.8181818181818183</v>
      </c>
    </row>
    <row r="66" spans="1:4" x14ac:dyDescent="0.3">
      <c r="A66">
        <v>66</v>
      </c>
      <c r="B66">
        <v>1</v>
      </c>
      <c r="C66">
        <f t="shared" si="4"/>
        <v>3.8787878787878789</v>
      </c>
      <c r="D66">
        <f t="shared" si="4"/>
        <v>3.8787878787878789</v>
      </c>
    </row>
    <row r="67" spans="1:4" x14ac:dyDescent="0.3">
      <c r="A67">
        <v>67</v>
      </c>
      <c r="B67">
        <v>1</v>
      </c>
      <c r="C67">
        <f t="shared" si="4"/>
        <v>3.9393939393939394</v>
      </c>
      <c r="D67">
        <f t="shared" si="4"/>
        <v>3.9393939393939394</v>
      </c>
    </row>
    <row r="68" spans="1:4" x14ac:dyDescent="0.3">
      <c r="A68">
        <v>68</v>
      </c>
      <c r="B68">
        <v>1</v>
      </c>
      <c r="C68">
        <f t="shared" si="4"/>
        <v>4</v>
      </c>
      <c r="D68">
        <f t="shared" si="4"/>
        <v>4</v>
      </c>
    </row>
    <row r="69" spans="1:4" x14ac:dyDescent="0.3">
      <c r="A69">
        <v>69</v>
      </c>
      <c r="B69">
        <v>1</v>
      </c>
      <c r="C69">
        <f t="shared" si="4"/>
        <v>4.0606060606060606</v>
      </c>
      <c r="D69">
        <f t="shared" si="4"/>
        <v>4.0606060606060606</v>
      </c>
    </row>
    <row r="70" spans="1:4" x14ac:dyDescent="0.3">
      <c r="A70">
        <v>70</v>
      </c>
      <c r="B70">
        <v>1</v>
      </c>
      <c r="C70">
        <f t="shared" si="4"/>
        <v>4.1212121212121211</v>
      </c>
      <c r="D70">
        <f t="shared" si="4"/>
        <v>4.1212121212121211</v>
      </c>
    </row>
    <row r="71" spans="1:4" x14ac:dyDescent="0.3">
      <c r="A71">
        <v>71</v>
      </c>
      <c r="B71">
        <v>1</v>
      </c>
      <c r="C71">
        <f t="shared" si="4"/>
        <v>4.1818181818181817</v>
      </c>
      <c r="D71">
        <f t="shared" si="4"/>
        <v>4.1818181818181817</v>
      </c>
    </row>
    <row r="72" spans="1:4" x14ac:dyDescent="0.3">
      <c r="A72">
        <v>72</v>
      </c>
      <c r="B72">
        <v>1</v>
      </c>
      <c r="C72">
        <f t="shared" si="4"/>
        <v>4.2424242424242422</v>
      </c>
      <c r="D72">
        <f t="shared" si="4"/>
        <v>4.2424242424242422</v>
      </c>
    </row>
    <row r="73" spans="1:4" x14ac:dyDescent="0.3">
      <c r="A73">
        <v>73</v>
      </c>
      <c r="B73">
        <v>1</v>
      </c>
      <c r="C73">
        <f t="shared" si="4"/>
        <v>4.3030303030303028</v>
      </c>
      <c r="D73">
        <f t="shared" si="4"/>
        <v>4.3030303030303028</v>
      </c>
    </row>
    <row r="74" spans="1:4" x14ac:dyDescent="0.3">
      <c r="A74">
        <v>74</v>
      </c>
      <c r="B74">
        <v>1</v>
      </c>
      <c r="C74">
        <f t="shared" si="4"/>
        <v>4.3636363636363633</v>
      </c>
      <c r="D74">
        <f t="shared" si="4"/>
        <v>4.3636363636363633</v>
      </c>
    </row>
    <row r="75" spans="1:4" x14ac:dyDescent="0.3">
      <c r="A75">
        <v>75</v>
      </c>
      <c r="B75">
        <v>1</v>
      </c>
      <c r="C75">
        <f t="shared" si="4"/>
        <v>4.4242424242424248</v>
      </c>
      <c r="D75">
        <f t="shared" si="4"/>
        <v>4.4242424242424248</v>
      </c>
    </row>
    <row r="76" spans="1:4" x14ac:dyDescent="0.3">
      <c r="A76">
        <v>76</v>
      </c>
      <c r="B76">
        <v>1</v>
      </c>
      <c r="C76">
        <f t="shared" si="4"/>
        <v>4.4848484848484853</v>
      </c>
      <c r="D76">
        <f t="shared" si="4"/>
        <v>4.4848484848484853</v>
      </c>
    </row>
    <row r="77" spans="1:4" x14ac:dyDescent="0.3">
      <c r="A77">
        <v>77</v>
      </c>
      <c r="B77">
        <v>1</v>
      </c>
      <c r="C77">
        <f t="shared" si="4"/>
        <v>4.5454545454545459</v>
      </c>
      <c r="D77">
        <f t="shared" si="4"/>
        <v>4.5454545454545459</v>
      </c>
    </row>
    <row r="78" spans="1:4" x14ac:dyDescent="0.3">
      <c r="A78">
        <v>78</v>
      </c>
      <c r="B78">
        <v>1</v>
      </c>
      <c r="C78">
        <f t="shared" si="4"/>
        <v>4.6060606060606064</v>
      </c>
      <c r="D78">
        <f t="shared" si="4"/>
        <v>4.6060606060606064</v>
      </c>
    </row>
    <row r="79" spans="1:4" x14ac:dyDescent="0.3">
      <c r="A79">
        <v>79</v>
      </c>
      <c r="B79">
        <v>1</v>
      </c>
      <c r="C79">
        <f t="shared" si="4"/>
        <v>4.666666666666667</v>
      </c>
      <c r="D79">
        <f t="shared" si="4"/>
        <v>4.666666666666667</v>
      </c>
    </row>
    <row r="80" spans="1:4" x14ac:dyDescent="0.3">
      <c r="A80">
        <v>80</v>
      </c>
      <c r="B80">
        <v>1</v>
      </c>
      <c r="C80">
        <f t="shared" si="4"/>
        <v>4.7272727272727275</v>
      </c>
      <c r="D80">
        <f t="shared" si="4"/>
        <v>4.7272727272727275</v>
      </c>
    </row>
    <row r="81" spans="1:4" x14ac:dyDescent="0.3">
      <c r="A81">
        <v>81</v>
      </c>
      <c r="B81">
        <v>1</v>
      </c>
      <c r="C81">
        <f t="shared" si="4"/>
        <v>4.7878787878787881</v>
      </c>
      <c r="D81">
        <f t="shared" si="4"/>
        <v>4.7878787878787881</v>
      </c>
    </row>
    <row r="82" spans="1:4" x14ac:dyDescent="0.3">
      <c r="A82">
        <v>82</v>
      </c>
      <c r="B82">
        <v>1</v>
      </c>
      <c r="C82">
        <f t="shared" ref="C82:D100" si="5">C$101/($A$101-$A$2) *($A82 -$A$2)</f>
        <v>4.8484848484848486</v>
      </c>
      <c r="D82">
        <f t="shared" si="5"/>
        <v>4.8484848484848486</v>
      </c>
    </row>
    <row r="83" spans="1:4" x14ac:dyDescent="0.3">
      <c r="A83">
        <v>83</v>
      </c>
      <c r="B83">
        <v>1</v>
      </c>
      <c r="C83">
        <f t="shared" si="5"/>
        <v>4.9090909090909092</v>
      </c>
      <c r="D83">
        <f t="shared" si="5"/>
        <v>4.9090909090909092</v>
      </c>
    </row>
    <row r="84" spans="1:4" x14ac:dyDescent="0.3">
      <c r="A84">
        <v>84</v>
      </c>
      <c r="B84">
        <v>1</v>
      </c>
      <c r="C84">
        <f t="shared" si="5"/>
        <v>4.9696969696969697</v>
      </c>
      <c r="D84">
        <f t="shared" si="5"/>
        <v>4.9696969696969697</v>
      </c>
    </row>
    <row r="85" spans="1:4" x14ac:dyDescent="0.3">
      <c r="A85">
        <v>85</v>
      </c>
      <c r="B85">
        <v>1</v>
      </c>
      <c r="C85">
        <f t="shared" si="5"/>
        <v>5.0303030303030303</v>
      </c>
      <c r="D85">
        <f t="shared" si="5"/>
        <v>5.0303030303030303</v>
      </c>
    </row>
    <row r="86" spans="1:4" x14ac:dyDescent="0.3">
      <c r="A86">
        <v>86</v>
      </c>
      <c r="B86">
        <v>1</v>
      </c>
      <c r="C86">
        <f t="shared" si="5"/>
        <v>5.0909090909090908</v>
      </c>
      <c r="D86">
        <f t="shared" si="5"/>
        <v>5.0909090909090908</v>
      </c>
    </row>
    <row r="87" spans="1:4" x14ac:dyDescent="0.3">
      <c r="A87">
        <v>87</v>
      </c>
      <c r="B87">
        <v>1</v>
      </c>
      <c r="C87">
        <f t="shared" si="5"/>
        <v>5.1515151515151514</v>
      </c>
      <c r="D87">
        <f t="shared" si="5"/>
        <v>5.1515151515151514</v>
      </c>
    </row>
    <row r="88" spans="1:4" x14ac:dyDescent="0.3">
      <c r="A88">
        <v>88</v>
      </c>
      <c r="B88">
        <v>1</v>
      </c>
      <c r="C88">
        <f t="shared" si="5"/>
        <v>5.2121212121212119</v>
      </c>
      <c r="D88">
        <f t="shared" si="5"/>
        <v>5.2121212121212119</v>
      </c>
    </row>
    <row r="89" spans="1:4" x14ac:dyDescent="0.3">
      <c r="A89">
        <v>89</v>
      </c>
      <c r="B89">
        <v>1</v>
      </c>
      <c r="C89">
        <f t="shared" si="5"/>
        <v>5.2727272727272725</v>
      </c>
      <c r="D89">
        <f t="shared" si="5"/>
        <v>5.2727272727272725</v>
      </c>
    </row>
    <row r="90" spans="1:4" x14ac:dyDescent="0.3">
      <c r="A90">
        <v>90</v>
      </c>
      <c r="B90">
        <v>1</v>
      </c>
      <c r="C90">
        <f t="shared" si="5"/>
        <v>5.3333333333333339</v>
      </c>
      <c r="D90">
        <f t="shared" si="5"/>
        <v>5.3333333333333339</v>
      </c>
    </row>
    <row r="91" spans="1:4" x14ac:dyDescent="0.3">
      <c r="A91">
        <v>91</v>
      </c>
      <c r="B91">
        <v>1</v>
      </c>
      <c r="C91">
        <f t="shared" si="5"/>
        <v>5.3939393939393945</v>
      </c>
      <c r="D91">
        <f t="shared" si="5"/>
        <v>5.3939393939393945</v>
      </c>
    </row>
    <row r="92" spans="1:4" x14ac:dyDescent="0.3">
      <c r="A92">
        <v>92</v>
      </c>
      <c r="B92">
        <v>1</v>
      </c>
      <c r="C92">
        <f t="shared" si="5"/>
        <v>5.454545454545455</v>
      </c>
      <c r="D92">
        <f t="shared" si="5"/>
        <v>5.454545454545455</v>
      </c>
    </row>
    <row r="93" spans="1:4" x14ac:dyDescent="0.3">
      <c r="A93">
        <v>93</v>
      </c>
      <c r="B93">
        <v>1</v>
      </c>
      <c r="C93">
        <f t="shared" si="5"/>
        <v>5.5151515151515156</v>
      </c>
      <c r="D93">
        <f t="shared" si="5"/>
        <v>5.5151515151515156</v>
      </c>
    </row>
    <row r="94" spans="1:4" x14ac:dyDescent="0.3">
      <c r="A94">
        <v>94</v>
      </c>
      <c r="B94">
        <v>1</v>
      </c>
      <c r="C94">
        <f t="shared" si="5"/>
        <v>5.5757575757575761</v>
      </c>
      <c r="D94">
        <f t="shared" si="5"/>
        <v>5.5757575757575761</v>
      </c>
    </row>
    <row r="95" spans="1:4" x14ac:dyDescent="0.3">
      <c r="A95">
        <v>95</v>
      </c>
      <c r="B95">
        <v>1</v>
      </c>
      <c r="C95">
        <f t="shared" si="5"/>
        <v>5.6363636363636367</v>
      </c>
      <c r="D95">
        <f t="shared" si="5"/>
        <v>5.6363636363636367</v>
      </c>
    </row>
    <row r="96" spans="1:4" x14ac:dyDescent="0.3">
      <c r="A96">
        <v>96</v>
      </c>
      <c r="B96">
        <v>1</v>
      </c>
      <c r="C96">
        <f t="shared" si="5"/>
        <v>5.6969696969696972</v>
      </c>
      <c r="D96">
        <f t="shared" si="5"/>
        <v>5.6969696969696972</v>
      </c>
    </row>
    <row r="97" spans="1:4" x14ac:dyDescent="0.3">
      <c r="A97">
        <v>97</v>
      </c>
      <c r="B97">
        <v>1</v>
      </c>
      <c r="C97">
        <f t="shared" si="5"/>
        <v>5.7575757575757578</v>
      </c>
      <c r="D97">
        <f t="shared" si="5"/>
        <v>5.7575757575757578</v>
      </c>
    </row>
    <row r="98" spans="1:4" x14ac:dyDescent="0.3">
      <c r="A98">
        <v>98</v>
      </c>
      <c r="B98">
        <v>1</v>
      </c>
      <c r="C98">
        <f t="shared" si="5"/>
        <v>5.8181818181818183</v>
      </c>
      <c r="D98">
        <f t="shared" si="5"/>
        <v>5.8181818181818183</v>
      </c>
    </row>
    <row r="99" spans="1:4" x14ac:dyDescent="0.3">
      <c r="A99">
        <v>99</v>
      </c>
      <c r="B99">
        <v>1</v>
      </c>
      <c r="C99">
        <f t="shared" si="5"/>
        <v>5.8787878787878789</v>
      </c>
      <c r="D99">
        <f t="shared" si="5"/>
        <v>5.8787878787878789</v>
      </c>
    </row>
    <row r="100" spans="1:4" x14ac:dyDescent="0.3">
      <c r="A100">
        <v>100</v>
      </c>
      <c r="B100">
        <v>1</v>
      </c>
      <c r="C100">
        <f t="shared" si="5"/>
        <v>5.9393939393939394</v>
      </c>
      <c r="D100">
        <f t="shared" si="5"/>
        <v>5.9393939393939394</v>
      </c>
    </row>
    <row r="101" spans="1:4" x14ac:dyDescent="0.3">
      <c r="A101">
        <v>101</v>
      </c>
      <c r="B101">
        <v>1</v>
      </c>
      <c r="C101">
        <v>6</v>
      </c>
      <c r="D101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0"/>
  <sheetViews>
    <sheetView topLeftCell="A63" workbookViewId="0">
      <selection activeCell="B1" sqref="B1:B101"/>
    </sheetView>
  </sheetViews>
  <sheetFormatPr baseColWidth="10" defaultRowHeight="14.4" x14ac:dyDescent="0.3"/>
  <sheetData>
    <row r="1" spans="1:5" x14ac:dyDescent="0.3">
      <c r="A1" t="s">
        <v>207</v>
      </c>
      <c r="B1" t="s">
        <v>236</v>
      </c>
      <c r="C1" t="s">
        <v>208</v>
      </c>
      <c r="D1" t="s">
        <v>209</v>
      </c>
      <c r="E1" t="s">
        <v>210</v>
      </c>
    </row>
    <row r="2" spans="1:5" x14ac:dyDescent="0.3">
      <c r="A2">
        <v>2</v>
      </c>
      <c r="B2">
        <f>B$34/($A$34-$A$2) *($A2 -$A$2)</f>
        <v>0</v>
      </c>
      <c r="C2">
        <f>C$120/($A$120-$A$2) *($A2 -$A$2)</f>
        <v>0</v>
      </c>
      <c r="D2">
        <f t="shared" ref="D2:E17" si="0">D$120/($A$120-$A$2) *($A2 -$A$2)</f>
        <v>0</v>
      </c>
      <c r="E2">
        <f t="shared" si="0"/>
        <v>0</v>
      </c>
    </row>
    <row r="3" spans="1:5" x14ac:dyDescent="0.3">
      <c r="A3">
        <v>3</v>
      </c>
      <c r="B3">
        <f>B$34/($A$34-$A$2) *($A3 -$A$2)</f>
        <v>3.125E-2</v>
      </c>
      <c r="C3">
        <f t="shared" ref="C3:D45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</row>
    <row r="4" spans="1:5" x14ac:dyDescent="0.3">
      <c r="A4">
        <v>4</v>
      </c>
      <c r="B4">
        <f t="shared" ref="B4:B33" si="2">B$34/($A$34-$A$2) *($A4 -$A$2)</f>
        <v>6.25E-2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</row>
    <row r="5" spans="1:5" x14ac:dyDescent="0.3">
      <c r="A5">
        <v>5</v>
      </c>
      <c r="B5">
        <f t="shared" si="2"/>
        <v>9.375E-2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</row>
    <row r="6" spans="1:5" x14ac:dyDescent="0.3">
      <c r="A6">
        <v>6</v>
      </c>
      <c r="B6">
        <f t="shared" si="2"/>
        <v>0.125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</row>
    <row r="7" spans="1:5" x14ac:dyDescent="0.3">
      <c r="A7">
        <v>7</v>
      </c>
      <c r="B7">
        <f t="shared" si="2"/>
        <v>0.15625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</row>
    <row r="8" spans="1:5" x14ac:dyDescent="0.3">
      <c r="A8">
        <v>8</v>
      </c>
      <c r="B8">
        <f t="shared" si="2"/>
        <v>0.1875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</row>
    <row r="9" spans="1:5" x14ac:dyDescent="0.3">
      <c r="A9">
        <v>9</v>
      </c>
      <c r="B9">
        <f t="shared" si="2"/>
        <v>0.21875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</row>
    <row r="10" spans="1:5" x14ac:dyDescent="0.3">
      <c r="A10">
        <v>10</v>
      </c>
      <c r="B10">
        <f t="shared" si="2"/>
        <v>0.25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</row>
    <row r="11" spans="1:5" x14ac:dyDescent="0.3">
      <c r="A11">
        <v>11</v>
      </c>
      <c r="B11">
        <f t="shared" si="2"/>
        <v>0.28125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</row>
    <row r="12" spans="1:5" x14ac:dyDescent="0.3">
      <c r="A12">
        <v>12</v>
      </c>
      <c r="B12">
        <f t="shared" si="2"/>
        <v>0.3125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</row>
    <row r="13" spans="1:5" x14ac:dyDescent="0.3">
      <c r="A13">
        <v>13</v>
      </c>
      <c r="B13">
        <f t="shared" si="2"/>
        <v>0.34375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</row>
    <row r="14" spans="1:5" x14ac:dyDescent="0.3">
      <c r="A14">
        <v>14</v>
      </c>
      <c r="B14">
        <f t="shared" si="2"/>
        <v>0.375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</row>
    <row r="15" spans="1:5" x14ac:dyDescent="0.3">
      <c r="A15">
        <v>15</v>
      </c>
      <c r="B15">
        <f t="shared" si="2"/>
        <v>0.40625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</row>
    <row r="16" spans="1:5" x14ac:dyDescent="0.3">
      <c r="A16">
        <v>16</v>
      </c>
      <c r="B16">
        <f t="shared" si="2"/>
        <v>0.4375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</row>
    <row r="17" spans="1:5" x14ac:dyDescent="0.3">
      <c r="A17">
        <v>17</v>
      </c>
      <c r="B17">
        <f t="shared" si="2"/>
        <v>0.46875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</row>
    <row r="18" spans="1:5" x14ac:dyDescent="0.3">
      <c r="A18">
        <v>18</v>
      </c>
      <c r="B18">
        <f t="shared" si="2"/>
        <v>0.5</v>
      </c>
      <c r="C18">
        <f t="shared" si="1"/>
        <v>0.81355932203389836</v>
      </c>
      <c r="D18">
        <f t="shared" si="1"/>
        <v>0.81355932203389836</v>
      </c>
      <c r="E18">
        <f t="shared" ref="E18:E81" si="3">E$120/($A$120-$A$2) *($A18 -$A$2)</f>
        <v>0.13559322033898305</v>
      </c>
    </row>
    <row r="19" spans="1:5" x14ac:dyDescent="0.3">
      <c r="A19">
        <v>19</v>
      </c>
      <c r="B19">
        <f t="shared" si="2"/>
        <v>0.53125</v>
      </c>
      <c r="C19">
        <f t="shared" si="1"/>
        <v>0.86440677966101698</v>
      </c>
      <c r="D19">
        <f t="shared" si="1"/>
        <v>0.86440677966101698</v>
      </c>
      <c r="E19">
        <f t="shared" si="3"/>
        <v>0.1440677966101695</v>
      </c>
    </row>
    <row r="20" spans="1:5" x14ac:dyDescent="0.3">
      <c r="A20">
        <v>20</v>
      </c>
      <c r="B20">
        <f t="shared" si="2"/>
        <v>0.5625</v>
      </c>
      <c r="C20">
        <f t="shared" si="1"/>
        <v>0.9152542372881356</v>
      </c>
      <c r="D20">
        <f t="shared" si="1"/>
        <v>0.9152542372881356</v>
      </c>
      <c r="E20">
        <f t="shared" si="3"/>
        <v>0.15254237288135594</v>
      </c>
    </row>
    <row r="21" spans="1:5" x14ac:dyDescent="0.3">
      <c r="A21">
        <v>21</v>
      </c>
      <c r="B21">
        <f t="shared" si="2"/>
        <v>0.59375</v>
      </c>
      <c r="C21">
        <f t="shared" si="1"/>
        <v>0.96610169491525433</v>
      </c>
      <c r="D21">
        <f t="shared" si="1"/>
        <v>0.96610169491525433</v>
      </c>
      <c r="E21">
        <f t="shared" si="3"/>
        <v>0.16101694915254236</v>
      </c>
    </row>
    <row r="22" spans="1:5" x14ac:dyDescent="0.3">
      <c r="A22">
        <v>22</v>
      </c>
      <c r="B22">
        <f t="shared" si="2"/>
        <v>0.625</v>
      </c>
      <c r="C22">
        <f t="shared" si="1"/>
        <v>1.0169491525423728</v>
      </c>
      <c r="D22">
        <f t="shared" si="1"/>
        <v>1.0169491525423728</v>
      </c>
      <c r="E22">
        <f t="shared" si="3"/>
        <v>0.16949152542372881</v>
      </c>
    </row>
    <row r="23" spans="1:5" x14ac:dyDescent="0.3">
      <c r="A23">
        <v>23</v>
      </c>
      <c r="B23">
        <f t="shared" si="2"/>
        <v>0.65625</v>
      </c>
      <c r="C23">
        <f t="shared" si="1"/>
        <v>1.0677966101694916</v>
      </c>
      <c r="D23">
        <f t="shared" si="1"/>
        <v>1.0677966101694916</v>
      </c>
      <c r="E23">
        <f t="shared" si="3"/>
        <v>0.17796610169491525</v>
      </c>
    </row>
    <row r="24" spans="1:5" x14ac:dyDescent="0.3">
      <c r="A24">
        <v>24</v>
      </c>
      <c r="B24">
        <f t="shared" si="2"/>
        <v>0.6875</v>
      </c>
      <c r="C24">
        <f t="shared" si="1"/>
        <v>1.1186440677966103</v>
      </c>
      <c r="D24">
        <f t="shared" si="1"/>
        <v>1.1186440677966103</v>
      </c>
      <c r="E24">
        <f t="shared" si="3"/>
        <v>0.1864406779661017</v>
      </c>
    </row>
    <row r="25" spans="1:5" x14ac:dyDescent="0.3">
      <c r="A25">
        <v>25</v>
      </c>
      <c r="B25">
        <f t="shared" si="2"/>
        <v>0.71875</v>
      </c>
      <c r="C25">
        <f t="shared" si="1"/>
        <v>1.1694915254237288</v>
      </c>
      <c r="D25">
        <f t="shared" si="1"/>
        <v>1.1694915254237288</v>
      </c>
      <c r="E25">
        <f t="shared" si="3"/>
        <v>0.19491525423728814</v>
      </c>
    </row>
    <row r="26" spans="1:5" x14ac:dyDescent="0.3">
      <c r="A26">
        <v>26</v>
      </c>
      <c r="B26">
        <f t="shared" si="2"/>
        <v>0.75</v>
      </c>
      <c r="C26">
        <f t="shared" si="1"/>
        <v>1.2203389830508475</v>
      </c>
      <c r="D26">
        <f t="shared" si="1"/>
        <v>1.2203389830508475</v>
      </c>
      <c r="E26">
        <f t="shared" si="3"/>
        <v>0.20338983050847459</v>
      </c>
    </row>
    <row r="27" spans="1:5" x14ac:dyDescent="0.3">
      <c r="A27">
        <v>27</v>
      </c>
      <c r="B27">
        <f t="shared" si="2"/>
        <v>0.78125</v>
      </c>
      <c r="C27">
        <f t="shared" si="1"/>
        <v>1.2711864406779663</v>
      </c>
      <c r="D27">
        <f t="shared" si="1"/>
        <v>1.2711864406779663</v>
      </c>
      <c r="E27">
        <f t="shared" si="3"/>
        <v>0.21186440677966101</v>
      </c>
    </row>
    <row r="28" spans="1:5" x14ac:dyDescent="0.3">
      <c r="A28">
        <v>28</v>
      </c>
      <c r="B28">
        <f t="shared" si="2"/>
        <v>0.8125</v>
      </c>
      <c r="C28">
        <f t="shared" si="1"/>
        <v>1.3220338983050848</v>
      </c>
      <c r="D28">
        <f t="shared" si="1"/>
        <v>1.3220338983050848</v>
      </c>
      <c r="E28">
        <f t="shared" si="3"/>
        <v>0.22033898305084745</v>
      </c>
    </row>
    <row r="29" spans="1:5" x14ac:dyDescent="0.3">
      <c r="A29">
        <v>29</v>
      </c>
      <c r="B29">
        <f t="shared" si="2"/>
        <v>0.84375</v>
      </c>
      <c r="C29">
        <f t="shared" si="1"/>
        <v>1.3728813559322035</v>
      </c>
      <c r="D29">
        <f t="shared" si="1"/>
        <v>1.3728813559322035</v>
      </c>
      <c r="E29">
        <f t="shared" si="3"/>
        <v>0.2288135593220339</v>
      </c>
    </row>
    <row r="30" spans="1:5" x14ac:dyDescent="0.3">
      <c r="A30">
        <v>30</v>
      </c>
      <c r="B30">
        <f t="shared" si="2"/>
        <v>0.875</v>
      </c>
      <c r="C30">
        <f t="shared" si="1"/>
        <v>1.4237288135593222</v>
      </c>
      <c r="D30">
        <f t="shared" si="1"/>
        <v>1.4237288135593222</v>
      </c>
      <c r="E30">
        <f t="shared" si="3"/>
        <v>0.23728813559322035</v>
      </c>
    </row>
    <row r="31" spans="1:5" x14ac:dyDescent="0.3">
      <c r="A31">
        <v>31</v>
      </c>
      <c r="B31">
        <f t="shared" si="2"/>
        <v>0.90625</v>
      </c>
      <c r="C31">
        <f t="shared" si="1"/>
        <v>1.4745762711864407</v>
      </c>
      <c r="D31">
        <f t="shared" si="1"/>
        <v>1.4745762711864407</v>
      </c>
      <c r="E31">
        <f t="shared" si="3"/>
        <v>0.24576271186440679</v>
      </c>
    </row>
    <row r="32" spans="1:5" x14ac:dyDescent="0.3">
      <c r="A32">
        <v>32</v>
      </c>
      <c r="B32">
        <f t="shared" si="2"/>
        <v>0.9375</v>
      </c>
      <c r="C32">
        <f t="shared" si="1"/>
        <v>1.5254237288135595</v>
      </c>
      <c r="D32">
        <f t="shared" si="1"/>
        <v>1.5254237288135595</v>
      </c>
      <c r="E32">
        <f t="shared" si="3"/>
        <v>0.25423728813559321</v>
      </c>
    </row>
    <row r="33" spans="1:5" x14ac:dyDescent="0.3">
      <c r="A33">
        <v>33</v>
      </c>
      <c r="B33">
        <f t="shared" si="2"/>
        <v>0.96875</v>
      </c>
      <c r="C33">
        <f t="shared" si="1"/>
        <v>1.576271186440678</v>
      </c>
      <c r="D33">
        <f t="shared" si="1"/>
        <v>1.576271186440678</v>
      </c>
      <c r="E33">
        <f t="shared" si="3"/>
        <v>0.26271186440677968</v>
      </c>
    </row>
    <row r="34" spans="1:5" x14ac:dyDescent="0.3">
      <c r="A34">
        <v>34</v>
      </c>
      <c r="B34">
        <v>1</v>
      </c>
      <c r="C34">
        <f t="shared" si="1"/>
        <v>1.6271186440677967</v>
      </c>
      <c r="D34">
        <f t="shared" si="1"/>
        <v>1.6271186440677967</v>
      </c>
      <c r="E34">
        <f t="shared" si="3"/>
        <v>0.2711864406779661</v>
      </c>
    </row>
    <row r="35" spans="1:5" x14ac:dyDescent="0.3">
      <c r="A35">
        <v>35</v>
      </c>
      <c r="B35">
        <v>1</v>
      </c>
      <c r="C35">
        <f t="shared" si="1"/>
        <v>1.6779661016949154</v>
      </c>
      <c r="D35">
        <f t="shared" si="1"/>
        <v>1.6779661016949154</v>
      </c>
      <c r="E35">
        <f t="shared" si="3"/>
        <v>0.27966101694915252</v>
      </c>
    </row>
    <row r="36" spans="1:5" x14ac:dyDescent="0.3">
      <c r="A36">
        <v>36</v>
      </c>
      <c r="B36">
        <v>1</v>
      </c>
      <c r="C36">
        <f t="shared" si="1"/>
        <v>1.728813559322034</v>
      </c>
      <c r="D36">
        <f t="shared" si="1"/>
        <v>1.728813559322034</v>
      </c>
      <c r="E36">
        <f t="shared" si="3"/>
        <v>0.28813559322033899</v>
      </c>
    </row>
    <row r="37" spans="1:5" x14ac:dyDescent="0.3">
      <c r="A37">
        <v>37</v>
      </c>
      <c r="B37">
        <v>1</v>
      </c>
      <c r="C37">
        <f t="shared" si="1"/>
        <v>1.7796610169491527</v>
      </c>
      <c r="D37">
        <f t="shared" si="1"/>
        <v>1.7796610169491527</v>
      </c>
      <c r="E37">
        <f t="shared" si="3"/>
        <v>0.29661016949152541</v>
      </c>
    </row>
    <row r="38" spans="1:5" x14ac:dyDescent="0.3">
      <c r="A38">
        <v>38</v>
      </c>
      <c r="B38">
        <v>1</v>
      </c>
      <c r="C38">
        <f t="shared" si="1"/>
        <v>1.8305084745762712</v>
      </c>
      <c r="D38">
        <f t="shared" si="1"/>
        <v>1.8305084745762712</v>
      </c>
      <c r="E38">
        <f t="shared" si="3"/>
        <v>0.30508474576271188</v>
      </c>
    </row>
    <row r="39" spans="1:5" x14ac:dyDescent="0.3">
      <c r="A39">
        <v>39</v>
      </c>
      <c r="B39">
        <v>1</v>
      </c>
      <c r="C39">
        <f t="shared" si="1"/>
        <v>1.8813559322033899</v>
      </c>
      <c r="D39">
        <f t="shared" si="1"/>
        <v>1.8813559322033899</v>
      </c>
      <c r="E39">
        <f t="shared" si="3"/>
        <v>0.3135593220338983</v>
      </c>
    </row>
    <row r="40" spans="1:5" x14ac:dyDescent="0.3">
      <c r="A40">
        <v>40</v>
      </c>
      <c r="B40">
        <v>1</v>
      </c>
      <c r="C40">
        <f t="shared" si="1"/>
        <v>1.9322033898305087</v>
      </c>
      <c r="D40">
        <f t="shared" si="1"/>
        <v>1.9322033898305087</v>
      </c>
      <c r="E40">
        <f t="shared" si="3"/>
        <v>0.32203389830508472</v>
      </c>
    </row>
    <row r="41" spans="1:5" x14ac:dyDescent="0.3">
      <c r="A41">
        <v>41</v>
      </c>
      <c r="B41">
        <v>1</v>
      </c>
      <c r="C41">
        <f t="shared" si="1"/>
        <v>1.9830508474576272</v>
      </c>
      <c r="D41">
        <f t="shared" si="1"/>
        <v>1.9830508474576272</v>
      </c>
      <c r="E41">
        <f t="shared" si="3"/>
        <v>0.33050847457627119</v>
      </c>
    </row>
    <row r="42" spans="1:5" x14ac:dyDescent="0.3">
      <c r="A42">
        <v>42</v>
      </c>
      <c r="B42">
        <v>1</v>
      </c>
      <c r="C42">
        <f t="shared" si="1"/>
        <v>2.0338983050847457</v>
      </c>
      <c r="D42">
        <f t="shared" si="1"/>
        <v>2.0338983050847457</v>
      </c>
      <c r="E42">
        <f t="shared" si="3"/>
        <v>0.33898305084745761</v>
      </c>
    </row>
    <row r="43" spans="1:5" x14ac:dyDescent="0.3">
      <c r="A43">
        <v>43</v>
      </c>
      <c r="B43">
        <v>1</v>
      </c>
      <c r="C43">
        <f t="shared" si="1"/>
        <v>2.0847457627118646</v>
      </c>
      <c r="D43">
        <f t="shared" si="1"/>
        <v>2.0847457627118646</v>
      </c>
      <c r="E43">
        <f t="shared" si="3"/>
        <v>0.34745762711864409</v>
      </c>
    </row>
    <row r="44" spans="1:5" x14ac:dyDescent="0.3">
      <c r="A44">
        <v>44</v>
      </c>
      <c r="B44">
        <v>1</v>
      </c>
      <c r="C44">
        <f t="shared" si="1"/>
        <v>2.1355932203389831</v>
      </c>
      <c r="D44">
        <f t="shared" si="1"/>
        <v>2.1355932203389831</v>
      </c>
      <c r="E44">
        <f t="shared" si="3"/>
        <v>0.3559322033898305</v>
      </c>
    </row>
    <row r="45" spans="1:5" x14ac:dyDescent="0.3">
      <c r="A45">
        <v>45</v>
      </c>
      <c r="B45">
        <v>1</v>
      </c>
      <c r="C45">
        <f t="shared" si="1"/>
        <v>2.1864406779661016</v>
      </c>
      <c r="D45">
        <f t="shared" si="1"/>
        <v>2.1864406779661016</v>
      </c>
      <c r="E45">
        <f t="shared" si="3"/>
        <v>0.36440677966101692</v>
      </c>
    </row>
    <row r="46" spans="1:5" x14ac:dyDescent="0.3">
      <c r="A46">
        <v>46</v>
      </c>
      <c r="B46">
        <v>1</v>
      </c>
      <c r="C46">
        <f t="shared" ref="C46:D100" si="4">C$120/($A$120-$A$2) *($A46 -$A$2)</f>
        <v>2.2372881355932206</v>
      </c>
      <c r="D46">
        <f t="shared" ref="D46:D60" si="5">D$120/($A$120-$A$2) *($A46 -$A$2)</f>
        <v>2.2372881355932206</v>
      </c>
      <c r="E46">
        <f t="shared" si="3"/>
        <v>0.3728813559322034</v>
      </c>
    </row>
    <row r="47" spans="1:5" x14ac:dyDescent="0.3">
      <c r="A47">
        <v>47</v>
      </c>
      <c r="B47">
        <v>1</v>
      </c>
      <c r="C47">
        <f t="shared" si="4"/>
        <v>2.2881355932203391</v>
      </c>
      <c r="D47">
        <f t="shared" si="5"/>
        <v>2.2881355932203391</v>
      </c>
      <c r="E47">
        <f t="shared" si="3"/>
        <v>0.38135593220338981</v>
      </c>
    </row>
    <row r="48" spans="1:5" x14ac:dyDescent="0.3">
      <c r="A48">
        <v>48</v>
      </c>
      <c r="B48">
        <v>1</v>
      </c>
      <c r="C48">
        <f t="shared" si="4"/>
        <v>2.3389830508474576</v>
      </c>
      <c r="D48">
        <f t="shared" si="5"/>
        <v>2.3389830508474576</v>
      </c>
      <c r="E48">
        <f t="shared" si="3"/>
        <v>0.38983050847457629</v>
      </c>
    </row>
    <row r="49" spans="1:5" x14ac:dyDescent="0.3">
      <c r="A49">
        <v>49</v>
      </c>
      <c r="B49">
        <v>1</v>
      </c>
      <c r="C49">
        <f t="shared" si="4"/>
        <v>2.3898305084745766</v>
      </c>
      <c r="D49">
        <f t="shared" si="5"/>
        <v>2.3898305084745766</v>
      </c>
      <c r="E49">
        <f t="shared" si="3"/>
        <v>0.39830508474576271</v>
      </c>
    </row>
    <row r="50" spans="1:5" x14ac:dyDescent="0.3">
      <c r="A50">
        <v>50</v>
      </c>
      <c r="B50">
        <v>1</v>
      </c>
      <c r="C50">
        <f t="shared" si="4"/>
        <v>2.4406779661016951</v>
      </c>
      <c r="D50">
        <f t="shared" si="5"/>
        <v>2.4406779661016951</v>
      </c>
      <c r="E50">
        <f t="shared" si="3"/>
        <v>0.40677966101694918</v>
      </c>
    </row>
    <row r="51" spans="1:5" x14ac:dyDescent="0.3">
      <c r="A51">
        <v>51</v>
      </c>
      <c r="B51">
        <v>1</v>
      </c>
      <c r="C51">
        <f t="shared" si="4"/>
        <v>2.4915254237288136</v>
      </c>
      <c r="D51">
        <f t="shared" si="5"/>
        <v>2.4915254237288136</v>
      </c>
      <c r="E51">
        <f t="shared" si="3"/>
        <v>0.4152542372881356</v>
      </c>
    </row>
    <row r="52" spans="1:5" x14ac:dyDescent="0.3">
      <c r="A52">
        <v>52</v>
      </c>
      <c r="B52">
        <v>1</v>
      </c>
      <c r="C52">
        <f t="shared" si="4"/>
        <v>2.5423728813559325</v>
      </c>
      <c r="D52">
        <f t="shared" si="5"/>
        <v>2.5423728813559325</v>
      </c>
      <c r="E52">
        <f t="shared" si="3"/>
        <v>0.42372881355932202</v>
      </c>
    </row>
    <row r="53" spans="1:5" x14ac:dyDescent="0.3">
      <c r="A53">
        <v>53</v>
      </c>
      <c r="B53">
        <v>1</v>
      </c>
      <c r="C53">
        <f t="shared" si="4"/>
        <v>2.593220338983051</v>
      </c>
      <c r="D53">
        <f t="shared" si="5"/>
        <v>2.593220338983051</v>
      </c>
      <c r="E53">
        <f t="shared" si="3"/>
        <v>0.43220338983050849</v>
      </c>
    </row>
    <row r="54" spans="1:5" x14ac:dyDescent="0.3">
      <c r="A54">
        <v>54</v>
      </c>
      <c r="B54">
        <v>1</v>
      </c>
      <c r="C54">
        <f t="shared" si="4"/>
        <v>2.6440677966101696</v>
      </c>
      <c r="D54">
        <f t="shared" si="5"/>
        <v>2.6440677966101696</v>
      </c>
      <c r="E54">
        <f t="shared" si="3"/>
        <v>0.44067796610169491</v>
      </c>
    </row>
    <row r="55" spans="1:5" x14ac:dyDescent="0.3">
      <c r="A55">
        <v>55</v>
      </c>
      <c r="B55">
        <v>1</v>
      </c>
      <c r="C55">
        <f t="shared" si="4"/>
        <v>2.6949152542372885</v>
      </c>
      <c r="D55">
        <f t="shared" si="5"/>
        <v>2.6949152542372885</v>
      </c>
      <c r="E55">
        <f t="shared" si="3"/>
        <v>0.44915254237288138</v>
      </c>
    </row>
    <row r="56" spans="1:5" x14ac:dyDescent="0.3">
      <c r="A56">
        <v>56</v>
      </c>
      <c r="B56">
        <v>1</v>
      </c>
      <c r="C56">
        <f t="shared" si="4"/>
        <v>2.745762711864407</v>
      </c>
      <c r="D56">
        <f t="shared" si="5"/>
        <v>2.745762711864407</v>
      </c>
      <c r="E56">
        <f t="shared" si="3"/>
        <v>0.4576271186440678</v>
      </c>
    </row>
    <row r="57" spans="1:5" x14ac:dyDescent="0.3">
      <c r="A57">
        <v>57</v>
      </c>
      <c r="B57">
        <v>1</v>
      </c>
      <c r="C57">
        <f t="shared" si="4"/>
        <v>2.7966101694915255</v>
      </c>
      <c r="D57">
        <f t="shared" si="5"/>
        <v>2.7966101694915255</v>
      </c>
      <c r="E57">
        <f t="shared" si="3"/>
        <v>0.46610169491525422</v>
      </c>
    </row>
    <row r="58" spans="1:5" x14ac:dyDescent="0.3">
      <c r="A58">
        <v>58</v>
      </c>
      <c r="B58">
        <v>1</v>
      </c>
      <c r="C58">
        <f t="shared" si="4"/>
        <v>2.8474576271186445</v>
      </c>
      <c r="D58">
        <f t="shared" si="5"/>
        <v>2.8474576271186445</v>
      </c>
      <c r="E58">
        <f t="shared" si="3"/>
        <v>0.47457627118644069</v>
      </c>
    </row>
    <row r="59" spans="1:5" x14ac:dyDescent="0.3">
      <c r="A59">
        <v>59</v>
      </c>
      <c r="B59">
        <v>1</v>
      </c>
      <c r="C59">
        <f t="shared" si="4"/>
        <v>2.898305084745763</v>
      </c>
      <c r="D59">
        <f t="shared" si="5"/>
        <v>2.898305084745763</v>
      </c>
      <c r="E59">
        <f t="shared" si="3"/>
        <v>0.48305084745762711</v>
      </c>
    </row>
    <row r="60" spans="1:5" x14ac:dyDescent="0.3">
      <c r="A60">
        <v>60</v>
      </c>
      <c r="B60">
        <v>1</v>
      </c>
      <c r="C60">
        <f t="shared" si="4"/>
        <v>2.9491525423728815</v>
      </c>
      <c r="D60">
        <f t="shared" si="5"/>
        <v>2.9491525423728815</v>
      </c>
      <c r="E60">
        <f t="shared" si="3"/>
        <v>0.49152542372881358</v>
      </c>
    </row>
    <row r="61" spans="1:5" x14ac:dyDescent="0.3">
      <c r="A61">
        <v>61</v>
      </c>
      <c r="B61">
        <v>1</v>
      </c>
      <c r="C61">
        <f t="shared" si="4"/>
        <v>3</v>
      </c>
      <c r="D61">
        <f t="shared" si="4"/>
        <v>3</v>
      </c>
      <c r="E61">
        <f t="shared" si="3"/>
        <v>0.5</v>
      </c>
    </row>
    <row r="62" spans="1:5" x14ac:dyDescent="0.3">
      <c r="A62">
        <v>62</v>
      </c>
      <c r="B62">
        <v>1</v>
      </c>
      <c r="C62">
        <f t="shared" si="4"/>
        <v>3.050847457627119</v>
      </c>
      <c r="D62">
        <f t="shared" si="4"/>
        <v>3.050847457627119</v>
      </c>
      <c r="E62">
        <f t="shared" si="3"/>
        <v>0.50847457627118642</v>
      </c>
    </row>
    <row r="63" spans="1:5" x14ac:dyDescent="0.3">
      <c r="A63">
        <v>63</v>
      </c>
      <c r="B63">
        <v>1</v>
      </c>
      <c r="C63">
        <f t="shared" si="4"/>
        <v>3.1016949152542375</v>
      </c>
      <c r="D63">
        <f t="shared" si="4"/>
        <v>3.1016949152542375</v>
      </c>
      <c r="E63">
        <f t="shared" si="3"/>
        <v>0.51694915254237284</v>
      </c>
    </row>
    <row r="64" spans="1:5" x14ac:dyDescent="0.3">
      <c r="A64">
        <v>64</v>
      </c>
      <c r="B64">
        <v>1</v>
      </c>
      <c r="C64">
        <f t="shared" si="4"/>
        <v>3.152542372881356</v>
      </c>
      <c r="D64">
        <f t="shared" si="4"/>
        <v>3.152542372881356</v>
      </c>
      <c r="E64">
        <f t="shared" si="3"/>
        <v>0.52542372881355937</v>
      </c>
    </row>
    <row r="65" spans="1:5" x14ac:dyDescent="0.3">
      <c r="A65">
        <v>65</v>
      </c>
      <c r="B65">
        <v>1</v>
      </c>
      <c r="C65">
        <f t="shared" si="4"/>
        <v>3.2033898305084749</v>
      </c>
      <c r="D65">
        <f t="shared" si="4"/>
        <v>3.2033898305084749</v>
      </c>
      <c r="E65">
        <f t="shared" si="3"/>
        <v>0.53389830508474578</v>
      </c>
    </row>
    <row r="66" spans="1:5" x14ac:dyDescent="0.3">
      <c r="A66">
        <v>66</v>
      </c>
      <c r="B66">
        <v>1</v>
      </c>
      <c r="C66">
        <f t="shared" si="4"/>
        <v>3.2542372881355934</v>
      </c>
      <c r="D66">
        <f t="shared" si="4"/>
        <v>3.2542372881355934</v>
      </c>
      <c r="E66">
        <f t="shared" si="3"/>
        <v>0.5423728813559322</v>
      </c>
    </row>
    <row r="67" spans="1:5" x14ac:dyDescent="0.3">
      <c r="A67">
        <v>67</v>
      </c>
      <c r="B67">
        <v>1</v>
      </c>
      <c r="C67">
        <f t="shared" si="4"/>
        <v>3.3050847457627119</v>
      </c>
      <c r="D67">
        <f t="shared" si="4"/>
        <v>3.3050847457627119</v>
      </c>
      <c r="E67">
        <f t="shared" si="3"/>
        <v>0.55084745762711862</v>
      </c>
    </row>
    <row r="68" spans="1:5" x14ac:dyDescent="0.3">
      <c r="A68">
        <v>68</v>
      </c>
      <c r="B68">
        <v>1</v>
      </c>
      <c r="C68">
        <f t="shared" si="4"/>
        <v>3.3559322033898309</v>
      </c>
      <c r="D68">
        <f t="shared" si="4"/>
        <v>3.3559322033898309</v>
      </c>
      <c r="E68">
        <f t="shared" si="3"/>
        <v>0.55932203389830504</v>
      </c>
    </row>
    <row r="69" spans="1:5" x14ac:dyDescent="0.3">
      <c r="A69">
        <v>69</v>
      </c>
      <c r="B69">
        <v>1</v>
      </c>
      <c r="C69">
        <f t="shared" si="4"/>
        <v>3.4067796610169494</v>
      </c>
      <c r="D69">
        <f t="shared" si="4"/>
        <v>3.4067796610169494</v>
      </c>
      <c r="E69">
        <f t="shared" si="3"/>
        <v>0.56779661016949157</v>
      </c>
    </row>
    <row r="70" spans="1:5" x14ac:dyDescent="0.3">
      <c r="A70">
        <v>70</v>
      </c>
      <c r="B70">
        <v>1</v>
      </c>
      <c r="C70">
        <f t="shared" si="4"/>
        <v>3.4576271186440679</v>
      </c>
      <c r="D70">
        <f t="shared" si="4"/>
        <v>3.4576271186440679</v>
      </c>
      <c r="E70">
        <f t="shared" si="3"/>
        <v>0.57627118644067798</v>
      </c>
    </row>
    <row r="71" spans="1:5" x14ac:dyDescent="0.3">
      <c r="A71">
        <v>71</v>
      </c>
      <c r="B71">
        <v>1</v>
      </c>
      <c r="C71">
        <f t="shared" si="4"/>
        <v>3.5084745762711869</v>
      </c>
      <c r="D71">
        <f t="shared" si="4"/>
        <v>3.5084745762711869</v>
      </c>
      <c r="E71">
        <f t="shared" si="3"/>
        <v>0.5847457627118644</v>
      </c>
    </row>
    <row r="72" spans="1:5" x14ac:dyDescent="0.3">
      <c r="A72">
        <v>72</v>
      </c>
      <c r="B72">
        <v>1</v>
      </c>
      <c r="C72">
        <f t="shared" si="4"/>
        <v>3.5593220338983054</v>
      </c>
      <c r="D72">
        <f t="shared" si="4"/>
        <v>3.5593220338983054</v>
      </c>
      <c r="E72">
        <f t="shared" si="3"/>
        <v>0.59322033898305082</v>
      </c>
    </row>
    <row r="73" spans="1:5" x14ac:dyDescent="0.3">
      <c r="A73">
        <v>73</v>
      </c>
      <c r="B73">
        <v>1</v>
      </c>
      <c r="C73">
        <f t="shared" si="4"/>
        <v>3.6101694915254239</v>
      </c>
      <c r="D73">
        <f t="shared" si="4"/>
        <v>3.6101694915254239</v>
      </c>
      <c r="E73">
        <f t="shared" si="3"/>
        <v>0.60169491525423724</v>
      </c>
    </row>
    <row r="74" spans="1:5" x14ac:dyDescent="0.3">
      <c r="A74">
        <v>74</v>
      </c>
      <c r="B74">
        <v>1</v>
      </c>
      <c r="C74">
        <f t="shared" si="4"/>
        <v>3.6610169491525424</v>
      </c>
      <c r="D74">
        <f t="shared" si="4"/>
        <v>3.6610169491525424</v>
      </c>
      <c r="E74">
        <f t="shared" si="3"/>
        <v>0.61016949152542377</v>
      </c>
    </row>
    <row r="75" spans="1:5" x14ac:dyDescent="0.3">
      <c r="A75">
        <v>75</v>
      </c>
      <c r="B75">
        <v>1</v>
      </c>
      <c r="C75">
        <f t="shared" si="4"/>
        <v>3.7118644067796613</v>
      </c>
      <c r="D75">
        <f t="shared" si="4"/>
        <v>3.7118644067796613</v>
      </c>
      <c r="E75">
        <f t="shared" si="3"/>
        <v>0.61864406779661019</v>
      </c>
    </row>
    <row r="76" spans="1:5" x14ac:dyDescent="0.3">
      <c r="A76">
        <v>76</v>
      </c>
      <c r="B76">
        <v>1</v>
      </c>
      <c r="C76">
        <f t="shared" si="4"/>
        <v>3.7627118644067798</v>
      </c>
      <c r="D76">
        <f t="shared" si="4"/>
        <v>3.7627118644067798</v>
      </c>
      <c r="E76">
        <f t="shared" si="3"/>
        <v>0.6271186440677966</v>
      </c>
    </row>
    <row r="77" spans="1:5" x14ac:dyDescent="0.3">
      <c r="A77">
        <v>77</v>
      </c>
      <c r="B77">
        <v>1</v>
      </c>
      <c r="C77">
        <f t="shared" si="4"/>
        <v>3.8135593220338984</v>
      </c>
      <c r="D77">
        <f t="shared" si="4"/>
        <v>3.8135593220338984</v>
      </c>
      <c r="E77">
        <f t="shared" si="3"/>
        <v>0.63559322033898302</v>
      </c>
    </row>
    <row r="78" spans="1:5" x14ac:dyDescent="0.3">
      <c r="A78">
        <v>78</v>
      </c>
      <c r="B78">
        <v>1</v>
      </c>
      <c r="C78">
        <f t="shared" si="4"/>
        <v>3.8644067796610173</v>
      </c>
      <c r="D78">
        <f t="shared" si="4"/>
        <v>3.8644067796610173</v>
      </c>
      <c r="E78">
        <f t="shared" si="3"/>
        <v>0.64406779661016944</v>
      </c>
    </row>
    <row r="79" spans="1:5" x14ac:dyDescent="0.3">
      <c r="A79">
        <v>79</v>
      </c>
      <c r="B79">
        <v>1</v>
      </c>
      <c r="C79">
        <f t="shared" si="4"/>
        <v>3.9152542372881358</v>
      </c>
      <c r="D79">
        <f t="shared" si="4"/>
        <v>3.9152542372881358</v>
      </c>
      <c r="E79">
        <f t="shared" si="3"/>
        <v>0.65254237288135597</v>
      </c>
    </row>
    <row r="80" spans="1:5" x14ac:dyDescent="0.3">
      <c r="A80">
        <v>80</v>
      </c>
      <c r="B80">
        <v>1</v>
      </c>
      <c r="C80">
        <f t="shared" si="4"/>
        <v>3.9661016949152543</v>
      </c>
      <c r="D80">
        <f t="shared" si="4"/>
        <v>3.9661016949152543</v>
      </c>
      <c r="E80">
        <f t="shared" si="3"/>
        <v>0.66101694915254239</v>
      </c>
    </row>
    <row r="81" spans="1:5" x14ac:dyDescent="0.3">
      <c r="A81">
        <v>81</v>
      </c>
      <c r="B81">
        <v>1</v>
      </c>
      <c r="C81">
        <f t="shared" si="4"/>
        <v>4.0169491525423728</v>
      </c>
      <c r="D81">
        <f t="shared" si="4"/>
        <v>4.0169491525423728</v>
      </c>
      <c r="E81">
        <f t="shared" si="3"/>
        <v>0.66949152542372881</v>
      </c>
    </row>
    <row r="82" spans="1:5" x14ac:dyDescent="0.3">
      <c r="A82">
        <v>82</v>
      </c>
      <c r="B82">
        <v>1</v>
      </c>
      <c r="C82">
        <f t="shared" si="4"/>
        <v>4.0677966101694913</v>
      </c>
      <c r="D82">
        <f t="shared" si="4"/>
        <v>4.0677966101694913</v>
      </c>
      <c r="E82">
        <f t="shared" ref="E82:E119" si="6">E$120/($A$120-$A$2) *($A82 -$A$2)</f>
        <v>0.67796610169491522</v>
      </c>
    </row>
    <row r="83" spans="1:5" x14ac:dyDescent="0.3">
      <c r="A83">
        <v>83</v>
      </c>
      <c r="B83">
        <v>1</v>
      </c>
      <c r="C83">
        <f t="shared" si="4"/>
        <v>4.1186440677966107</v>
      </c>
      <c r="D83">
        <f t="shared" si="4"/>
        <v>4.1186440677966107</v>
      </c>
      <c r="E83">
        <f t="shared" si="6"/>
        <v>0.68644067796610164</v>
      </c>
    </row>
    <row r="84" spans="1:5" x14ac:dyDescent="0.3">
      <c r="A84">
        <v>84</v>
      </c>
      <c r="B84">
        <v>1</v>
      </c>
      <c r="C84">
        <f t="shared" si="4"/>
        <v>4.1694915254237293</v>
      </c>
      <c r="D84">
        <f t="shared" si="4"/>
        <v>4.1694915254237293</v>
      </c>
      <c r="E84">
        <f t="shared" si="6"/>
        <v>0.69491525423728817</v>
      </c>
    </row>
    <row r="85" spans="1:5" x14ac:dyDescent="0.3">
      <c r="A85">
        <v>85</v>
      </c>
      <c r="B85">
        <v>1</v>
      </c>
      <c r="C85">
        <f t="shared" si="4"/>
        <v>4.2203389830508478</v>
      </c>
      <c r="D85">
        <f t="shared" si="4"/>
        <v>4.2203389830508478</v>
      </c>
      <c r="E85">
        <f t="shared" si="6"/>
        <v>0.70338983050847459</v>
      </c>
    </row>
    <row r="86" spans="1:5" x14ac:dyDescent="0.3">
      <c r="A86">
        <v>86</v>
      </c>
      <c r="B86">
        <v>1</v>
      </c>
      <c r="C86">
        <f t="shared" si="4"/>
        <v>4.2711864406779663</v>
      </c>
      <c r="D86">
        <f t="shared" si="4"/>
        <v>4.2711864406779663</v>
      </c>
      <c r="E86">
        <f t="shared" si="6"/>
        <v>0.71186440677966101</v>
      </c>
    </row>
    <row r="87" spans="1:5" x14ac:dyDescent="0.3">
      <c r="A87">
        <v>87</v>
      </c>
      <c r="B87">
        <v>1</v>
      </c>
      <c r="C87">
        <f t="shared" si="4"/>
        <v>4.3220338983050848</v>
      </c>
      <c r="D87">
        <f t="shared" si="4"/>
        <v>4.3220338983050848</v>
      </c>
      <c r="E87">
        <f t="shared" si="6"/>
        <v>0.72033898305084743</v>
      </c>
    </row>
    <row r="88" spans="1:5" x14ac:dyDescent="0.3">
      <c r="A88">
        <v>88</v>
      </c>
      <c r="B88">
        <v>1</v>
      </c>
      <c r="C88">
        <f t="shared" si="4"/>
        <v>4.3728813559322033</v>
      </c>
      <c r="D88">
        <f t="shared" si="4"/>
        <v>4.3728813559322033</v>
      </c>
      <c r="E88">
        <f t="shared" si="6"/>
        <v>0.72881355932203384</v>
      </c>
    </row>
    <row r="89" spans="1:5" x14ac:dyDescent="0.3">
      <c r="A89">
        <v>89</v>
      </c>
      <c r="B89">
        <v>1</v>
      </c>
      <c r="C89">
        <f t="shared" si="4"/>
        <v>4.4237288135593227</v>
      </c>
      <c r="D89">
        <f t="shared" si="4"/>
        <v>4.4237288135593227</v>
      </c>
      <c r="E89">
        <f t="shared" si="6"/>
        <v>0.73728813559322037</v>
      </c>
    </row>
    <row r="90" spans="1:5" x14ac:dyDescent="0.3">
      <c r="A90">
        <v>90</v>
      </c>
      <c r="B90">
        <v>1</v>
      </c>
      <c r="C90">
        <f t="shared" si="4"/>
        <v>4.4745762711864412</v>
      </c>
      <c r="D90">
        <f t="shared" si="4"/>
        <v>4.4745762711864412</v>
      </c>
      <c r="E90">
        <f t="shared" si="6"/>
        <v>0.74576271186440679</v>
      </c>
    </row>
    <row r="91" spans="1:5" x14ac:dyDescent="0.3">
      <c r="A91">
        <v>91</v>
      </c>
      <c r="B91">
        <v>1</v>
      </c>
      <c r="C91">
        <f t="shared" si="4"/>
        <v>4.5254237288135597</v>
      </c>
      <c r="D91">
        <f t="shared" si="4"/>
        <v>4.5254237288135597</v>
      </c>
      <c r="E91">
        <f t="shared" si="6"/>
        <v>0.75423728813559321</v>
      </c>
    </row>
    <row r="92" spans="1:5" x14ac:dyDescent="0.3">
      <c r="A92">
        <v>92</v>
      </c>
      <c r="B92">
        <v>1</v>
      </c>
      <c r="C92">
        <f t="shared" si="4"/>
        <v>4.5762711864406782</v>
      </c>
      <c r="D92">
        <f t="shared" si="4"/>
        <v>4.5762711864406782</v>
      </c>
      <c r="E92">
        <f t="shared" si="6"/>
        <v>0.76271186440677963</v>
      </c>
    </row>
    <row r="93" spans="1:5" x14ac:dyDescent="0.3">
      <c r="A93">
        <v>93</v>
      </c>
      <c r="B93">
        <v>1</v>
      </c>
      <c r="C93">
        <f t="shared" si="4"/>
        <v>4.6271186440677967</v>
      </c>
      <c r="D93">
        <f t="shared" si="4"/>
        <v>4.6271186440677967</v>
      </c>
      <c r="E93">
        <f t="shared" si="6"/>
        <v>0.77118644067796605</v>
      </c>
    </row>
    <row r="94" spans="1:5" x14ac:dyDescent="0.3">
      <c r="A94">
        <v>94</v>
      </c>
      <c r="B94">
        <v>1</v>
      </c>
      <c r="C94">
        <f t="shared" si="4"/>
        <v>4.6779661016949152</v>
      </c>
      <c r="D94">
        <f t="shared" si="4"/>
        <v>4.6779661016949152</v>
      </c>
      <c r="E94">
        <f t="shared" si="6"/>
        <v>0.77966101694915257</v>
      </c>
    </row>
    <row r="95" spans="1:5" x14ac:dyDescent="0.3">
      <c r="A95">
        <v>95</v>
      </c>
      <c r="B95">
        <v>1</v>
      </c>
      <c r="C95">
        <f t="shared" si="4"/>
        <v>4.7288135593220346</v>
      </c>
      <c r="D95">
        <f t="shared" si="4"/>
        <v>4.7288135593220346</v>
      </c>
      <c r="E95">
        <f t="shared" si="6"/>
        <v>0.78813559322033899</v>
      </c>
    </row>
    <row r="96" spans="1:5" x14ac:dyDescent="0.3">
      <c r="A96">
        <v>96</v>
      </c>
      <c r="B96">
        <v>1</v>
      </c>
      <c r="C96">
        <f t="shared" si="4"/>
        <v>4.7796610169491531</v>
      </c>
      <c r="D96">
        <f t="shared" si="4"/>
        <v>4.7796610169491531</v>
      </c>
      <c r="E96">
        <f t="shared" si="6"/>
        <v>0.79661016949152541</v>
      </c>
    </row>
    <row r="97" spans="1:5" x14ac:dyDescent="0.3">
      <c r="A97">
        <v>97</v>
      </c>
      <c r="B97">
        <v>1</v>
      </c>
      <c r="C97">
        <f t="shared" si="4"/>
        <v>4.8305084745762716</v>
      </c>
      <c r="D97">
        <f t="shared" si="4"/>
        <v>4.8305084745762716</v>
      </c>
      <c r="E97">
        <f t="shared" si="6"/>
        <v>0.80508474576271183</v>
      </c>
    </row>
    <row r="98" spans="1:5" x14ac:dyDescent="0.3">
      <c r="A98">
        <v>98</v>
      </c>
      <c r="B98">
        <v>1</v>
      </c>
      <c r="C98">
        <f t="shared" si="4"/>
        <v>4.8813559322033901</v>
      </c>
      <c r="D98">
        <f t="shared" si="4"/>
        <v>4.8813559322033901</v>
      </c>
      <c r="E98">
        <f t="shared" si="6"/>
        <v>0.81355932203389836</v>
      </c>
    </row>
    <row r="99" spans="1:5" x14ac:dyDescent="0.3">
      <c r="A99">
        <v>99</v>
      </c>
      <c r="B99">
        <v>1</v>
      </c>
      <c r="C99">
        <f t="shared" si="4"/>
        <v>4.9322033898305087</v>
      </c>
      <c r="D99">
        <f t="shared" si="4"/>
        <v>4.9322033898305087</v>
      </c>
      <c r="E99">
        <f t="shared" si="6"/>
        <v>0.82203389830508478</v>
      </c>
    </row>
    <row r="100" spans="1:5" x14ac:dyDescent="0.3">
      <c r="A100">
        <v>100</v>
      </c>
      <c r="B100">
        <v>1</v>
      </c>
      <c r="C100">
        <f t="shared" si="4"/>
        <v>4.9830508474576272</v>
      </c>
      <c r="D100">
        <f t="shared" si="4"/>
        <v>4.9830508474576272</v>
      </c>
      <c r="E100">
        <f t="shared" si="6"/>
        <v>0.83050847457627119</v>
      </c>
    </row>
    <row r="101" spans="1:5" x14ac:dyDescent="0.3">
      <c r="A101">
        <v>101</v>
      </c>
      <c r="B101">
        <v>1</v>
      </c>
      <c r="C101">
        <f t="shared" ref="C101:D119" si="7">C$120/($A$120-$A$2) *($A101 -$A$2)</f>
        <v>5.0338983050847457</v>
      </c>
      <c r="D101">
        <f t="shared" si="7"/>
        <v>5.0338983050847457</v>
      </c>
      <c r="E101">
        <f t="shared" si="6"/>
        <v>0.83898305084745761</v>
      </c>
    </row>
    <row r="102" spans="1:5" x14ac:dyDescent="0.3">
      <c r="A102">
        <v>102</v>
      </c>
      <c r="C102">
        <f t="shared" si="7"/>
        <v>5.0847457627118651</v>
      </c>
      <c r="D102">
        <f t="shared" si="7"/>
        <v>5.0847457627118651</v>
      </c>
      <c r="E102">
        <f t="shared" si="6"/>
        <v>0.84745762711864403</v>
      </c>
    </row>
    <row r="103" spans="1:5" x14ac:dyDescent="0.3">
      <c r="A103">
        <v>103</v>
      </c>
      <c r="C103">
        <f t="shared" si="7"/>
        <v>5.1355932203389836</v>
      </c>
      <c r="D103">
        <f t="shared" si="7"/>
        <v>5.1355932203389836</v>
      </c>
      <c r="E103">
        <f t="shared" si="6"/>
        <v>0.85593220338983056</v>
      </c>
    </row>
    <row r="104" spans="1:5" x14ac:dyDescent="0.3">
      <c r="A104">
        <v>104</v>
      </c>
      <c r="C104">
        <f t="shared" si="7"/>
        <v>5.1864406779661021</v>
      </c>
      <c r="D104">
        <f t="shared" si="7"/>
        <v>5.1864406779661021</v>
      </c>
      <c r="E104">
        <f t="shared" si="6"/>
        <v>0.86440677966101698</v>
      </c>
    </row>
    <row r="105" spans="1:5" x14ac:dyDescent="0.3">
      <c r="A105">
        <v>105</v>
      </c>
      <c r="C105">
        <f t="shared" si="7"/>
        <v>5.2372881355932206</v>
      </c>
      <c r="D105">
        <f t="shared" si="7"/>
        <v>5.2372881355932206</v>
      </c>
      <c r="E105">
        <f t="shared" si="6"/>
        <v>0.8728813559322034</v>
      </c>
    </row>
    <row r="106" spans="1:5" x14ac:dyDescent="0.3">
      <c r="A106">
        <v>106</v>
      </c>
      <c r="C106">
        <f t="shared" si="7"/>
        <v>5.2881355932203391</v>
      </c>
      <c r="D106">
        <f t="shared" si="7"/>
        <v>5.2881355932203391</v>
      </c>
      <c r="E106">
        <f t="shared" si="6"/>
        <v>0.88135593220338981</v>
      </c>
    </row>
    <row r="107" spans="1:5" x14ac:dyDescent="0.3">
      <c r="A107">
        <v>107</v>
      </c>
      <c r="C107">
        <f t="shared" si="7"/>
        <v>5.3389830508474576</v>
      </c>
      <c r="D107">
        <f t="shared" si="7"/>
        <v>5.3389830508474576</v>
      </c>
      <c r="E107">
        <f t="shared" si="6"/>
        <v>0.88983050847457623</v>
      </c>
    </row>
    <row r="108" spans="1:5" x14ac:dyDescent="0.3">
      <c r="A108">
        <v>108</v>
      </c>
      <c r="C108">
        <f t="shared" si="7"/>
        <v>5.389830508474577</v>
      </c>
      <c r="D108">
        <f t="shared" si="7"/>
        <v>5.389830508474577</v>
      </c>
      <c r="E108">
        <f t="shared" si="6"/>
        <v>0.89830508474576276</v>
      </c>
    </row>
    <row r="109" spans="1:5" x14ac:dyDescent="0.3">
      <c r="A109">
        <v>109</v>
      </c>
      <c r="C109">
        <f t="shared" si="7"/>
        <v>5.4406779661016955</v>
      </c>
      <c r="D109">
        <f t="shared" si="7"/>
        <v>5.4406779661016955</v>
      </c>
      <c r="E109">
        <f t="shared" si="6"/>
        <v>0.90677966101694918</v>
      </c>
    </row>
    <row r="110" spans="1:5" x14ac:dyDescent="0.3">
      <c r="A110">
        <v>110</v>
      </c>
      <c r="C110">
        <f t="shared" si="7"/>
        <v>5.491525423728814</v>
      </c>
      <c r="D110">
        <f t="shared" si="7"/>
        <v>5.491525423728814</v>
      </c>
      <c r="E110">
        <f t="shared" si="6"/>
        <v>0.9152542372881356</v>
      </c>
    </row>
    <row r="111" spans="1:5" x14ac:dyDescent="0.3">
      <c r="A111">
        <v>111</v>
      </c>
      <c r="C111">
        <f t="shared" si="7"/>
        <v>5.5423728813559325</v>
      </c>
      <c r="D111">
        <f t="shared" si="7"/>
        <v>5.5423728813559325</v>
      </c>
      <c r="E111">
        <f t="shared" si="6"/>
        <v>0.92372881355932202</v>
      </c>
    </row>
    <row r="112" spans="1:5" x14ac:dyDescent="0.3">
      <c r="A112">
        <v>112</v>
      </c>
      <c r="C112">
        <f t="shared" si="7"/>
        <v>5.593220338983051</v>
      </c>
      <c r="D112">
        <f t="shared" si="7"/>
        <v>5.593220338983051</v>
      </c>
      <c r="E112">
        <f t="shared" si="6"/>
        <v>0.93220338983050843</v>
      </c>
    </row>
    <row r="113" spans="1:5" x14ac:dyDescent="0.3">
      <c r="A113">
        <v>113</v>
      </c>
      <c r="C113">
        <f t="shared" si="7"/>
        <v>5.6440677966101696</v>
      </c>
      <c r="D113">
        <f t="shared" si="7"/>
        <v>5.6440677966101696</v>
      </c>
      <c r="E113">
        <f t="shared" si="6"/>
        <v>0.94067796610169496</v>
      </c>
    </row>
    <row r="114" spans="1:5" x14ac:dyDescent="0.3">
      <c r="A114">
        <v>114</v>
      </c>
      <c r="C114">
        <f t="shared" si="7"/>
        <v>5.6949152542372889</v>
      </c>
      <c r="D114">
        <f t="shared" si="7"/>
        <v>5.6949152542372889</v>
      </c>
      <c r="E114">
        <f t="shared" si="6"/>
        <v>0.94915254237288138</v>
      </c>
    </row>
    <row r="115" spans="1:5" x14ac:dyDescent="0.3">
      <c r="A115">
        <v>115</v>
      </c>
      <c r="C115">
        <f t="shared" si="7"/>
        <v>5.7457627118644075</v>
      </c>
      <c r="D115">
        <f t="shared" si="7"/>
        <v>5.7457627118644075</v>
      </c>
      <c r="E115">
        <f t="shared" si="6"/>
        <v>0.9576271186440678</v>
      </c>
    </row>
    <row r="116" spans="1:5" x14ac:dyDescent="0.3">
      <c r="A116">
        <v>116</v>
      </c>
      <c r="C116">
        <f t="shared" si="7"/>
        <v>5.796610169491526</v>
      </c>
      <c r="D116">
        <f t="shared" si="7"/>
        <v>5.796610169491526</v>
      </c>
      <c r="E116">
        <f t="shared" si="6"/>
        <v>0.96610169491525422</v>
      </c>
    </row>
    <row r="117" spans="1:5" x14ac:dyDescent="0.3">
      <c r="A117">
        <v>117</v>
      </c>
      <c r="C117">
        <f t="shared" si="7"/>
        <v>5.8474576271186445</v>
      </c>
      <c r="D117">
        <f t="shared" si="7"/>
        <v>5.8474576271186445</v>
      </c>
      <c r="E117">
        <f t="shared" si="6"/>
        <v>0.97457627118644063</v>
      </c>
    </row>
    <row r="118" spans="1:5" x14ac:dyDescent="0.3">
      <c r="A118">
        <v>118</v>
      </c>
      <c r="C118">
        <f t="shared" si="7"/>
        <v>5.898305084745763</v>
      </c>
      <c r="D118">
        <f t="shared" si="7"/>
        <v>5.898305084745763</v>
      </c>
      <c r="E118">
        <f t="shared" si="6"/>
        <v>0.98305084745762716</v>
      </c>
    </row>
    <row r="119" spans="1:5" x14ac:dyDescent="0.3">
      <c r="A119">
        <v>119</v>
      </c>
      <c r="C119">
        <f t="shared" si="7"/>
        <v>5.9491525423728815</v>
      </c>
      <c r="D119">
        <f t="shared" si="7"/>
        <v>5.9491525423728815</v>
      </c>
      <c r="E119">
        <f t="shared" si="6"/>
        <v>0.99152542372881358</v>
      </c>
    </row>
    <row r="120" spans="1:5" x14ac:dyDescent="0.3">
      <c r="A120">
        <v>120</v>
      </c>
      <c r="C120">
        <v>6</v>
      </c>
      <c r="D120">
        <v>6</v>
      </c>
      <c r="E120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0"/>
  <sheetViews>
    <sheetView workbookViewId="0">
      <selection activeCell="B1" sqref="B1:B101"/>
    </sheetView>
  </sheetViews>
  <sheetFormatPr baseColWidth="10" defaultRowHeight="14.4" x14ac:dyDescent="0.3"/>
  <sheetData>
    <row r="1" spans="1:7" x14ac:dyDescent="0.3">
      <c r="A1" t="s">
        <v>207</v>
      </c>
      <c r="B1" t="s">
        <v>236</v>
      </c>
      <c r="C1" t="s">
        <v>208</v>
      </c>
      <c r="D1" t="s">
        <v>209</v>
      </c>
      <c r="E1" t="s">
        <v>210</v>
      </c>
      <c r="F1" t="s">
        <v>232</v>
      </c>
      <c r="G1" t="s">
        <v>233</v>
      </c>
    </row>
    <row r="2" spans="1:7" x14ac:dyDescent="0.3">
      <c r="A2">
        <v>2</v>
      </c>
      <c r="B2">
        <f>B$34/($A$34-$A$2) *($A2 -$A$2)</f>
        <v>0</v>
      </c>
      <c r="C2">
        <f>C$120/($A$120-$A$2) *($A2 -$A$2)</f>
        <v>0</v>
      </c>
      <c r="D2">
        <f t="shared" ref="D2:E17" si="0">D$120/($A$120-$A$2) *($A2 -$A$2)</f>
        <v>0</v>
      </c>
      <c r="E2">
        <f t="shared" si="0"/>
        <v>0</v>
      </c>
      <c r="F2">
        <v>0</v>
      </c>
      <c r="G2">
        <v>0</v>
      </c>
    </row>
    <row r="3" spans="1:7" x14ac:dyDescent="0.3">
      <c r="A3">
        <v>3</v>
      </c>
      <c r="B3">
        <f>B$34/($A$34-$A$2) *($A3 -$A$2)</f>
        <v>3.125E-2</v>
      </c>
      <c r="C3">
        <f t="shared" ref="C3:E45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  <c r="F3">
        <v>0</v>
      </c>
      <c r="G3">
        <v>0</v>
      </c>
    </row>
    <row r="4" spans="1:7" x14ac:dyDescent="0.3">
      <c r="A4">
        <v>4</v>
      </c>
      <c r="B4">
        <f t="shared" ref="B4:B33" si="2">B$34/($A$34-$A$2) *($A4 -$A$2)</f>
        <v>6.25E-2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  <c r="F4">
        <v>0</v>
      </c>
      <c r="G4">
        <v>0</v>
      </c>
    </row>
    <row r="5" spans="1:7" x14ac:dyDescent="0.3">
      <c r="A5">
        <v>5</v>
      </c>
      <c r="B5">
        <f t="shared" si="2"/>
        <v>9.375E-2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  <c r="F5">
        <v>1</v>
      </c>
      <c r="G5">
        <v>1</v>
      </c>
    </row>
    <row r="6" spans="1:7" x14ac:dyDescent="0.3">
      <c r="A6">
        <v>6</v>
      </c>
      <c r="B6">
        <f t="shared" si="2"/>
        <v>0.125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  <c r="F6">
        <v>0</v>
      </c>
      <c r="G6">
        <v>0</v>
      </c>
    </row>
    <row r="7" spans="1:7" x14ac:dyDescent="0.3">
      <c r="A7">
        <v>7</v>
      </c>
      <c r="B7">
        <f t="shared" si="2"/>
        <v>0.15625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  <c r="F7">
        <v>0</v>
      </c>
      <c r="G7">
        <v>0</v>
      </c>
    </row>
    <row r="8" spans="1:7" x14ac:dyDescent="0.3">
      <c r="A8">
        <v>8</v>
      </c>
      <c r="B8">
        <f t="shared" si="2"/>
        <v>0.1875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  <c r="F8">
        <v>0</v>
      </c>
      <c r="G8">
        <v>0</v>
      </c>
    </row>
    <row r="9" spans="1:7" x14ac:dyDescent="0.3">
      <c r="A9">
        <v>9</v>
      </c>
      <c r="B9">
        <f t="shared" si="2"/>
        <v>0.21875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  <c r="F9">
        <v>0</v>
      </c>
      <c r="G9">
        <v>0</v>
      </c>
    </row>
    <row r="10" spans="1:7" x14ac:dyDescent="0.3">
      <c r="A10">
        <v>10</v>
      </c>
      <c r="B10">
        <f t="shared" si="2"/>
        <v>0.25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  <c r="F10">
        <v>1</v>
      </c>
      <c r="G10">
        <v>1</v>
      </c>
    </row>
    <row r="11" spans="1:7" x14ac:dyDescent="0.3">
      <c r="A11">
        <v>11</v>
      </c>
      <c r="B11">
        <f t="shared" si="2"/>
        <v>0.28125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  <c r="F11">
        <v>0</v>
      </c>
      <c r="G11">
        <v>0</v>
      </c>
    </row>
    <row r="12" spans="1:7" x14ac:dyDescent="0.3">
      <c r="A12">
        <v>12</v>
      </c>
      <c r="B12">
        <f t="shared" si="2"/>
        <v>0.3125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  <c r="F12">
        <v>0</v>
      </c>
      <c r="G12">
        <v>0</v>
      </c>
    </row>
    <row r="13" spans="1:7" x14ac:dyDescent="0.3">
      <c r="A13">
        <v>13</v>
      </c>
      <c r="B13">
        <f t="shared" si="2"/>
        <v>0.34375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  <c r="F13">
        <v>0</v>
      </c>
      <c r="G13">
        <v>0</v>
      </c>
    </row>
    <row r="14" spans="1:7" x14ac:dyDescent="0.3">
      <c r="A14">
        <v>14</v>
      </c>
      <c r="B14">
        <f t="shared" si="2"/>
        <v>0.375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  <c r="F14">
        <v>0</v>
      </c>
      <c r="G14">
        <v>0</v>
      </c>
    </row>
    <row r="15" spans="1:7" x14ac:dyDescent="0.3">
      <c r="A15">
        <v>15</v>
      </c>
      <c r="B15">
        <f t="shared" si="2"/>
        <v>0.40625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  <c r="F15">
        <v>1</v>
      </c>
      <c r="G15">
        <v>1</v>
      </c>
    </row>
    <row r="16" spans="1:7" x14ac:dyDescent="0.3">
      <c r="A16">
        <v>16</v>
      </c>
      <c r="B16">
        <f t="shared" si="2"/>
        <v>0.4375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  <c r="F16">
        <v>0</v>
      </c>
      <c r="G16">
        <v>0</v>
      </c>
    </row>
    <row r="17" spans="1:7" x14ac:dyDescent="0.3">
      <c r="A17">
        <v>17</v>
      </c>
      <c r="B17">
        <f t="shared" si="2"/>
        <v>0.46875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  <c r="F17">
        <v>0</v>
      </c>
      <c r="G17">
        <v>0</v>
      </c>
    </row>
    <row r="18" spans="1:7" x14ac:dyDescent="0.3">
      <c r="A18">
        <v>18</v>
      </c>
      <c r="B18">
        <f t="shared" si="2"/>
        <v>0.5</v>
      </c>
      <c r="C18">
        <f t="shared" si="1"/>
        <v>0.81355932203389836</v>
      </c>
      <c r="D18">
        <f t="shared" si="1"/>
        <v>0.81355932203389836</v>
      </c>
      <c r="E18">
        <f t="shared" si="1"/>
        <v>0.13559322033898305</v>
      </c>
      <c r="F18">
        <v>0</v>
      </c>
      <c r="G18">
        <v>0</v>
      </c>
    </row>
    <row r="19" spans="1:7" x14ac:dyDescent="0.3">
      <c r="A19">
        <v>19</v>
      </c>
      <c r="B19">
        <f t="shared" si="2"/>
        <v>0.53125</v>
      </c>
      <c r="C19">
        <f t="shared" si="1"/>
        <v>0.86440677966101698</v>
      </c>
      <c r="D19">
        <f t="shared" si="1"/>
        <v>0.86440677966101698</v>
      </c>
      <c r="E19">
        <f t="shared" si="1"/>
        <v>0.1440677966101695</v>
      </c>
      <c r="F19">
        <v>0</v>
      </c>
      <c r="G19">
        <v>0</v>
      </c>
    </row>
    <row r="20" spans="1:7" x14ac:dyDescent="0.3">
      <c r="A20">
        <v>20</v>
      </c>
      <c r="B20">
        <f t="shared" si="2"/>
        <v>0.5625</v>
      </c>
      <c r="C20">
        <f t="shared" si="1"/>
        <v>0.9152542372881356</v>
      </c>
      <c r="D20">
        <f t="shared" si="1"/>
        <v>0.9152542372881356</v>
      </c>
      <c r="E20">
        <f t="shared" si="1"/>
        <v>0.15254237288135594</v>
      </c>
      <c r="F20">
        <v>1</v>
      </c>
      <c r="G20">
        <v>1</v>
      </c>
    </row>
    <row r="21" spans="1:7" x14ac:dyDescent="0.3">
      <c r="A21">
        <v>21</v>
      </c>
      <c r="B21">
        <f t="shared" si="2"/>
        <v>0.59375</v>
      </c>
      <c r="C21">
        <f t="shared" si="1"/>
        <v>0.96610169491525433</v>
      </c>
      <c r="D21">
        <f t="shared" si="1"/>
        <v>0.96610169491525433</v>
      </c>
      <c r="E21">
        <f t="shared" si="1"/>
        <v>0.16101694915254236</v>
      </c>
      <c r="F21">
        <v>0</v>
      </c>
      <c r="G21">
        <v>0</v>
      </c>
    </row>
    <row r="22" spans="1:7" x14ac:dyDescent="0.3">
      <c r="A22">
        <v>22</v>
      </c>
      <c r="B22">
        <f t="shared" si="2"/>
        <v>0.625</v>
      </c>
      <c r="C22">
        <f t="shared" si="1"/>
        <v>1.0169491525423728</v>
      </c>
      <c r="D22">
        <f t="shared" si="1"/>
        <v>1.0169491525423728</v>
      </c>
      <c r="E22">
        <f t="shared" si="1"/>
        <v>0.16949152542372881</v>
      </c>
      <c r="F22">
        <v>0</v>
      </c>
      <c r="G22">
        <v>0</v>
      </c>
    </row>
    <row r="23" spans="1:7" x14ac:dyDescent="0.3">
      <c r="A23">
        <v>23</v>
      </c>
      <c r="B23">
        <f t="shared" si="2"/>
        <v>0.65625</v>
      </c>
      <c r="C23">
        <f t="shared" si="1"/>
        <v>1.0677966101694916</v>
      </c>
      <c r="D23">
        <f t="shared" si="1"/>
        <v>1.0677966101694916</v>
      </c>
      <c r="E23">
        <f t="shared" si="1"/>
        <v>0.17796610169491525</v>
      </c>
      <c r="F23">
        <v>0</v>
      </c>
      <c r="G23">
        <v>0</v>
      </c>
    </row>
    <row r="24" spans="1:7" x14ac:dyDescent="0.3">
      <c r="A24">
        <v>24</v>
      </c>
      <c r="B24">
        <f t="shared" si="2"/>
        <v>0.6875</v>
      </c>
      <c r="C24">
        <f t="shared" si="1"/>
        <v>1.1186440677966103</v>
      </c>
      <c r="D24">
        <f t="shared" si="1"/>
        <v>1.1186440677966103</v>
      </c>
      <c r="E24">
        <f t="shared" si="1"/>
        <v>0.1864406779661017</v>
      </c>
      <c r="F24">
        <v>0</v>
      </c>
      <c r="G24">
        <v>0</v>
      </c>
    </row>
    <row r="25" spans="1:7" x14ac:dyDescent="0.3">
      <c r="A25">
        <v>25</v>
      </c>
      <c r="B25">
        <f t="shared" si="2"/>
        <v>0.71875</v>
      </c>
      <c r="C25">
        <f t="shared" si="1"/>
        <v>1.1694915254237288</v>
      </c>
      <c r="D25">
        <f t="shared" si="1"/>
        <v>1.1694915254237288</v>
      </c>
      <c r="E25">
        <f t="shared" si="1"/>
        <v>0.19491525423728814</v>
      </c>
      <c r="F25">
        <v>1</v>
      </c>
      <c r="G25">
        <v>1</v>
      </c>
    </row>
    <row r="26" spans="1:7" x14ac:dyDescent="0.3">
      <c r="A26">
        <v>26</v>
      </c>
      <c r="B26">
        <f t="shared" si="2"/>
        <v>0.75</v>
      </c>
      <c r="C26">
        <f t="shared" si="1"/>
        <v>1.2203389830508475</v>
      </c>
      <c r="D26">
        <f t="shared" si="1"/>
        <v>1.2203389830508475</v>
      </c>
      <c r="E26">
        <f t="shared" si="1"/>
        <v>0.20338983050847459</v>
      </c>
      <c r="F26">
        <v>0</v>
      </c>
      <c r="G26">
        <v>0</v>
      </c>
    </row>
    <row r="27" spans="1:7" x14ac:dyDescent="0.3">
      <c r="A27">
        <v>27</v>
      </c>
      <c r="B27">
        <f t="shared" si="2"/>
        <v>0.78125</v>
      </c>
      <c r="C27">
        <f t="shared" si="1"/>
        <v>1.2711864406779663</v>
      </c>
      <c r="D27">
        <f t="shared" si="1"/>
        <v>1.2711864406779663</v>
      </c>
      <c r="E27">
        <f t="shared" si="1"/>
        <v>0.21186440677966101</v>
      </c>
      <c r="F27">
        <v>0</v>
      </c>
      <c r="G27">
        <v>0</v>
      </c>
    </row>
    <row r="28" spans="1:7" x14ac:dyDescent="0.3">
      <c r="A28">
        <v>28</v>
      </c>
      <c r="B28">
        <f t="shared" si="2"/>
        <v>0.8125</v>
      </c>
      <c r="C28">
        <f t="shared" si="1"/>
        <v>1.3220338983050848</v>
      </c>
      <c r="D28">
        <f t="shared" si="1"/>
        <v>1.3220338983050848</v>
      </c>
      <c r="E28">
        <f t="shared" si="1"/>
        <v>0.22033898305084745</v>
      </c>
      <c r="F28">
        <v>0</v>
      </c>
      <c r="G28">
        <v>0</v>
      </c>
    </row>
    <row r="29" spans="1:7" x14ac:dyDescent="0.3">
      <c r="A29">
        <v>29</v>
      </c>
      <c r="B29">
        <f t="shared" si="2"/>
        <v>0.84375</v>
      </c>
      <c r="C29">
        <f t="shared" si="1"/>
        <v>1.3728813559322035</v>
      </c>
      <c r="D29">
        <f t="shared" si="1"/>
        <v>1.3728813559322035</v>
      </c>
      <c r="E29">
        <f t="shared" si="1"/>
        <v>0.2288135593220339</v>
      </c>
      <c r="F29">
        <v>0</v>
      </c>
      <c r="G29">
        <v>0</v>
      </c>
    </row>
    <row r="30" spans="1:7" x14ac:dyDescent="0.3">
      <c r="A30">
        <v>30</v>
      </c>
      <c r="B30">
        <f t="shared" si="2"/>
        <v>0.875</v>
      </c>
      <c r="C30">
        <f t="shared" si="1"/>
        <v>1.4237288135593222</v>
      </c>
      <c r="D30">
        <f t="shared" si="1"/>
        <v>1.4237288135593222</v>
      </c>
      <c r="E30">
        <f t="shared" si="1"/>
        <v>0.23728813559322035</v>
      </c>
      <c r="F30">
        <v>1</v>
      </c>
      <c r="G30">
        <v>1</v>
      </c>
    </row>
    <row r="31" spans="1:7" x14ac:dyDescent="0.3">
      <c r="A31">
        <v>31</v>
      </c>
      <c r="B31">
        <f t="shared" si="2"/>
        <v>0.90625</v>
      </c>
      <c r="C31">
        <f t="shared" si="1"/>
        <v>1.4745762711864407</v>
      </c>
      <c r="D31">
        <f t="shared" si="1"/>
        <v>1.4745762711864407</v>
      </c>
      <c r="E31">
        <f t="shared" si="1"/>
        <v>0.24576271186440679</v>
      </c>
      <c r="F31">
        <v>0</v>
      </c>
      <c r="G31">
        <v>0</v>
      </c>
    </row>
    <row r="32" spans="1:7" x14ac:dyDescent="0.3">
      <c r="A32">
        <v>32</v>
      </c>
      <c r="B32">
        <f t="shared" si="2"/>
        <v>0.9375</v>
      </c>
      <c r="C32">
        <f t="shared" si="1"/>
        <v>1.5254237288135595</v>
      </c>
      <c r="D32">
        <f t="shared" si="1"/>
        <v>1.5254237288135595</v>
      </c>
      <c r="E32">
        <f t="shared" si="1"/>
        <v>0.25423728813559321</v>
      </c>
      <c r="F32">
        <v>0</v>
      </c>
      <c r="G32">
        <v>0</v>
      </c>
    </row>
    <row r="33" spans="1:7" x14ac:dyDescent="0.3">
      <c r="A33">
        <v>33</v>
      </c>
      <c r="B33">
        <f t="shared" si="2"/>
        <v>0.96875</v>
      </c>
      <c r="C33">
        <f t="shared" si="1"/>
        <v>1.576271186440678</v>
      </c>
      <c r="D33">
        <f t="shared" si="1"/>
        <v>1.576271186440678</v>
      </c>
      <c r="E33">
        <f t="shared" si="1"/>
        <v>0.26271186440677968</v>
      </c>
      <c r="F33">
        <v>0</v>
      </c>
      <c r="G33">
        <v>0</v>
      </c>
    </row>
    <row r="34" spans="1:7" x14ac:dyDescent="0.3">
      <c r="A34">
        <v>34</v>
      </c>
      <c r="B34">
        <v>1</v>
      </c>
      <c r="C34">
        <f t="shared" si="1"/>
        <v>1.6271186440677967</v>
      </c>
      <c r="D34">
        <f t="shared" si="1"/>
        <v>1.6271186440677967</v>
      </c>
      <c r="E34">
        <f t="shared" si="1"/>
        <v>0.2711864406779661</v>
      </c>
      <c r="F34">
        <v>0</v>
      </c>
      <c r="G34">
        <v>0</v>
      </c>
    </row>
    <row r="35" spans="1:7" x14ac:dyDescent="0.3">
      <c r="A35">
        <v>35</v>
      </c>
      <c r="B35">
        <v>1</v>
      </c>
      <c r="C35">
        <f t="shared" si="1"/>
        <v>1.6779661016949154</v>
      </c>
      <c r="D35">
        <f t="shared" si="1"/>
        <v>1.6779661016949154</v>
      </c>
      <c r="E35">
        <f t="shared" si="1"/>
        <v>0.27966101694915252</v>
      </c>
      <c r="F35">
        <v>1</v>
      </c>
      <c r="G35">
        <v>1</v>
      </c>
    </row>
    <row r="36" spans="1:7" x14ac:dyDescent="0.3">
      <c r="A36">
        <v>36</v>
      </c>
      <c r="B36">
        <v>1</v>
      </c>
      <c r="C36">
        <f t="shared" si="1"/>
        <v>1.728813559322034</v>
      </c>
      <c r="D36">
        <f t="shared" si="1"/>
        <v>1.728813559322034</v>
      </c>
      <c r="E36">
        <f t="shared" si="1"/>
        <v>0.28813559322033899</v>
      </c>
      <c r="F36">
        <v>0</v>
      </c>
      <c r="G36">
        <v>0</v>
      </c>
    </row>
    <row r="37" spans="1:7" x14ac:dyDescent="0.3">
      <c r="A37">
        <v>37</v>
      </c>
      <c r="B37">
        <v>1</v>
      </c>
      <c r="C37">
        <f t="shared" si="1"/>
        <v>1.7796610169491527</v>
      </c>
      <c r="D37">
        <f t="shared" si="1"/>
        <v>1.7796610169491527</v>
      </c>
      <c r="E37">
        <f t="shared" si="1"/>
        <v>0.29661016949152541</v>
      </c>
      <c r="F37">
        <v>0</v>
      </c>
      <c r="G37">
        <v>0</v>
      </c>
    </row>
    <row r="38" spans="1:7" x14ac:dyDescent="0.3">
      <c r="A38">
        <v>38</v>
      </c>
      <c r="B38">
        <v>1</v>
      </c>
      <c r="C38">
        <f t="shared" si="1"/>
        <v>1.8305084745762712</v>
      </c>
      <c r="D38">
        <f t="shared" si="1"/>
        <v>1.8305084745762712</v>
      </c>
      <c r="E38">
        <f t="shared" si="1"/>
        <v>0.30508474576271188</v>
      </c>
      <c r="F38">
        <v>0</v>
      </c>
      <c r="G38">
        <v>0</v>
      </c>
    </row>
    <row r="39" spans="1:7" x14ac:dyDescent="0.3">
      <c r="A39">
        <v>39</v>
      </c>
      <c r="B39">
        <v>1</v>
      </c>
      <c r="C39">
        <f t="shared" si="1"/>
        <v>1.8813559322033899</v>
      </c>
      <c r="D39">
        <f t="shared" si="1"/>
        <v>1.8813559322033899</v>
      </c>
      <c r="E39">
        <f t="shared" si="1"/>
        <v>0.3135593220338983</v>
      </c>
      <c r="F39">
        <v>0</v>
      </c>
      <c r="G39">
        <v>0</v>
      </c>
    </row>
    <row r="40" spans="1:7" x14ac:dyDescent="0.3">
      <c r="A40">
        <v>40</v>
      </c>
      <c r="B40">
        <v>1</v>
      </c>
      <c r="C40">
        <f t="shared" si="1"/>
        <v>1.9322033898305087</v>
      </c>
      <c r="D40">
        <f t="shared" si="1"/>
        <v>1.9322033898305087</v>
      </c>
      <c r="E40">
        <f t="shared" si="1"/>
        <v>0.32203389830508472</v>
      </c>
      <c r="F40">
        <v>1</v>
      </c>
      <c r="G40">
        <v>1</v>
      </c>
    </row>
    <row r="41" spans="1:7" x14ac:dyDescent="0.3">
      <c r="A41">
        <v>41</v>
      </c>
      <c r="B41">
        <v>1</v>
      </c>
      <c r="C41">
        <f t="shared" si="1"/>
        <v>1.9830508474576272</v>
      </c>
      <c r="D41">
        <f t="shared" si="1"/>
        <v>1.9830508474576272</v>
      </c>
      <c r="E41">
        <f t="shared" si="1"/>
        <v>0.33050847457627119</v>
      </c>
      <c r="F41">
        <v>0</v>
      </c>
      <c r="G41">
        <v>0</v>
      </c>
    </row>
    <row r="42" spans="1:7" x14ac:dyDescent="0.3">
      <c r="A42">
        <v>42</v>
      </c>
      <c r="B42">
        <v>1</v>
      </c>
      <c r="C42">
        <f t="shared" si="1"/>
        <v>2.0338983050847457</v>
      </c>
      <c r="D42">
        <f t="shared" si="1"/>
        <v>2.0338983050847457</v>
      </c>
      <c r="E42">
        <f t="shared" si="1"/>
        <v>0.33898305084745761</v>
      </c>
      <c r="F42">
        <v>0</v>
      </c>
      <c r="G42">
        <v>0</v>
      </c>
    </row>
    <row r="43" spans="1:7" x14ac:dyDescent="0.3">
      <c r="A43">
        <v>43</v>
      </c>
      <c r="B43">
        <v>1</v>
      </c>
      <c r="C43">
        <f t="shared" si="1"/>
        <v>2.0847457627118646</v>
      </c>
      <c r="D43">
        <f t="shared" si="1"/>
        <v>2.0847457627118646</v>
      </c>
      <c r="E43">
        <f t="shared" si="1"/>
        <v>0.34745762711864409</v>
      </c>
      <c r="F43">
        <v>0</v>
      </c>
      <c r="G43">
        <v>0</v>
      </c>
    </row>
    <row r="44" spans="1:7" x14ac:dyDescent="0.3">
      <c r="A44">
        <v>44</v>
      </c>
      <c r="B44">
        <v>1</v>
      </c>
      <c r="C44">
        <f t="shared" si="1"/>
        <v>2.1355932203389831</v>
      </c>
      <c r="D44">
        <f t="shared" si="1"/>
        <v>2.1355932203389831</v>
      </c>
      <c r="E44">
        <f t="shared" si="1"/>
        <v>0.3559322033898305</v>
      </c>
      <c r="F44">
        <v>0</v>
      </c>
      <c r="G44">
        <v>0</v>
      </c>
    </row>
    <row r="45" spans="1:7" x14ac:dyDescent="0.3">
      <c r="A45">
        <v>45</v>
      </c>
      <c r="B45">
        <v>1</v>
      </c>
      <c r="C45">
        <f t="shared" si="1"/>
        <v>2.1864406779661016</v>
      </c>
      <c r="D45">
        <f t="shared" si="1"/>
        <v>2.1864406779661016</v>
      </c>
      <c r="E45">
        <f t="shared" si="1"/>
        <v>0.36440677966101692</v>
      </c>
      <c r="F45">
        <v>1</v>
      </c>
      <c r="G45">
        <v>1</v>
      </c>
    </row>
    <row r="46" spans="1:7" x14ac:dyDescent="0.3">
      <c r="A46">
        <v>46</v>
      </c>
      <c r="B46">
        <v>1</v>
      </c>
      <c r="C46">
        <f t="shared" ref="C46:E100" si="3">C$120/($A$120-$A$2) *($A46 -$A$2)</f>
        <v>2.2372881355932206</v>
      </c>
      <c r="D46">
        <f t="shared" si="3"/>
        <v>2.2372881355932206</v>
      </c>
      <c r="E46">
        <f t="shared" si="3"/>
        <v>0.3728813559322034</v>
      </c>
      <c r="F46">
        <v>0</v>
      </c>
      <c r="G46">
        <v>0</v>
      </c>
    </row>
    <row r="47" spans="1:7" x14ac:dyDescent="0.3">
      <c r="A47">
        <v>47</v>
      </c>
      <c r="B47">
        <v>1</v>
      </c>
      <c r="C47">
        <f t="shared" si="3"/>
        <v>2.2881355932203391</v>
      </c>
      <c r="D47">
        <f t="shared" si="3"/>
        <v>2.2881355932203391</v>
      </c>
      <c r="E47">
        <f t="shared" si="3"/>
        <v>0.38135593220338981</v>
      </c>
      <c r="F47">
        <v>0</v>
      </c>
      <c r="G47">
        <v>0</v>
      </c>
    </row>
    <row r="48" spans="1:7" x14ac:dyDescent="0.3">
      <c r="A48">
        <v>48</v>
      </c>
      <c r="B48">
        <v>1</v>
      </c>
      <c r="C48">
        <f t="shared" si="3"/>
        <v>2.3389830508474576</v>
      </c>
      <c r="D48">
        <f t="shared" si="3"/>
        <v>2.3389830508474576</v>
      </c>
      <c r="E48">
        <f t="shared" si="3"/>
        <v>0.38983050847457629</v>
      </c>
      <c r="F48">
        <v>0</v>
      </c>
      <c r="G48">
        <v>0</v>
      </c>
    </row>
    <row r="49" spans="1:7" x14ac:dyDescent="0.3">
      <c r="A49">
        <v>49</v>
      </c>
      <c r="B49">
        <v>1</v>
      </c>
      <c r="C49">
        <f t="shared" si="3"/>
        <v>2.3898305084745766</v>
      </c>
      <c r="D49">
        <f t="shared" si="3"/>
        <v>2.3898305084745766</v>
      </c>
      <c r="E49">
        <f t="shared" si="3"/>
        <v>0.39830508474576271</v>
      </c>
      <c r="F49">
        <v>0</v>
      </c>
      <c r="G49">
        <v>0</v>
      </c>
    </row>
    <row r="50" spans="1:7" x14ac:dyDescent="0.3">
      <c r="A50">
        <v>50</v>
      </c>
      <c r="B50">
        <v>1</v>
      </c>
      <c r="C50">
        <f t="shared" si="3"/>
        <v>2.4406779661016951</v>
      </c>
      <c r="D50">
        <f t="shared" si="3"/>
        <v>2.4406779661016951</v>
      </c>
      <c r="E50">
        <f t="shared" si="3"/>
        <v>0.40677966101694918</v>
      </c>
      <c r="F50">
        <v>1</v>
      </c>
      <c r="G50">
        <v>1</v>
      </c>
    </row>
    <row r="51" spans="1:7" x14ac:dyDescent="0.3">
      <c r="A51">
        <v>51</v>
      </c>
      <c r="B51">
        <v>1</v>
      </c>
      <c r="C51">
        <f t="shared" si="3"/>
        <v>2.4915254237288136</v>
      </c>
      <c r="D51">
        <f t="shared" si="3"/>
        <v>2.4915254237288136</v>
      </c>
      <c r="E51">
        <f t="shared" si="3"/>
        <v>0.4152542372881356</v>
      </c>
      <c r="F51">
        <v>0</v>
      </c>
      <c r="G51">
        <v>0</v>
      </c>
    </row>
    <row r="52" spans="1:7" x14ac:dyDescent="0.3">
      <c r="A52">
        <v>52</v>
      </c>
      <c r="B52">
        <v>1</v>
      </c>
      <c r="C52">
        <f t="shared" si="3"/>
        <v>2.5423728813559325</v>
      </c>
      <c r="D52">
        <f t="shared" si="3"/>
        <v>2.5423728813559325</v>
      </c>
      <c r="E52">
        <f t="shared" si="3"/>
        <v>0.42372881355932202</v>
      </c>
      <c r="F52">
        <v>0</v>
      </c>
      <c r="G52">
        <v>0</v>
      </c>
    </row>
    <row r="53" spans="1:7" x14ac:dyDescent="0.3">
      <c r="A53">
        <v>53</v>
      </c>
      <c r="B53">
        <v>1</v>
      </c>
      <c r="C53">
        <f t="shared" si="3"/>
        <v>2.593220338983051</v>
      </c>
      <c r="D53">
        <f t="shared" si="3"/>
        <v>2.593220338983051</v>
      </c>
      <c r="E53">
        <f t="shared" si="3"/>
        <v>0.43220338983050849</v>
      </c>
      <c r="F53">
        <v>0</v>
      </c>
      <c r="G53">
        <v>0</v>
      </c>
    </row>
    <row r="54" spans="1:7" x14ac:dyDescent="0.3">
      <c r="A54">
        <v>54</v>
      </c>
      <c r="B54">
        <v>1</v>
      </c>
      <c r="C54">
        <f t="shared" si="3"/>
        <v>2.6440677966101696</v>
      </c>
      <c r="D54">
        <f t="shared" si="3"/>
        <v>2.6440677966101696</v>
      </c>
      <c r="E54">
        <f t="shared" si="3"/>
        <v>0.44067796610169491</v>
      </c>
      <c r="F54">
        <v>0</v>
      </c>
      <c r="G54">
        <v>0</v>
      </c>
    </row>
    <row r="55" spans="1:7" x14ac:dyDescent="0.3">
      <c r="A55">
        <v>55</v>
      </c>
      <c r="B55">
        <v>1</v>
      </c>
      <c r="C55">
        <f t="shared" si="3"/>
        <v>2.6949152542372885</v>
      </c>
      <c r="D55">
        <f t="shared" si="3"/>
        <v>2.6949152542372885</v>
      </c>
      <c r="E55">
        <f t="shared" si="3"/>
        <v>0.44915254237288138</v>
      </c>
      <c r="F55">
        <v>1</v>
      </c>
      <c r="G55">
        <v>1</v>
      </c>
    </row>
    <row r="56" spans="1:7" x14ac:dyDescent="0.3">
      <c r="A56">
        <v>56</v>
      </c>
      <c r="B56">
        <v>1</v>
      </c>
      <c r="C56">
        <f t="shared" si="3"/>
        <v>2.745762711864407</v>
      </c>
      <c r="D56">
        <f t="shared" si="3"/>
        <v>2.745762711864407</v>
      </c>
      <c r="E56">
        <f t="shared" si="3"/>
        <v>0.4576271186440678</v>
      </c>
      <c r="F56">
        <v>0</v>
      </c>
      <c r="G56">
        <v>0</v>
      </c>
    </row>
    <row r="57" spans="1:7" x14ac:dyDescent="0.3">
      <c r="A57">
        <v>57</v>
      </c>
      <c r="B57">
        <v>1</v>
      </c>
      <c r="C57">
        <f t="shared" si="3"/>
        <v>2.7966101694915255</v>
      </c>
      <c r="D57">
        <f t="shared" si="3"/>
        <v>2.7966101694915255</v>
      </c>
      <c r="E57">
        <f t="shared" si="3"/>
        <v>0.46610169491525422</v>
      </c>
      <c r="F57">
        <v>0</v>
      </c>
      <c r="G57">
        <v>0</v>
      </c>
    </row>
    <row r="58" spans="1:7" x14ac:dyDescent="0.3">
      <c r="A58">
        <v>58</v>
      </c>
      <c r="B58">
        <v>1</v>
      </c>
      <c r="C58">
        <f t="shared" si="3"/>
        <v>2.8474576271186445</v>
      </c>
      <c r="D58">
        <f t="shared" si="3"/>
        <v>2.8474576271186445</v>
      </c>
      <c r="E58">
        <f t="shared" si="3"/>
        <v>0.47457627118644069</v>
      </c>
      <c r="F58">
        <v>0</v>
      </c>
      <c r="G58">
        <v>0</v>
      </c>
    </row>
    <row r="59" spans="1:7" x14ac:dyDescent="0.3">
      <c r="A59">
        <v>59</v>
      </c>
      <c r="B59">
        <v>1</v>
      </c>
      <c r="C59">
        <f t="shared" si="3"/>
        <v>2.898305084745763</v>
      </c>
      <c r="D59">
        <f t="shared" si="3"/>
        <v>2.898305084745763</v>
      </c>
      <c r="E59">
        <f t="shared" si="3"/>
        <v>0.48305084745762711</v>
      </c>
      <c r="F59">
        <v>0</v>
      </c>
      <c r="G59">
        <v>0</v>
      </c>
    </row>
    <row r="60" spans="1:7" x14ac:dyDescent="0.3">
      <c r="A60">
        <v>60</v>
      </c>
      <c r="B60">
        <v>1</v>
      </c>
      <c r="C60">
        <f t="shared" si="3"/>
        <v>2.9491525423728815</v>
      </c>
      <c r="D60">
        <f t="shared" si="3"/>
        <v>2.9491525423728815</v>
      </c>
      <c r="E60">
        <f t="shared" si="3"/>
        <v>0.49152542372881358</v>
      </c>
      <c r="F60">
        <v>1</v>
      </c>
      <c r="G60">
        <v>1</v>
      </c>
    </row>
    <row r="61" spans="1:7" x14ac:dyDescent="0.3">
      <c r="A61">
        <v>61</v>
      </c>
      <c r="B61">
        <v>1</v>
      </c>
      <c r="C61">
        <f t="shared" si="3"/>
        <v>3</v>
      </c>
      <c r="D61">
        <f t="shared" si="3"/>
        <v>3</v>
      </c>
      <c r="E61">
        <f t="shared" si="3"/>
        <v>0.5</v>
      </c>
      <c r="F61">
        <v>0</v>
      </c>
      <c r="G61">
        <v>0</v>
      </c>
    </row>
    <row r="62" spans="1:7" x14ac:dyDescent="0.3">
      <c r="A62">
        <v>62</v>
      </c>
      <c r="B62">
        <v>1</v>
      </c>
      <c r="C62">
        <f t="shared" si="3"/>
        <v>3.050847457627119</v>
      </c>
      <c r="D62">
        <f t="shared" si="3"/>
        <v>3.050847457627119</v>
      </c>
      <c r="E62">
        <f t="shared" si="3"/>
        <v>0.50847457627118642</v>
      </c>
      <c r="F62">
        <v>0</v>
      </c>
      <c r="G62">
        <v>0</v>
      </c>
    </row>
    <row r="63" spans="1:7" x14ac:dyDescent="0.3">
      <c r="A63">
        <v>63</v>
      </c>
      <c r="B63">
        <v>1</v>
      </c>
      <c r="C63">
        <f t="shared" si="3"/>
        <v>3.1016949152542375</v>
      </c>
      <c r="D63">
        <f t="shared" si="3"/>
        <v>3.1016949152542375</v>
      </c>
      <c r="E63">
        <f t="shared" si="3"/>
        <v>0.51694915254237284</v>
      </c>
      <c r="F63">
        <v>0</v>
      </c>
      <c r="G63">
        <v>0</v>
      </c>
    </row>
    <row r="64" spans="1:7" x14ac:dyDescent="0.3">
      <c r="A64">
        <v>64</v>
      </c>
      <c r="B64">
        <v>1</v>
      </c>
      <c r="C64">
        <f t="shared" si="3"/>
        <v>3.152542372881356</v>
      </c>
      <c r="D64">
        <f t="shared" si="3"/>
        <v>3.152542372881356</v>
      </c>
      <c r="E64">
        <f t="shared" si="3"/>
        <v>0.52542372881355937</v>
      </c>
      <c r="F64">
        <v>0</v>
      </c>
      <c r="G64">
        <v>0</v>
      </c>
    </row>
    <row r="65" spans="1:7" x14ac:dyDescent="0.3">
      <c r="A65">
        <v>65</v>
      </c>
      <c r="B65">
        <v>1</v>
      </c>
      <c r="C65">
        <f t="shared" si="3"/>
        <v>3.2033898305084749</v>
      </c>
      <c r="D65">
        <f t="shared" si="3"/>
        <v>3.2033898305084749</v>
      </c>
      <c r="E65">
        <f t="shared" si="3"/>
        <v>0.53389830508474578</v>
      </c>
      <c r="F65">
        <v>1</v>
      </c>
      <c r="G65">
        <v>1</v>
      </c>
    </row>
    <row r="66" spans="1:7" x14ac:dyDescent="0.3">
      <c r="A66">
        <v>66</v>
      </c>
      <c r="B66">
        <v>1</v>
      </c>
      <c r="C66">
        <f t="shared" si="3"/>
        <v>3.2542372881355934</v>
      </c>
      <c r="D66">
        <f t="shared" si="3"/>
        <v>3.2542372881355934</v>
      </c>
      <c r="E66">
        <f t="shared" si="3"/>
        <v>0.5423728813559322</v>
      </c>
      <c r="F66">
        <v>0</v>
      </c>
      <c r="G66">
        <v>0</v>
      </c>
    </row>
    <row r="67" spans="1:7" x14ac:dyDescent="0.3">
      <c r="A67">
        <v>67</v>
      </c>
      <c r="B67">
        <v>1</v>
      </c>
      <c r="C67">
        <f t="shared" si="3"/>
        <v>3.3050847457627119</v>
      </c>
      <c r="D67">
        <f t="shared" si="3"/>
        <v>3.3050847457627119</v>
      </c>
      <c r="E67">
        <f t="shared" si="3"/>
        <v>0.55084745762711862</v>
      </c>
      <c r="F67">
        <v>0</v>
      </c>
      <c r="G67">
        <v>0</v>
      </c>
    </row>
    <row r="68" spans="1:7" x14ac:dyDescent="0.3">
      <c r="A68">
        <v>68</v>
      </c>
      <c r="B68">
        <v>1</v>
      </c>
      <c r="C68">
        <f t="shared" si="3"/>
        <v>3.3559322033898309</v>
      </c>
      <c r="D68">
        <f t="shared" si="3"/>
        <v>3.3559322033898309</v>
      </c>
      <c r="E68">
        <f t="shared" si="3"/>
        <v>0.55932203389830504</v>
      </c>
      <c r="F68">
        <v>0</v>
      </c>
      <c r="G68">
        <v>0</v>
      </c>
    </row>
    <row r="69" spans="1:7" x14ac:dyDescent="0.3">
      <c r="A69">
        <v>69</v>
      </c>
      <c r="B69">
        <v>1</v>
      </c>
      <c r="C69">
        <f t="shared" si="3"/>
        <v>3.4067796610169494</v>
      </c>
      <c r="D69">
        <f t="shared" si="3"/>
        <v>3.4067796610169494</v>
      </c>
      <c r="E69">
        <f t="shared" si="3"/>
        <v>0.56779661016949157</v>
      </c>
      <c r="F69">
        <v>0</v>
      </c>
      <c r="G69">
        <v>0</v>
      </c>
    </row>
    <row r="70" spans="1:7" x14ac:dyDescent="0.3">
      <c r="A70">
        <v>70</v>
      </c>
      <c r="B70">
        <v>1</v>
      </c>
      <c r="C70">
        <f t="shared" si="3"/>
        <v>3.4576271186440679</v>
      </c>
      <c r="D70">
        <f t="shared" si="3"/>
        <v>3.4576271186440679</v>
      </c>
      <c r="E70">
        <f t="shared" si="3"/>
        <v>0.57627118644067798</v>
      </c>
      <c r="F70">
        <v>1</v>
      </c>
      <c r="G70">
        <v>1</v>
      </c>
    </row>
    <row r="71" spans="1:7" x14ac:dyDescent="0.3">
      <c r="A71">
        <v>71</v>
      </c>
      <c r="B71">
        <v>1</v>
      </c>
      <c r="C71">
        <f t="shared" si="3"/>
        <v>3.5084745762711869</v>
      </c>
      <c r="D71">
        <f t="shared" si="3"/>
        <v>3.5084745762711869</v>
      </c>
      <c r="E71">
        <f t="shared" si="3"/>
        <v>0.5847457627118644</v>
      </c>
      <c r="F71">
        <v>0</v>
      </c>
      <c r="G71">
        <v>0</v>
      </c>
    </row>
    <row r="72" spans="1:7" x14ac:dyDescent="0.3">
      <c r="A72">
        <v>72</v>
      </c>
      <c r="B72">
        <v>1</v>
      </c>
      <c r="C72">
        <f t="shared" si="3"/>
        <v>3.5593220338983054</v>
      </c>
      <c r="D72">
        <f t="shared" si="3"/>
        <v>3.5593220338983054</v>
      </c>
      <c r="E72">
        <f t="shared" si="3"/>
        <v>0.59322033898305082</v>
      </c>
      <c r="F72">
        <v>0</v>
      </c>
      <c r="G72">
        <v>0</v>
      </c>
    </row>
    <row r="73" spans="1:7" x14ac:dyDescent="0.3">
      <c r="A73">
        <v>73</v>
      </c>
      <c r="B73">
        <v>1</v>
      </c>
      <c r="C73">
        <f t="shared" si="3"/>
        <v>3.6101694915254239</v>
      </c>
      <c r="D73">
        <f t="shared" si="3"/>
        <v>3.6101694915254239</v>
      </c>
      <c r="E73">
        <f t="shared" si="3"/>
        <v>0.60169491525423724</v>
      </c>
      <c r="F73">
        <v>0</v>
      </c>
      <c r="G73">
        <v>0</v>
      </c>
    </row>
    <row r="74" spans="1:7" x14ac:dyDescent="0.3">
      <c r="A74">
        <v>74</v>
      </c>
      <c r="B74">
        <v>1</v>
      </c>
      <c r="C74">
        <f t="shared" si="3"/>
        <v>3.6610169491525424</v>
      </c>
      <c r="D74">
        <f t="shared" si="3"/>
        <v>3.6610169491525424</v>
      </c>
      <c r="E74">
        <f t="shared" si="3"/>
        <v>0.61016949152542377</v>
      </c>
      <c r="F74">
        <v>0</v>
      </c>
      <c r="G74">
        <v>0</v>
      </c>
    </row>
    <row r="75" spans="1:7" x14ac:dyDescent="0.3">
      <c r="A75">
        <v>75</v>
      </c>
      <c r="B75">
        <v>1</v>
      </c>
      <c r="C75">
        <f t="shared" si="3"/>
        <v>3.7118644067796613</v>
      </c>
      <c r="D75">
        <f t="shared" si="3"/>
        <v>3.7118644067796613</v>
      </c>
      <c r="E75">
        <f t="shared" si="3"/>
        <v>0.61864406779661019</v>
      </c>
      <c r="F75">
        <v>1</v>
      </c>
      <c r="G75">
        <v>1</v>
      </c>
    </row>
    <row r="76" spans="1:7" x14ac:dyDescent="0.3">
      <c r="A76">
        <v>76</v>
      </c>
      <c r="B76">
        <v>1</v>
      </c>
      <c r="C76">
        <f t="shared" si="3"/>
        <v>3.7627118644067798</v>
      </c>
      <c r="D76">
        <f t="shared" si="3"/>
        <v>3.7627118644067798</v>
      </c>
      <c r="E76">
        <f t="shared" si="3"/>
        <v>0.6271186440677966</v>
      </c>
      <c r="F76">
        <v>0</v>
      </c>
      <c r="G76">
        <v>0</v>
      </c>
    </row>
    <row r="77" spans="1:7" x14ac:dyDescent="0.3">
      <c r="A77">
        <v>77</v>
      </c>
      <c r="B77">
        <v>1</v>
      </c>
      <c r="C77">
        <f t="shared" si="3"/>
        <v>3.8135593220338984</v>
      </c>
      <c r="D77">
        <f t="shared" si="3"/>
        <v>3.8135593220338984</v>
      </c>
      <c r="E77">
        <f t="shared" si="3"/>
        <v>0.63559322033898302</v>
      </c>
      <c r="F77">
        <v>0</v>
      </c>
      <c r="G77">
        <v>0</v>
      </c>
    </row>
    <row r="78" spans="1:7" x14ac:dyDescent="0.3">
      <c r="A78">
        <v>78</v>
      </c>
      <c r="B78">
        <v>1</v>
      </c>
      <c r="C78">
        <f t="shared" si="3"/>
        <v>3.8644067796610173</v>
      </c>
      <c r="D78">
        <f t="shared" si="3"/>
        <v>3.8644067796610173</v>
      </c>
      <c r="E78">
        <f t="shared" si="3"/>
        <v>0.64406779661016944</v>
      </c>
      <c r="F78">
        <v>0</v>
      </c>
      <c r="G78">
        <v>0</v>
      </c>
    </row>
    <row r="79" spans="1:7" x14ac:dyDescent="0.3">
      <c r="A79">
        <v>79</v>
      </c>
      <c r="B79">
        <v>1</v>
      </c>
      <c r="C79">
        <f t="shared" si="3"/>
        <v>3.9152542372881358</v>
      </c>
      <c r="D79">
        <f t="shared" si="3"/>
        <v>3.9152542372881358</v>
      </c>
      <c r="E79">
        <f t="shared" si="3"/>
        <v>0.65254237288135597</v>
      </c>
      <c r="F79">
        <v>0</v>
      </c>
      <c r="G79">
        <v>0</v>
      </c>
    </row>
    <row r="80" spans="1:7" x14ac:dyDescent="0.3">
      <c r="A80">
        <v>80</v>
      </c>
      <c r="B80">
        <v>1</v>
      </c>
      <c r="C80">
        <f t="shared" si="3"/>
        <v>3.9661016949152543</v>
      </c>
      <c r="D80">
        <f t="shared" si="3"/>
        <v>3.9661016949152543</v>
      </c>
      <c r="E80">
        <f t="shared" si="3"/>
        <v>0.66101694915254239</v>
      </c>
      <c r="F80">
        <v>1</v>
      </c>
      <c r="G80">
        <v>1</v>
      </c>
    </row>
    <row r="81" spans="1:7" x14ac:dyDescent="0.3">
      <c r="A81">
        <v>81</v>
      </c>
      <c r="B81">
        <v>1</v>
      </c>
      <c r="C81">
        <f t="shared" si="3"/>
        <v>4.0169491525423728</v>
      </c>
      <c r="D81">
        <f t="shared" si="3"/>
        <v>4.0169491525423728</v>
      </c>
      <c r="E81">
        <f t="shared" si="3"/>
        <v>0.66949152542372881</v>
      </c>
      <c r="F81">
        <v>0</v>
      </c>
      <c r="G81">
        <v>0</v>
      </c>
    </row>
    <row r="82" spans="1:7" x14ac:dyDescent="0.3">
      <c r="A82">
        <v>82</v>
      </c>
      <c r="B82">
        <v>1</v>
      </c>
      <c r="C82">
        <f t="shared" si="3"/>
        <v>4.0677966101694913</v>
      </c>
      <c r="D82">
        <f t="shared" si="3"/>
        <v>4.0677966101694913</v>
      </c>
      <c r="E82">
        <f t="shared" si="3"/>
        <v>0.67796610169491522</v>
      </c>
      <c r="F82">
        <v>0</v>
      </c>
      <c r="G82">
        <v>0</v>
      </c>
    </row>
    <row r="83" spans="1:7" x14ac:dyDescent="0.3">
      <c r="A83">
        <v>83</v>
      </c>
      <c r="B83">
        <v>1</v>
      </c>
      <c r="C83">
        <f t="shared" si="3"/>
        <v>4.1186440677966107</v>
      </c>
      <c r="D83">
        <f t="shared" si="3"/>
        <v>4.1186440677966107</v>
      </c>
      <c r="E83">
        <f t="shared" si="3"/>
        <v>0.68644067796610164</v>
      </c>
      <c r="F83">
        <v>0</v>
      </c>
      <c r="G83">
        <v>0</v>
      </c>
    </row>
    <row r="84" spans="1:7" x14ac:dyDescent="0.3">
      <c r="A84">
        <v>84</v>
      </c>
      <c r="B84">
        <v>1</v>
      </c>
      <c r="C84">
        <f t="shared" si="3"/>
        <v>4.1694915254237293</v>
      </c>
      <c r="D84">
        <f t="shared" si="3"/>
        <v>4.1694915254237293</v>
      </c>
      <c r="E84">
        <f t="shared" si="3"/>
        <v>0.69491525423728817</v>
      </c>
      <c r="F84">
        <v>0</v>
      </c>
      <c r="G84">
        <v>0</v>
      </c>
    </row>
    <row r="85" spans="1:7" x14ac:dyDescent="0.3">
      <c r="A85">
        <v>85</v>
      </c>
      <c r="B85">
        <v>1</v>
      </c>
      <c r="C85">
        <f t="shared" si="3"/>
        <v>4.2203389830508478</v>
      </c>
      <c r="D85">
        <f t="shared" si="3"/>
        <v>4.2203389830508478</v>
      </c>
      <c r="E85">
        <f t="shared" si="3"/>
        <v>0.70338983050847459</v>
      </c>
      <c r="F85">
        <v>1</v>
      </c>
      <c r="G85">
        <v>1</v>
      </c>
    </row>
    <row r="86" spans="1:7" x14ac:dyDescent="0.3">
      <c r="A86">
        <v>86</v>
      </c>
      <c r="B86">
        <v>1</v>
      </c>
      <c r="C86">
        <f t="shared" si="3"/>
        <v>4.2711864406779663</v>
      </c>
      <c r="D86">
        <f t="shared" si="3"/>
        <v>4.2711864406779663</v>
      </c>
      <c r="E86">
        <f t="shared" si="3"/>
        <v>0.71186440677966101</v>
      </c>
      <c r="F86">
        <v>0</v>
      </c>
      <c r="G86">
        <v>0</v>
      </c>
    </row>
    <row r="87" spans="1:7" x14ac:dyDescent="0.3">
      <c r="A87">
        <v>87</v>
      </c>
      <c r="B87">
        <v>1</v>
      </c>
      <c r="C87">
        <f t="shared" si="3"/>
        <v>4.3220338983050848</v>
      </c>
      <c r="D87">
        <f t="shared" si="3"/>
        <v>4.3220338983050848</v>
      </c>
      <c r="E87">
        <f t="shared" si="3"/>
        <v>0.72033898305084743</v>
      </c>
      <c r="F87">
        <v>0</v>
      </c>
      <c r="G87">
        <v>0</v>
      </c>
    </row>
    <row r="88" spans="1:7" x14ac:dyDescent="0.3">
      <c r="A88">
        <v>88</v>
      </c>
      <c r="B88">
        <v>1</v>
      </c>
      <c r="C88">
        <f t="shared" si="3"/>
        <v>4.3728813559322033</v>
      </c>
      <c r="D88">
        <f t="shared" si="3"/>
        <v>4.3728813559322033</v>
      </c>
      <c r="E88">
        <f t="shared" si="3"/>
        <v>0.72881355932203384</v>
      </c>
      <c r="F88">
        <v>0</v>
      </c>
      <c r="G88">
        <v>0</v>
      </c>
    </row>
    <row r="89" spans="1:7" x14ac:dyDescent="0.3">
      <c r="A89">
        <v>89</v>
      </c>
      <c r="B89">
        <v>1</v>
      </c>
      <c r="C89">
        <f t="shared" si="3"/>
        <v>4.4237288135593227</v>
      </c>
      <c r="D89">
        <f t="shared" si="3"/>
        <v>4.4237288135593227</v>
      </c>
      <c r="E89">
        <f t="shared" si="3"/>
        <v>0.73728813559322037</v>
      </c>
      <c r="F89">
        <v>0</v>
      </c>
      <c r="G89">
        <v>0</v>
      </c>
    </row>
    <row r="90" spans="1:7" x14ac:dyDescent="0.3">
      <c r="A90">
        <v>90</v>
      </c>
      <c r="B90">
        <v>1</v>
      </c>
      <c r="C90">
        <f t="shared" si="3"/>
        <v>4.4745762711864412</v>
      </c>
      <c r="D90">
        <f t="shared" si="3"/>
        <v>4.4745762711864412</v>
      </c>
      <c r="E90">
        <f t="shared" si="3"/>
        <v>0.74576271186440679</v>
      </c>
      <c r="F90">
        <v>1</v>
      </c>
      <c r="G90">
        <v>1</v>
      </c>
    </row>
    <row r="91" spans="1:7" x14ac:dyDescent="0.3">
      <c r="A91">
        <v>91</v>
      </c>
      <c r="B91">
        <v>1</v>
      </c>
      <c r="C91">
        <f t="shared" si="3"/>
        <v>4.5254237288135597</v>
      </c>
      <c r="D91">
        <f t="shared" si="3"/>
        <v>4.5254237288135597</v>
      </c>
      <c r="E91">
        <f t="shared" si="3"/>
        <v>0.75423728813559321</v>
      </c>
      <c r="F91">
        <v>0</v>
      </c>
      <c r="G91">
        <v>0</v>
      </c>
    </row>
    <row r="92" spans="1:7" x14ac:dyDescent="0.3">
      <c r="A92">
        <v>92</v>
      </c>
      <c r="B92">
        <v>1</v>
      </c>
      <c r="C92">
        <f t="shared" si="3"/>
        <v>4.5762711864406782</v>
      </c>
      <c r="D92">
        <f t="shared" si="3"/>
        <v>4.5762711864406782</v>
      </c>
      <c r="E92">
        <f t="shared" si="3"/>
        <v>0.76271186440677963</v>
      </c>
      <c r="F92">
        <v>0</v>
      </c>
      <c r="G92">
        <v>0</v>
      </c>
    </row>
    <row r="93" spans="1:7" x14ac:dyDescent="0.3">
      <c r="A93">
        <v>93</v>
      </c>
      <c r="B93">
        <v>1</v>
      </c>
      <c r="C93">
        <f t="shared" si="3"/>
        <v>4.6271186440677967</v>
      </c>
      <c r="D93">
        <f t="shared" si="3"/>
        <v>4.6271186440677967</v>
      </c>
      <c r="E93">
        <f t="shared" si="3"/>
        <v>0.77118644067796605</v>
      </c>
      <c r="F93">
        <v>0</v>
      </c>
      <c r="G93">
        <v>0</v>
      </c>
    </row>
    <row r="94" spans="1:7" x14ac:dyDescent="0.3">
      <c r="A94">
        <v>94</v>
      </c>
      <c r="B94">
        <v>1</v>
      </c>
      <c r="C94">
        <f t="shared" si="3"/>
        <v>4.6779661016949152</v>
      </c>
      <c r="D94">
        <f t="shared" si="3"/>
        <v>4.6779661016949152</v>
      </c>
      <c r="E94">
        <f t="shared" si="3"/>
        <v>0.77966101694915257</v>
      </c>
      <c r="F94">
        <v>0</v>
      </c>
      <c r="G94">
        <v>0</v>
      </c>
    </row>
    <row r="95" spans="1:7" x14ac:dyDescent="0.3">
      <c r="A95">
        <v>95</v>
      </c>
      <c r="B95">
        <v>1</v>
      </c>
      <c r="C95">
        <f t="shared" si="3"/>
        <v>4.7288135593220346</v>
      </c>
      <c r="D95">
        <f t="shared" si="3"/>
        <v>4.7288135593220346</v>
      </c>
      <c r="E95">
        <f t="shared" si="3"/>
        <v>0.78813559322033899</v>
      </c>
      <c r="F95">
        <v>1</v>
      </c>
      <c r="G95">
        <v>1</v>
      </c>
    </row>
    <row r="96" spans="1:7" x14ac:dyDescent="0.3">
      <c r="A96">
        <v>96</v>
      </c>
      <c r="B96">
        <v>1</v>
      </c>
      <c r="C96">
        <f t="shared" si="3"/>
        <v>4.7796610169491531</v>
      </c>
      <c r="D96">
        <f t="shared" si="3"/>
        <v>4.7796610169491531</v>
      </c>
      <c r="E96">
        <f t="shared" si="3"/>
        <v>0.79661016949152541</v>
      </c>
      <c r="F96">
        <v>0</v>
      </c>
      <c r="G96">
        <v>0</v>
      </c>
    </row>
    <row r="97" spans="1:7" x14ac:dyDescent="0.3">
      <c r="A97">
        <v>97</v>
      </c>
      <c r="B97">
        <v>1</v>
      </c>
      <c r="C97">
        <f t="shared" si="3"/>
        <v>4.8305084745762716</v>
      </c>
      <c r="D97">
        <f t="shared" si="3"/>
        <v>4.8305084745762716</v>
      </c>
      <c r="E97">
        <f t="shared" si="3"/>
        <v>0.80508474576271183</v>
      </c>
      <c r="F97">
        <v>0</v>
      </c>
      <c r="G97">
        <v>0</v>
      </c>
    </row>
    <row r="98" spans="1:7" x14ac:dyDescent="0.3">
      <c r="A98">
        <v>98</v>
      </c>
      <c r="B98">
        <v>1</v>
      </c>
      <c r="C98">
        <f t="shared" si="3"/>
        <v>4.8813559322033901</v>
      </c>
      <c r="D98">
        <f t="shared" si="3"/>
        <v>4.8813559322033901</v>
      </c>
      <c r="E98">
        <f t="shared" si="3"/>
        <v>0.81355932203389836</v>
      </c>
      <c r="F98">
        <v>0</v>
      </c>
      <c r="G98">
        <v>0</v>
      </c>
    </row>
    <row r="99" spans="1:7" x14ac:dyDescent="0.3">
      <c r="A99">
        <v>99</v>
      </c>
      <c r="B99">
        <v>1</v>
      </c>
      <c r="C99">
        <f t="shared" si="3"/>
        <v>4.9322033898305087</v>
      </c>
      <c r="D99">
        <f t="shared" si="3"/>
        <v>4.9322033898305087</v>
      </c>
      <c r="E99">
        <f t="shared" si="3"/>
        <v>0.82203389830508478</v>
      </c>
      <c r="F99">
        <v>0</v>
      </c>
      <c r="G99">
        <v>0</v>
      </c>
    </row>
    <row r="100" spans="1:7" x14ac:dyDescent="0.3">
      <c r="A100">
        <v>100</v>
      </c>
      <c r="B100">
        <v>1</v>
      </c>
      <c r="C100">
        <f t="shared" si="3"/>
        <v>4.9830508474576272</v>
      </c>
      <c r="D100">
        <f t="shared" si="3"/>
        <v>4.9830508474576272</v>
      </c>
      <c r="E100">
        <f t="shared" si="3"/>
        <v>0.83050847457627119</v>
      </c>
      <c r="F100">
        <v>1</v>
      </c>
      <c r="G100">
        <v>1</v>
      </c>
    </row>
    <row r="101" spans="1:7" x14ac:dyDescent="0.3">
      <c r="A101">
        <v>101</v>
      </c>
      <c r="B101">
        <v>1</v>
      </c>
      <c r="C101">
        <f t="shared" ref="C101:E119" si="4">C$120/($A$120-$A$2) *($A101 -$A$2)</f>
        <v>5.0338983050847457</v>
      </c>
      <c r="D101">
        <f t="shared" si="4"/>
        <v>5.0338983050847457</v>
      </c>
      <c r="E101">
        <f t="shared" si="4"/>
        <v>0.83898305084745761</v>
      </c>
      <c r="F101">
        <v>0</v>
      </c>
      <c r="G101">
        <v>0</v>
      </c>
    </row>
    <row r="102" spans="1:7" x14ac:dyDescent="0.3">
      <c r="A102">
        <v>102</v>
      </c>
      <c r="C102">
        <f t="shared" si="4"/>
        <v>5.0847457627118651</v>
      </c>
      <c r="D102">
        <f t="shared" si="4"/>
        <v>5.0847457627118651</v>
      </c>
      <c r="E102">
        <f t="shared" si="4"/>
        <v>0.84745762711864403</v>
      </c>
      <c r="F102">
        <v>0</v>
      </c>
      <c r="G102">
        <v>0</v>
      </c>
    </row>
    <row r="103" spans="1:7" x14ac:dyDescent="0.3">
      <c r="A103">
        <v>103</v>
      </c>
      <c r="C103">
        <f t="shared" si="4"/>
        <v>5.1355932203389836</v>
      </c>
      <c r="D103">
        <f t="shared" si="4"/>
        <v>5.1355932203389836</v>
      </c>
      <c r="E103">
        <f t="shared" si="4"/>
        <v>0.85593220338983056</v>
      </c>
      <c r="F103">
        <v>0</v>
      </c>
      <c r="G103">
        <v>0</v>
      </c>
    </row>
    <row r="104" spans="1:7" x14ac:dyDescent="0.3">
      <c r="A104">
        <v>104</v>
      </c>
      <c r="C104">
        <f t="shared" si="4"/>
        <v>5.1864406779661021</v>
      </c>
      <c r="D104">
        <f t="shared" si="4"/>
        <v>5.1864406779661021</v>
      </c>
      <c r="E104">
        <f t="shared" si="4"/>
        <v>0.86440677966101698</v>
      </c>
      <c r="F104">
        <v>0</v>
      </c>
      <c r="G104">
        <v>0</v>
      </c>
    </row>
    <row r="105" spans="1:7" x14ac:dyDescent="0.3">
      <c r="A105">
        <v>105</v>
      </c>
      <c r="C105">
        <f t="shared" si="4"/>
        <v>5.2372881355932206</v>
      </c>
      <c r="D105">
        <f t="shared" si="4"/>
        <v>5.2372881355932206</v>
      </c>
      <c r="E105">
        <f t="shared" si="4"/>
        <v>0.8728813559322034</v>
      </c>
      <c r="F105">
        <v>1</v>
      </c>
      <c r="G105">
        <v>1</v>
      </c>
    </row>
    <row r="106" spans="1:7" x14ac:dyDescent="0.3">
      <c r="A106">
        <v>106</v>
      </c>
      <c r="C106">
        <f t="shared" si="4"/>
        <v>5.2881355932203391</v>
      </c>
      <c r="D106">
        <f t="shared" si="4"/>
        <v>5.2881355932203391</v>
      </c>
      <c r="E106">
        <f t="shared" si="4"/>
        <v>0.88135593220338981</v>
      </c>
      <c r="F106">
        <v>0</v>
      </c>
      <c r="G106">
        <v>0</v>
      </c>
    </row>
    <row r="107" spans="1:7" x14ac:dyDescent="0.3">
      <c r="A107">
        <v>107</v>
      </c>
      <c r="C107">
        <f t="shared" si="4"/>
        <v>5.3389830508474576</v>
      </c>
      <c r="D107">
        <f t="shared" si="4"/>
        <v>5.3389830508474576</v>
      </c>
      <c r="E107">
        <f t="shared" si="4"/>
        <v>0.88983050847457623</v>
      </c>
      <c r="F107">
        <v>0</v>
      </c>
      <c r="G107">
        <v>0</v>
      </c>
    </row>
    <row r="108" spans="1:7" x14ac:dyDescent="0.3">
      <c r="A108">
        <v>108</v>
      </c>
      <c r="C108">
        <f t="shared" si="4"/>
        <v>5.389830508474577</v>
      </c>
      <c r="D108">
        <f t="shared" si="4"/>
        <v>5.389830508474577</v>
      </c>
      <c r="E108">
        <f t="shared" si="4"/>
        <v>0.89830508474576276</v>
      </c>
      <c r="F108">
        <v>0</v>
      </c>
      <c r="G108">
        <v>0</v>
      </c>
    </row>
    <row r="109" spans="1:7" x14ac:dyDescent="0.3">
      <c r="A109">
        <v>109</v>
      </c>
      <c r="C109">
        <f t="shared" si="4"/>
        <v>5.4406779661016955</v>
      </c>
      <c r="D109">
        <f t="shared" si="4"/>
        <v>5.4406779661016955</v>
      </c>
      <c r="E109">
        <f t="shared" si="4"/>
        <v>0.90677966101694918</v>
      </c>
      <c r="F109">
        <v>0</v>
      </c>
      <c r="G109">
        <v>0</v>
      </c>
    </row>
    <row r="110" spans="1:7" x14ac:dyDescent="0.3">
      <c r="A110">
        <v>110</v>
      </c>
      <c r="C110">
        <f t="shared" si="4"/>
        <v>5.491525423728814</v>
      </c>
      <c r="D110">
        <f t="shared" si="4"/>
        <v>5.491525423728814</v>
      </c>
      <c r="E110">
        <f t="shared" si="4"/>
        <v>0.9152542372881356</v>
      </c>
      <c r="F110">
        <v>1</v>
      </c>
      <c r="G110">
        <v>1</v>
      </c>
    </row>
    <row r="111" spans="1:7" x14ac:dyDescent="0.3">
      <c r="A111">
        <v>111</v>
      </c>
      <c r="C111">
        <f t="shared" si="4"/>
        <v>5.5423728813559325</v>
      </c>
      <c r="D111">
        <f t="shared" si="4"/>
        <v>5.5423728813559325</v>
      </c>
      <c r="E111">
        <f t="shared" si="4"/>
        <v>0.92372881355932202</v>
      </c>
      <c r="F111">
        <v>0</v>
      </c>
      <c r="G111">
        <v>0</v>
      </c>
    </row>
    <row r="112" spans="1:7" x14ac:dyDescent="0.3">
      <c r="A112">
        <v>112</v>
      </c>
      <c r="C112">
        <f t="shared" si="4"/>
        <v>5.593220338983051</v>
      </c>
      <c r="D112">
        <f t="shared" si="4"/>
        <v>5.593220338983051</v>
      </c>
      <c r="E112">
        <f t="shared" si="4"/>
        <v>0.93220338983050843</v>
      </c>
      <c r="F112">
        <v>0</v>
      </c>
      <c r="G112">
        <v>0</v>
      </c>
    </row>
    <row r="113" spans="1:7" x14ac:dyDescent="0.3">
      <c r="A113">
        <v>113</v>
      </c>
      <c r="C113">
        <f t="shared" si="4"/>
        <v>5.6440677966101696</v>
      </c>
      <c r="D113">
        <f t="shared" si="4"/>
        <v>5.6440677966101696</v>
      </c>
      <c r="E113">
        <f t="shared" si="4"/>
        <v>0.94067796610169496</v>
      </c>
      <c r="F113">
        <v>0</v>
      </c>
      <c r="G113">
        <v>0</v>
      </c>
    </row>
    <row r="114" spans="1:7" x14ac:dyDescent="0.3">
      <c r="A114">
        <v>114</v>
      </c>
      <c r="C114">
        <f t="shared" si="4"/>
        <v>5.6949152542372889</v>
      </c>
      <c r="D114">
        <f t="shared" si="4"/>
        <v>5.6949152542372889</v>
      </c>
      <c r="E114">
        <f t="shared" si="4"/>
        <v>0.94915254237288138</v>
      </c>
      <c r="F114">
        <v>0</v>
      </c>
      <c r="G114">
        <v>0</v>
      </c>
    </row>
    <row r="115" spans="1:7" x14ac:dyDescent="0.3">
      <c r="A115">
        <v>115</v>
      </c>
      <c r="C115">
        <f t="shared" si="4"/>
        <v>5.7457627118644075</v>
      </c>
      <c r="D115">
        <f t="shared" si="4"/>
        <v>5.7457627118644075</v>
      </c>
      <c r="E115">
        <f t="shared" si="4"/>
        <v>0.9576271186440678</v>
      </c>
      <c r="F115">
        <v>1</v>
      </c>
      <c r="G115">
        <v>1</v>
      </c>
    </row>
    <row r="116" spans="1:7" x14ac:dyDescent="0.3">
      <c r="A116">
        <v>116</v>
      </c>
      <c r="C116">
        <f t="shared" si="4"/>
        <v>5.796610169491526</v>
      </c>
      <c r="D116">
        <f t="shared" si="4"/>
        <v>5.796610169491526</v>
      </c>
      <c r="E116">
        <f t="shared" si="4"/>
        <v>0.96610169491525422</v>
      </c>
      <c r="F116">
        <v>0</v>
      </c>
      <c r="G116">
        <v>0</v>
      </c>
    </row>
    <row r="117" spans="1:7" x14ac:dyDescent="0.3">
      <c r="A117">
        <v>117</v>
      </c>
      <c r="C117">
        <f t="shared" si="4"/>
        <v>5.8474576271186445</v>
      </c>
      <c r="D117">
        <f t="shared" si="4"/>
        <v>5.8474576271186445</v>
      </c>
      <c r="E117">
        <f t="shared" si="4"/>
        <v>0.97457627118644063</v>
      </c>
      <c r="F117">
        <v>0</v>
      </c>
      <c r="G117">
        <v>0</v>
      </c>
    </row>
    <row r="118" spans="1:7" x14ac:dyDescent="0.3">
      <c r="A118">
        <v>118</v>
      </c>
      <c r="C118">
        <f t="shared" si="4"/>
        <v>5.898305084745763</v>
      </c>
      <c r="D118">
        <f t="shared" si="4"/>
        <v>5.898305084745763</v>
      </c>
      <c r="E118">
        <f t="shared" si="4"/>
        <v>0.98305084745762716</v>
      </c>
      <c r="F118">
        <v>0</v>
      </c>
      <c r="G118">
        <v>0</v>
      </c>
    </row>
    <row r="119" spans="1:7" x14ac:dyDescent="0.3">
      <c r="A119">
        <v>119</v>
      </c>
      <c r="C119">
        <f t="shared" si="4"/>
        <v>5.9491525423728815</v>
      </c>
      <c r="D119">
        <f t="shared" si="4"/>
        <v>5.9491525423728815</v>
      </c>
      <c r="E119">
        <f t="shared" si="4"/>
        <v>0.99152542372881358</v>
      </c>
      <c r="F119">
        <v>0</v>
      </c>
      <c r="G119">
        <v>0</v>
      </c>
    </row>
    <row r="120" spans="1:7" x14ac:dyDescent="0.3">
      <c r="A120">
        <v>120</v>
      </c>
      <c r="C120">
        <v>6</v>
      </c>
      <c r="D120">
        <v>6</v>
      </c>
      <c r="E120">
        <v>1</v>
      </c>
      <c r="F120">
        <v>1</v>
      </c>
      <c r="G120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0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D108" sqref="D107:D108"/>
    </sheetView>
  </sheetViews>
  <sheetFormatPr baseColWidth="10" defaultRowHeight="14.4" x14ac:dyDescent="0.3"/>
  <sheetData>
    <row r="1" spans="1:8" x14ac:dyDescent="0.3">
      <c r="A1" t="s">
        <v>207</v>
      </c>
      <c r="B1" t="s">
        <v>236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215</v>
      </c>
    </row>
    <row r="2" spans="1:8" x14ac:dyDescent="0.3">
      <c r="A2">
        <v>2</v>
      </c>
      <c r="B2">
        <f>B$34/($A$34-$A$2) *($A2 -$A$2)</f>
        <v>0</v>
      </c>
      <c r="C2">
        <f>C$120/($A$120-$A$2) *($A2 -$A$2)</f>
        <v>0</v>
      </c>
      <c r="D2">
        <f t="shared" ref="D2:H17" si="0">D$120/($A$120-$A$2) *($A2 -$A$2)</f>
        <v>0</v>
      </c>
      <c r="E2">
        <f t="shared" si="0"/>
        <v>0</v>
      </c>
      <c r="F2">
        <v>0</v>
      </c>
      <c r="G2">
        <v>0</v>
      </c>
      <c r="H2">
        <v>0</v>
      </c>
    </row>
    <row r="3" spans="1:8" x14ac:dyDescent="0.3">
      <c r="A3">
        <v>3</v>
      </c>
      <c r="B3">
        <f>B$34/($A$34-$A$2) *($A3 -$A$2)</f>
        <v>3.125E-2</v>
      </c>
      <c r="C3">
        <f t="shared" ref="C3:E41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  <c r="F3">
        <f t="shared" si="0"/>
        <v>8.4745762711864406E-3</v>
      </c>
      <c r="G3">
        <f t="shared" si="0"/>
        <v>8.4745762711864406E-3</v>
      </c>
      <c r="H3">
        <f t="shared" si="0"/>
        <v>8.4745762711864406E-3</v>
      </c>
    </row>
    <row r="4" spans="1:8" x14ac:dyDescent="0.3">
      <c r="A4">
        <v>4</v>
      </c>
      <c r="B4">
        <f t="shared" ref="B4:B33" si="2">B$34/($A$34-$A$2) *($A4 -$A$2)</f>
        <v>6.25E-2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  <c r="F4">
        <f t="shared" si="0"/>
        <v>1.6949152542372881E-2</v>
      </c>
      <c r="G4">
        <f t="shared" si="0"/>
        <v>1.6949152542372881E-2</v>
      </c>
      <c r="H4">
        <f t="shared" si="0"/>
        <v>1.6949152542372881E-2</v>
      </c>
    </row>
    <row r="5" spans="1:8" x14ac:dyDescent="0.3">
      <c r="A5">
        <v>5</v>
      </c>
      <c r="B5">
        <f t="shared" si="2"/>
        <v>9.375E-2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  <c r="F5">
        <f t="shared" si="0"/>
        <v>2.5423728813559324E-2</v>
      </c>
      <c r="G5">
        <f t="shared" si="0"/>
        <v>2.5423728813559324E-2</v>
      </c>
      <c r="H5">
        <f t="shared" si="0"/>
        <v>2.5423728813559324E-2</v>
      </c>
    </row>
    <row r="6" spans="1:8" x14ac:dyDescent="0.3">
      <c r="A6">
        <v>6</v>
      </c>
      <c r="B6">
        <f t="shared" si="2"/>
        <v>0.125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  <c r="F6">
        <f t="shared" si="0"/>
        <v>3.3898305084745763E-2</v>
      </c>
      <c r="G6">
        <f t="shared" si="0"/>
        <v>3.3898305084745763E-2</v>
      </c>
      <c r="H6">
        <f t="shared" si="0"/>
        <v>3.3898305084745763E-2</v>
      </c>
    </row>
    <row r="7" spans="1:8" x14ac:dyDescent="0.3">
      <c r="A7">
        <v>7</v>
      </c>
      <c r="B7">
        <f t="shared" si="2"/>
        <v>0.15625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  <c r="F7">
        <f t="shared" si="0"/>
        <v>4.2372881355932202E-2</v>
      </c>
      <c r="G7">
        <f t="shared" si="0"/>
        <v>4.2372881355932202E-2</v>
      </c>
      <c r="H7">
        <f t="shared" si="0"/>
        <v>4.2372881355932202E-2</v>
      </c>
    </row>
    <row r="8" spans="1:8" x14ac:dyDescent="0.3">
      <c r="A8">
        <v>8</v>
      </c>
      <c r="B8">
        <f t="shared" si="2"/>
        <v>0.1875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  <c r="F8">
        <f t="shared" si="0"/>
        <v>5.0847457627118647E-2</v>
      </c>
      <c r="G8">
        <f t="shared" si="0"/>
        <v>5.0847457627118647E-2</v>
      </c>
      <c r="H8">
        <f t="shared" si="0"/>
        <v>5.0847457627118647E-2</v>
      </c>
    </row>
    <row r="9" spans="1:8" x14ac:dyDescent="0.3">
      <c r="A9">
        <v>9</v>
      </c>
      <c r="B9">
        <f t="shared" si="2"/>
        <v>0.21875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  <c r="F9">
        <f t="shared" si="0"/>
        <v>5.9322033898305086E-2</v>
      </c>
      <c r="G9">
        <f t="shared" si="0"/>
        <v>5.9322033898305086E-2</v>
      </c>
      <c r="H9">
        <f t="shared" si="0"/>
        <v>5.9322033898305086E-2</v>
      </c>
    </row>
    <row r="10" spans="1:8" x14ac:dyDescent="0.3">
      <c r="A10">
        <v>10</v>
      </c>
      <c r="B10">
        <f t="shared" si="2"/>
        <v>0.25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  <c r="F10">
        <f t="shared" si="0"/>
        <v>6.7796610169491525E-2</v>
      </c>
      <c r="G10">
        <f t="shared" si="0"/>
        <v>6.7796610169491525E-2</v>
      </c>
      <c r="H10">
        <f t="shared" si="0"/>
        <v>6.7796610169491525E-2</v>
      </c>
    </row>
    <row r="11" spans="1:8" x14ac:dyDescent="0.3">
      <c r="A11">
        <v>11</v>
      </c>
      <c r="B11">
        <f t="shared" si="2"/>
        <v>0.28125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  <c r="F11">
        <f t="shared" si="0"/>
        <v>7.6271186440677971E-2</v>
      </c>
      <c r="G11">
        <f t="shared" si="0"/>
        <v>7.6271186440677971E-2</v>
      </c>
      <c r="H11">
        <f t="shared" si="0"/>
        <v>7.6271186440677971E-2</v>
      </c>
    </row>
    <row r="12" spans="1:8" x14ac:dyDescent="0.3">
      <c r="A12">
        <v>12</v>
      </c>
      <c r="B12">
        <f t="shared" si="2"/>
        <v>0.3125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  <c r="F12">
        <f t="shared" si="0"/>
        <v>8.4745762711864403E-2</v>
      </c>
      <c r="G12">
        <f t="shared" si="0"/>
        <v>8.4745762711864403E-2</v>
      </c>
      <c r="H12">
        <f t="shared" si="0"/>
        <v>8.4745762711864403E-2</v>
      </c>
    </row>
    <row r="13" spans="1:8" x14ac:dyDescent="0.3">
      <c r="A13">
        <v>13</v>
      </c>
      <c r="B13">
        <f t="shared" si="2"/>
        <v>0.34375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  <c r="F13">
        <f t="shared" si="0"/>
        <v>9.3220338983050849E-2</v>
      </c>
      <c r="G13">
        <f t="shared" si="0"/>
        <v>9.3220338983050849E-2</v>
      </c>
      <c r="H13">
        <f t="shared" si="0"/>
        <v>9.3220338983050849E-2</v>
      </c>
    </row>
    <row r="14" spans="1:8" x14ac:dyDescent="0.3">
      <c r="A14">
        <v>14</v>
      </c>
      <c r="B14">
        <f t="shared" si="2"/>
        <v>0.375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  <c r="F14">
        <f t="shared" si="0"/>
        <v>0.10169491525423729</v>
      </c>
      <c r="G14">
        <f t="shared" si="0"/>
        <v>0.10169491525423729</v>
      </c>
      <c r="H14">
        <f t="shared" si="0"/>
        <v>0.10169491525423729</v>
      </c>
    </row>
    <row r="15" spans="1:8" x14ac:dyDescent="0.3">
      <c r="A15">
        <v>15</v>
      </c>
      <c r="B15">
        <f t="shared" si="2"/>
        <v>0.40625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  <c r="F15">
        <f t="shared" si="0"/>
        <v>0.11016949152542373</v>
      </c>
      <c r="G15">
        <f t="shared" si="0"/>
        <v>0.11016949152542373</v>
      </c>
      <c r="H15">
        <f t="shared" si="0"/>
        <v>0.11016949152542373</v>
      </c>
    </row>
    <row r="16" spans="1:8" x14ac:dyDescent="0.3">
      <c r="A16">
        <v>16</v>
      </c>
      <c r="B16">
        <f t="shared" si="2"/>
        <v>0.4375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  <c r="F16">
        <f t="shared" si="0"/>
        <v>0.11864406779661017</v>
      </c>
      <c r="G16">
        <f t="shared" si="0"/>
        <v>0.11864406779661017</v>
      </c>
      <c r="H16">
        <f t="shared" si="0"/>
        <v>0.11864406779661017</v>
      </c>
    </row>
    <row r="17" spans="1:8" x14ac:dyDescent="0.3">
      <c r="A17">
        <v>17</v>
      </c>
      <c r="B17">
        <f t="shared" si="2"/>
        <v>0.46875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  <c r="F17">
        <f t="shared" si="0"/>
        <v>0.1271186440677966</v>
      </c>
      <c r="G17">
        <f t="shared" si="0"/>
        <v>0.1271186440677966</v>
      </c>
      <c r="H17">
        <f t="shared" si="0"/>
        <v>0.1271186440677966</v>
      </c>
    </row>
    <row r="18" spans="1:8" x14ac:dyDescent="0.3">
      <c r="A18">
        <v>18</v>
      </c>
      <c r="B18">
        <f t="shared" si="2"/>
        <v>0.5</v>
      </c>
      <c r="C18">
        <f t="shared" si="1"/>
        <v>0.81355932203389836</v>
      </c>
      <c r="D18">
        <f t="shared" si="1"/>
        <v>0.81355932203389836</v>
      </c>
      <c r="E18">
        <f t="shared" si="1"/>
        <v>0.13559322033898305</v>
      </c>
      <c r="F18">
        <f t="shared" ref="F18:H36" si="3">F$120/($A$120-$A$2) *($A18 -$A$2)</f>
        <v>0.13559322033898305</v>
      </c>
      <c r="G18">
        <f t="shared" si="3"/>
        <v>0.13559322033898305</v>
      </c>
      <c r="H18">
        <f t="shared" si="3"/>
        <v>0.13559322033898305</v>
      </c>
    </row>
    <row r="19" spans="1:8" x14ac:dyDescent="0.3">
      <c r="A19">
        <v>19</v>
      </c>
      <c r="B19">
        <f t="shared" si="2"/>
        <v>0.53125</v>
      </c>
      <c r="C19">
        <f t="shared" si="1"/>
        <v>0.86440677966101698</v>
      </c>
      <c r="D19">
        <f t="shared" si="1"/>
        <v>0.86440677966101698</v>
      </c>
      <c r="E19">
        <f t="shared" si="1"/>
        <v>0.1440677966101695</v>
      </c>
      <c r="F19">
        <f t="shared" si="3"/>
        <v>0.1440677966101695</v>
      </c>
      <c r="G19">
        <f t="shared" si="3"/>
        <v>0.1440677966101695</v>
      </c>
      <c r="H19">
        <f t="shared" si="3"/>
        <v>0.1440677966101695</v>
      </c>
    </row>
    <row r="20" spans="1:8" x14ac:dyDescent="0.3">
      <c r="A20">
        <v>20</v>
      </c>
      <c r="B20">
        <f t="shared" si="2"/>
        <v>0.5625</v>
      </c>
      <c r="C20">
        <f t="shared" si="1"/>
        <v>0.9152542372881356</v>
      </c>
      <c r="D20">
        <f t="shared" si="1"/>
        <v>0.9152542372881356</v>
      </c>
      <c r="E20">
        <f t="shared" si="1"/>
        <v>0.15254237288135594</v>
      </c>
      <c r="F20">
        <f t="shared" si="3"/>
        <v>0.15254237288135594</v>
      </c>
      <c r="G20">
        <f t="shared" si="3"/>
        <v>0.15254237288135594</v>
      </c>
      <c r="H20">
        <f t="shared" si="3"/>
        <v>0.15254237288135594</v>
      </c>
    </row>
    <row r="21" spans="1:8" x14ac:dyDescent="0.3">
      <c r="A21">
        <v>21</v>
      </c>
      <c r="B21">
        <f t="shared" si="2"/>
        <v>0.59375</v>
      </c>
      <c r="C21">
        <f t="shared" si="1"/>
        <v>0.96610169491525433</v>
      </c>
      <c r="D21">
        <f t="shared" si="1"/>
        <v>0.96610169491525433</v>
      </c>
      <c r="E21">
        <f t="shared" si="1"/>
        <v>0.16101694915254236</v>
      </c>
      <c r="F21">
        <f t="shared" si="3"/>
        <v>0.16101694915254236</v>
      </c>
      <c r="G21">
        <f t="shared" si="3"/>
        <v>0.16101694915254236</v>
      </c>
      <c r="H21">
        <f t="shared" si="3"/>
        <v>0.16101694915254236</v>
      </c>
    </row>
    <row r="22" spans="1:8" x14ac:dyDescent="0.3">
      <c r="A22">
        <v>22</v>
      </c>
      <c r="B22">
        <f t="shared" si="2"/>
        <v>0.625</v>
      </c>
      <c r="C22">
        <f t="shared" si="1"/>
        <v>1.0169491525423728</v>
      </c>
      <c r="D22">
        <f t="shared" si="1"/>
        <v>1.0169491525423728</v>
      </c>
      <c r="E22">
        <f t="shared" si="1"/>
        <v>0.16949152542372881</v>
      </c>
      <c r="F22">
        <f t="shared" si="3"/>
        <v>0.16949152542372881</v>
      </c>
      <c r="G22">
        <f t="shared" si="3"/>
        <v>0.16949152542372881</v>
      </c>
      <c r="H22">
        <f t="shared" si="3"/>
        <v>0.16949152542372881</v>
      </c>
    </row>
    <row r="23" spans="1:8" x14ac:dyDescent="0.3">
      <c r="A23">
        <v>23</v>
      </c>
      <c r="B23">
        <f t="shared" si="2"/>
        <v>0.65625</v>
      </c>
      <c r="C23">
        <f t="shared" si="1"/>
        <v>1.0677966101694916</v>
      </c>
      <c r="D23">
        <f t="shared" si="1"/>
        <v>1.0677966101694916</v>
      </c>
      <c r="E23">
        <f t="shared" si="1"/>
        <v>0.17796610169491525</v>
      </c>
      <c r="F23">
        <f t="shared" si="3"/>
        <v>0.17796610169491525</v>
      </c>
      <c r="G23">
        <f t="shared" si="3"/>
        <v>0.17796610169491525</v>
      </c>
      <c r="H23">
        <f t="shared" si="3"/>
        <v>0.17796610169491525</v>
      </c>
    </row>
    <row r="24" spans="1:8" x14ac:dyDescent="0.3">
      <c r="A24">
        <v>24</v>
      </c>
      <c r="B24">
        <f t="shared" si="2"/>
        <v>0.6875</v>
      </c>
      <c r="C24">
        <f t="shared" si="1"/>
        <v>1.1186440677966103</v>
      </c>
      <c r="D24">
        <f t="shared" si="1"/>
        <v>1.1186440677966103</v>
      </c>
      <c r="E24">
        <f t="shared" si="1"/>
        <v>0.1864406779661017</v>
      </c>
      <c r="F24">
        <f t="shared" si="3"/>
        <v>0.1864406779661017</v>
      </c>
      <c r="G24">
        <f t="shared" si="3"/>
        <v>0.1864406779661017</v>
      </c>
      <c r="H24">
        <f t="shared" si="3"/>
        <v>0.1864406779661017</v>
      </c>
    </row>
    <row r="25" spans="1:8" x14ac:dyDescent="0.3">
      <c r="A25">
        <v>25</v>
      </c>
      <c r="B25">
        <f t="shared" si="2"/>
        <v>0.71875</v>
      </c>
      <c r="C25">
        <f t="shared" si="1"/>
        <v>1.1694915254237288</v>
      </c>
      <c r="D25">
        <f t="shared" si="1"/>
        <v>1.1694915254237288</v>
      </c>
      <c r="E25">
        <f t="shared" si="1"/>
        <v>0.19491525423728814</v>
      </c>
      <c r="F25">
        <f t="shared" si="3"/>
        <v>0.19491525423728814</v>
      </c>
      <c r="G25">
        <f t="shared" si="3"/>
        <v>0.19491525423728814</v>
      </c>
      <c r="H25">
        <f t="shared" si="3"/>
        <v>0.19491525423728814</v>
      </c>
    </row>
    <row r="26" spans="1:8" x14ac:dyDescent="0.3">
      <c r="A26">
        <v>26</v>
      </c>
      <c r="B26">
        <f t="shared" si="2"/>
        <v>0.75</v>
      </c>
      <c r="C26">
        <f t="shared" si="1"/>
        <v>1.2203389830508475</v>
      </c>
      <c r="D26">
        <f t="shared" si="1"/>
        <v>1.2203389830508475</v>
      </c>
      <c r="E26">
        <f t="shared" si="1"/>
        <v>0.20338983050847459</v>
      </c>
      <c r="F26">
        <f t="shared" si="3"/>
        <v>0.20338983050847459</v>
      </c>
      <c r="G26">
        <f t="shared" si="3"/>
        <v>0.20338983050847459</v>
      </c>
      <c r="H26">
        <f t="shared" si="3"/>
        <v>0.20338983050847459</v>
      </c>
    </row>
    <row r="27" spans="1:8" x14ac:dyDescent="0.3">
      <c r="A27">
        <v>27</v>
      </c>
      <c r="B27">
        <f t="shared" si="2"/>
        <v>0.78125</v>
      </c>
      <c r="C27">
        <f t="shared" si="1"/>
        <v>1.2711864406779663</v>
      </c>
      <c r="D27">
        <f t="shared" si="1"/>
        <v>1.2711864406779663</v>
      </c>
      <c r="E27">
        <f t="shared" si="1"/>
        <v>0.21186440677966101</v>
      </c>
      <c r="F27">
        <f t="shared" si="3"/>
        <v>0.21186440677966101</v>
      </c>
      <c r="G27">
        <f t="shared" si="3"/>
        <v>0.21186440677966101</v>
      </c>
      <c r="H27">
        <f t="shared" si="3"/>
        <v>0.21186440677966101</v>
      </c>
    </row>
    <row r="28" spans="1:8" x14ac:dyDescent="0.3">
      <c r="A28">
        <v>28</v>
      </c>
      <c r="B28">
        <f t="shared" si="2"/>
        <v>0.8125</v>
      </c>
      <c r="C28">
        <f t="shared" si="1"/>
        <v>1.3220338983050848</v>
      </c>
      <c r="D28">
        <f t="shared" si="1"/>
        <v>1.3220338983050848</v>
      </c>
      <c r="E28">
        <f t="shared" si="1"/>
        <v>0.22033898305084745</v>
      </c>
      <c r="F28">
        <f t="shared" si="3"/>
        <v>0.22033898305084745</v>
      </c>
      <c r="G28">
        <f t="shared" si="3"/>
        <v>0.22033898305084745</v>
      </c>
      <c r="H28">
        <f t="shared" si="3"/>
        <v>0.22033898305084745</v>
      </c>
    </row>
    <row r="29" spans="1:8" x14ac:dyDescent="0.3">
      <c r="A29">
        <v>29</v>
      </c>
      <c r="B29">
        <f t="shared" si="2"/>
        <v>0.84375</v>
      </c>
      <c r="C29">
        <f t="shared" si="1"/>
        <v>1.3728813559322035</v>
      </c>
      <c r="D29">
        <f t="shared" si="1"/>
        <v>1.3728813559322035</v>
      </c>
      <c r="E29">
        <f t="shared" si="1"/>
        <v>0.2288135593220339</v>
      </c>
      <c r="F29">
        <f t="shared" si="3"/>
        <v>0.2288135593220339</v>
      </c>
      <c r="G29">
        <f t="shared" si="3"/>
        <v>0.2288135593220339</v>
      </c>
      <c r="H29">
        <f t="shared" si="3"/>
        <v>0.2288135593220339</v>
      </c>
    </row>
    <row r="30" spans="1:8" x14ac:dyDescent="0.3">
      <c r="A30">
        <v>30</v>
      </c>
      <c r="B30">
        <f t="shared" si="2"/>
        <v>0.875</v>
      </c>
      <c r="C30">
        <f t="shared" si="1"/>
        <v>1.4237288135593222</v>
      </c>
      <c r="D30">
        <f t="shared" si="1"/>
        <v>1.4237288135593222</v>
      </c>
      <c r="E30">
        <f t="shared" si="1"/>
        <v>0.23728813559322035</v>
      </c>
      <c r="F30">
        <f t="shared" si="3"/>
        <v>0.23728813559322035</v>
      </c>
      <c r="G30">
        <f t="shared" si="3"/>
        <v>0.23728813559322035</v>
      </c>
      <c r="H30">
        <f t="shared" si="3"/>
        <v>0.23728813559322035</v>
      </c>
    </row>
    <row r="31" spans="1:8" x14ac:dyDescent="0.3">
      <c r="A31">
        <v>31</v>
      </c>
      <c r="B31">
        <f t="shared" si="2"/>
        <v>0.90625</v>
      </c>
      <c r="C31">
        <f t="shared" si="1"/>
        <v>1.4745762711864407</v>
      </c>
      <c r="D31">
        <f t="shared" si="1"/>
        <v>1.4745762711864407</v>
      </c>
      <c r="E31">
        <f t="shared" si="1"/>
        <v>0.24576271186440679</v>
      </c>
      <c r="F31">
        <f t="shared" si="3"/>
        <v>0.24576271186440679</v>
      </c>
      <c r="G31">
        <f t="shared" si="3"/>
        <v>0.24576271186440679</v>
      </c>
      <c r="H31">
        <f t="shared" si="3"/>
        <v>0.24576271186440679</v>
      </c>
    </row>
    <row r="32" spans="1:8" x14ac:dyDescent="0.3">
      <c r="A32">
        <v>32</v>
      </c>
      <c r="B32">
        <f t="shared" si="2"/>
        <v>0.9375</v>
      </c>
      <c r="C32">
        <f t="shared" si="1"/>
        <v>1.5254237288135595</v>
      </c>
      <c r="D32">
        <f t="shared" si="1"/>
        <v>1.5254237288135595</v>
      </c>
      <c r="E32">
        <f t="shared" si="1"/>
        <v>0.25423728813559321</v>
      </c>
      <c r="F32">
        <f t="shared" si="3"/>
        <v>0.25423728813559321</v>
      </c>
      <c r="G32">
        <f t="shared" si="3"/>
        <v>0.25423728813559321</v>
      </c>
      <c r="H32">
        <f t="shared" si="3"/>
        <v>0.25423728813559321</v>
      </c>
    </row>
    <row r="33" spans="1:8" x14ac:dyDescent="0.3">
      <c r="A33">
        <v>33</v>
      </c>
      <c r="B33">
        <f t="shared" si="2"/>
        <v>0.96875</v>
      </c>
      <c r="C33">
        <f t="shared" si="1"/>
        <v>1.576271186440678</v>
      </c>
      <c r="D33">
        <f t="shared" si="1"/>
        <v>1.576271186440678</v>
      </c>
      <c r="E33">
        <f t="shared" si="1"/>
        <v>0.26271186440677968</v>
      </c>
      <c r="F33">
        <f t="shared" si="3"/>
        <v>0.26271186440677968</v>
      </c>
      <c r="G33">
        <f t="shared" si="3"/>
        <v>0.26271186440677968</v>
      </c>
      <c r="H33">
        <f t="shared" si="3"/>
        <v>0.26271186440677968</v>
      </c>
    </row>
    <row r="34" spans="1:8" x14ac:dyDescent="0.3">
      <c r="A34">
        <v>34</v>
      </c>
      <c r="B34">
        <v>1</v>
      </c>
      <c r="C34">
        <f t="shared" si="1"/>
        <v>1.6271186440677967</v>
      </c>
      <c r="D34">
        <f t="shared" si="1"/>
        <v>1.6271186440677967</v>
      </c>
      <c r="E34">
        <f t="shared" si="1"/>
        <v>0.2711864406779661</v>
      </c>
      <c r="F34">
        <f t="shared" si="3"/>
        <v>0.2711864406779661</v>
      </c>
      <c r="G34">
        <f t="shared" si="3"/>
        <v>0.2711864406779661</v>
      </c>
      <c r="H34">
        <f t="shared" si="3"/>
        <v>0.2711864406779661</v>
      </c>
    </row>
    <row r="35" spans="1:8" x14ac:dyDescent="0.3">
      <c r="A35">
        <v>35</v>
      </c>
      <c r="B35">
        <v>1</v>
      </c>
      <c r="C35">
        <f t="shared" si="1"/>
        <v>1.6779661016949154</v>
      </c>
      <c r="D35">
        <f t="shared" si="1"/>
        <v>1.6779661016949154</v>
      </c>
      <c r="E35">
        <f t="shared" si="1"/>
        <v>0.27966101694915252</v>
      </c>
      <c r="F35">
        <f t="shared" si="3"/>
        <v>0.27966101694915252</v>
      </c>
      <c r="G35">
        <f t="shared" si="3"/>
        <v>0.27966101694915252</v>
      </c>
      <c r="H35">
        <f t="shared" si="3"/>
        <v>0.27966101694915252</v>
      </c>
    </row>
    <row r="36" spans="1:8" x14ac:dyDescent="0.3">
      <c r="A36">
        <v>36</v>
      </c>
      <c r="B36">
        <v>1</v>
      </c>
      <c r="C36">
        <f t="shared" si="1"/>
        <v>1.728813559322034</v>
      </c>
      <c r="D36">
        <f t="shared" si="1"/>
        <v>1.728813559322034</v>
      </c>
      <c r="E36">
        <f t="shared" si="1"/>
        <v>0.28813559322033899</v>
      </c>
      <c r="F36">
        <f t="shared" si="3"/>
        <v>0.28813559322033899</v>
      </c>
      <c r="G36">
        <f t="shared" si="3"/>
        <v>0.28813559322033899</v>
      </c>
      <c r="H36">
        <f t="shared" si="3"/>
        <v>0.28813559322033899</v>
      </c>
    </row>
    <row r="37" spans="1:8" x14ac:dyDescent="0.3">
      <c r="A37">
        <v>37</v>
      </c>
      <c r="B37">
        <v>1</v>
      </c>
      <c r="C37">
        <f t="shared" si="1"/>
        <v>1.7796610169491527</v>
      </c>
      <c r="D37">
        <f t="shared" si="1"/>
        <v>1.7796610169491527</v>
      </c>
      <c r="E37">
        <f t="shared" si="1"/>
        <v>0.29661016949152541</v>
      </c>
      <c r="F37">
        <f t="shared" ref="F37:H58" si="4">F$120/($A$120-$A$2) *($A37 -$A$2)</f>
        <v>0.29661016949152541</v>
      </c>
      <c r="G37">
        <f t="shared" si="4"/>
        <v>0.29661016949152541</v>
      </c>
      <c r="H37">
        <f t="shared" si="4"/>
        <v>0.29661016949152541</v>
      </c>
    </row>
    <row r="38" spans="1:8" x14ac:dyDescent="0.3">
      <c r="A38">
        <v>38</v>
      </c>
      <c r="B38">
        <v>1</v>
      </c>
      <c r="C38">
        <f t="shared" si="1"/>
        <v>1.8305084745762712</v>
      </c>
      <c r="D38">
        <f t="shared" si="1"/>
        <v>1.8305084745762712</v>
      </c>
      <c r="E38">
        <f t="shared" si="1"/>
        <v>0.30508474576271188</v>
      </c>
      <c r="F38">
        <f t="shared" si="4"/>
        <v>0.30508474576271188</v>
      </c>
      <c r="G38">
        <f t="shared" si="4"/>
        <v>0.30508474576271188</v>
      </c>
      <c r="H38">
        <f t="shared" si="4"/>
        <v>0.30508474576271188</v>
      </c>
    </row>
    <row r="39" spans="1:8" x14ac:dyDescent="0.3">
      <c r="A39">
        <v>39</v>
      </c>
      <c r="B39">
        <v>1</v>
      </c>
      <c r="C39">
        <f t="shared" si="1"/>
        <v>1.8813559322033899</v>
      </c>
      <c r="D39">
        <f t="shared" si="1"/>
        <v>1.8813559322033899</v>
      </c>
      <c r="E39">
        <f t="shared" si="1"/>
        <v>0.3135593220338983</v>
      </c>
      <c r="F39">
        <f t="shared" si="4"/>
        <v>0.3135593220338983</v>
      </c>
      <c r="G39">
        <f t="shared" si="4"/>
        <v>0.3135593220338983</v>
      </c>
      <c r="H39">
        <f t="shared" si="4"/>
        <v>0.3135593220338983</v>
      </c>
    </row>
    <row r="40" spans="1:8" x14ac:dyDescent="0.3">
      <c r="A40">
        <v>40</v>
      </c>
      <c r="B40">
        <v>1</v>
      </c>
      <c r="C40">
        <f t="shared" si="1"/>
        <v>1.9322033898305087</v>
      </c>
      <c r="D40">
        <f t="shared" si="1"/>
        <v>1.9322033898305087</v>
      </c>
      <c r="E40">
        <f t="shared" si="1"/>
        <v>0.32203389830508472</v>
      </c>
      <c r="F40">
        <f t="shared" si="4"/>
        <v>0.32203389830508472</v>
      </c>
      <c r="G40">
        <f t="shared" si="4"/>
        <v>0.32203389830508472</v>
      </c>
      <c r="H40">
        <f t="shared" si="4"/>
        <v>0.32203389830508472</v>
      </c>
    </row>
    <row r="41" spans="1:8" x14ac:dyDescent="0.3">
      <c r="A41">
        <v>41</v>
      </c>
      <c r="B41">
        <v>1</v>
      </c>
      <c r="C41">
        <f t="shared" si="1"/>
        <v>1.9830508474576272</v>
      </c>
      <c r="D41">
        <f t="shared" si="1"/>
        <v>1.9830508474576272</v>
      </c>
      <c r="E41">
        <f t="shared" ref="C41:E77" si="5">E$120/($A$120-$A$2) *($A41 -$A$2)</f>
        <v>0.33050847457627119</v>
      </c>
      <c r="F41">
        <f t="shared" si="4"/>
        <v>0.33050847457627119</v>
      </c>
      <c r="G41">
        <f t="shared" si="4"/>
        <v>0.33050847457627119</v>
      </c>
      <c r="H41">
        <f t="shared" si="4"/>
        <v>0.33050847457627119</v>
      </c>
    </row>
    <row r="42" spans="1:8" x14ac:dyDescent="0.3">
      <c r="A42">
        <v>42</v>
      </c>
      <c r="B42">
        <v>1</v>
      </c>
      <c r="C42">
        <f t="shared" si="5"/>
        <v>2.0338983050847457</v>
      </c>
      <c r="D42">
        <f t="shared" si="5"/>
        <v>2.0338983050847457</v>
      </c>
      <c r="E42">
        <f t="shared" si="5"/>
        <v>0.33898305084745761</v>
      </c>
      <c r="F42">
        <f t="shared" si="4"/>
        <v>0.33898305084745761</v>
      </c>
      <c r="G42">
        <f t="shared" si="4"/>
        <v>0.33898305084745761</v>
      </c>
      <c r="H42">
        <f t="shared" si="4"/>
        <v>0.33898305084745761</v>
      </c>
    </row>
    <row r="43" spans="1:8" x14ac:dyDescent="0.3">
      <c r="A43">
        <v>43</v>
      </c>
      <c r="B43">
        <v>1</v>
      </c>
      <c r="C43">
        <f t="shared" si="5"/>
        <v>2.0847457627118646</v>
      </c>
      <c r="D43">
        <f t="shared" si="5"/>
        <v>2.0847457627118646</v>
      </c>
      <c r="E43">
        <f t="shared" si="5"/>
        <v>0.34745762711864409</v>
      </c>
      <c r="F43">
        <f t="shared" si="4"/>
        <v>0.34745762711864409</v>
      </c>
      <c r="G43">
        <f t="shared" si="4"/>
        <v>0.34745762711864409</v>
      </c>
      <c r="H43">
        <f t="shared" si="4"/>
        <v>0.34745762711864409</v>
      </c>
    </row>
    <row r="44" spans="1:8" x14ac:dyDescent="0.3">
      <c r="A44">
        <v>44</v>
      </c>
      <c r="B44">
        <v>1</v>
      </c>
      <c r="C44">
        <f t="shared" si="5"/>
        <v>2.1355932203389831</v>
      </c>
      <c r="D44">
        <f t="shared" si="5"/>
        <v>2.1355932203389831</v>
      </c>
      <c r="E44">
        <f t="shared" si="5"/>
        <v>0.3559322033898305</v>
      </c>
      <c r="F44">
        <f t="shared" si="4"/>
        <v>0.3559322033898305</v>
      </c>
      <c r="G44">
        <f t="shared" si="4"/>
        <v>0.3559322033898305</v>
      </c>
      <c r="H44">
        <f t="shared" si="4"/>
        <v>0.3559322033898305</v>
      </c>
    </row>
    <row r="45" spans="1:8" x14ac:dyDescent="0.3">
      <c r="A45">
        <v>45</v>
      </c>
      <c r="B45">
        <v>1</v>
      </c>
      <c r="C45">
        <f t="shared" si="5"/>
        <v>2.1864406779661016</v>
      </c>
      <c r="D45">
        <f t="shared" si="5"/>
        <v>2.1864406779661016</v>
      </c>
      <c r="E45">
        <f t="shared" si="5"/>
        <v>0.36440677966101692</v>
      </c>
      <c r="F45">
        <f t="shared" si="4"/>
        <v>0.36440677966101692</v>
      </c>
      <c r="G45">
        <f t="shared" si="4"/>
        <v>0.36440677966101692</v>
      </c>
      <c r="H45">
        <f t="shared" si="4"/>
        <v>0.36440677966101692</v>
      </c>
    </row>
    <row r="46" spans="1:8" x14ac:dyDescent="0.3">
      <c r="A46">
        <v>46</v>
      </c>
      <c r="B46">
        <v>1</v>
      </c>
      <c r="C46">
        <f t="shared" si="5"/>
        <v>2.2372881355932206</v>
      </c>
      <c r="D46">
        <f t="shared" si="5"/>
        <v>2.2372881355932206</v>
      </c>
      <c r="E46">
        <f t="shared" si="5"/>
        <v>0.3728813559322034</v>
      </c>
      <c r="F46">
        <f t="shared" si="4"/>
        <v>0.3728813559322034</v>
      </c>
      <c r="G46">
        <f t="shared" si="4"/>
        <v>0.3728813559322034</v>
      </c>
      <c r="H46">
        <f t="shared" si="4"/>
        <v>0.3728813559322034</v>
      </c>
    </row>
    <row r="47" spans="1:8" x14ac:dyDescent="0.3">
      <c r="A47">
        <v>47</v>
      </c>
      <c r="B47">
        <v>1</v>
      </c>
      <c r="C47">
        <f t="shared" si="5"/>
        <v>2.2881355932203391</v>
      </c>
      <c r="D47">
        <f t="shared" si="5"/>
        <v>2.2881355932203391</v>
      </c>
      <c r="E47">
        <f t="shared" si="5"/>
        <v>0.38135593220338981</v>
      </c>
      <c r="F47">
        <f t="shared" si="4"/>
        <v>0.38135593220338981</v>
      </c>
      <c r="G47">
        <f t="shared" si="4"/>
        <v>0.38135593220338981</v>
      </c>
      <c r="H47">
        <f t="shared" si="4"/>
        <v>0.38135593220338981</v>
      </c>
    </row>
    <row r="48" spans="1:8" x14ac:dyDescent="0.3">
      <c r="A48">
        <v>48</v>
      </c>
      <c r="B48">
        <v>1</v>
      </c>
      <c r="C48">
        <f t="shared" si="5"/>
        <v>2.3389830508474576</v>
      </c>
      <c r="D48">
        <f t="shared" si="5"/>
        <v>2.3389830508474576</v>
      </c>
      <c r="E48">
        <f t="shared" si="5"/>
        <v>0.38983050847457629</v>
      </c>
      <c r="F48">
        <f t="shared" si="4"/>
        <v>0.38983050847457629</v>
      </c>
      <c r="G48">
        <f t="shared" si="4"/>
        <v>0.38983050847457629</v>
      </c>
      <c r="H48">
        <f t="shared" si="4"/>
        <v>0.38983050847457629</v>
      </c>
    </row>
    <row r="49" spans="1:8" x14ac:dyDescent="0.3">
      <c r="A49">
        <v>49</v>
      </c>
      <c r="B49">
        <v>1</v>
      </c>
      <c r="C49">
        <f t="shared" si="5"/>
        <v>2.3898305084745766</v>
      </c>
      <c r="D49">
        <f t="shared" si="5"/>
        <v>2.3898305084745766</v>
      </c>
      <c r="E49">
        <f t="shared" si="5"/>
        <v>0.39830508474576271</v>
      </c>
      <c r="F49">
        <f t="shared" si="4"/>
        <v>0.39830508474576271</v>
      </c>
      <c r="G49">
        <f t="shared" si="4"/>
        <v>0.39830508474576271</v>
      </c>
      <c r="H49">
        <f t="shared" si="4"/>
        <v>0.39830508474576271</v>
      </c>
    </row>
    <row r="50" spans="1:8" x14ac:dyDescent="0.3">
      <c r="A50">
        <v>50</v>
      </c>
      <c r="B50">
        <v>1</v>
      </c>
      <c r="C50">
        <f t="shared" si="5"/>
        <v>2.4406779661016951</v>
      </c>
      <c r="D50">
        <f t="shared" si="5"/>
        <v>2.4406779661016951</v>
      </c>
      <c r="E50">
        <f t="shared" si="5"/>
        <v>0.40677966101694918</v>
      </c>
      <c r="F50">
        <f t="shared" si="4"/>
        <v>0.40677966101694918</v>
      </c>
      <c r="G50">
        <f t="shared" si="4"/>
        <v>0.40677966101694918</v>
      </c>
      <c r="H50">
        <f t="shared" si="4"/>
        <v>0.40677966101694918</v>
      </c>
    </row>
    <row r="51" spans="1:8" x14ac:dyDescent="0.3">
      <c r="A51">
        <v>51</v>
      </c>
      <c r="B51">
        <v>1</v>
      </c>
      <c r="C51">
        <f t="shared" si="5"/>
        <v>2.4915254237288136</v>
      </c>
      <c r="D51">
        <f t="shared" si="5"/>
        <v>2.4915254237288136</v>
      </c>
      <c r="E51">
        <f t="shared" si="5"/>
        <v>0.4152542372881356</v>
      </c>
      <c r="F51">
        <f t="shared" si="4"/>
        <v>0.4152542372881356</v>
      </c>
      <c r="G51">
        <f t="shared" si="4"/>
        <v>0.4152542372881356</v>
      </c>
      <c r="H51">
        <f t="shared" si="4"/>
        <v>0.4152542372881356</v>
      </c>
    </row>
    <row r="52" spans="1:8" x14ac:dyDescent="0.3">
      <c r="A52">
        <v>52</v>
      </c>
      <c r="B52">
        <v>1</v>
      </c>
      <c r="C52">
        <f t="shared" si="5"/>
        <v>2.5423728813559325</v>
      </c>
      <c r="D52">
        <f t="shared" si="5"/>
        <v>2.5423728813559325</v>
      </c>
      <c r="E52">
        <f t="shared" si="5"/>
        <v>0.42372881355932202</v>
      </c>
      <c r="F52">
        <f t="shared" si="4"/>
        <v>0.42372881355932202</v>
      </c>
      <c r="G52">
        <f t="shared" si="4"/>
        <v>0.42372881355932202</v>
      </c>
      <c r="H52">
        <f t="shared" si="4"/>
        <v>0.42372881355932202</v>
      </c>
    </row>
    <row r="53" spans="1:8" x14ac:dyDescent="0.3">
      <c r="A53">
        <v>53</v>
      </c>
      <c r="B53">
        <v>1</v>
      </c>
      <c r="C53">
        <f t="shared" si="5"/>
        <v>2.593220338983051</v>
      </c>
      <c r="D53">
        <f t="shared" si="5"/>
        <v>2.593220338983051</v>
      </c>
      <c r="E53">
        <f t="shared" si="5"/>
        <v>0.43220338983050849</v>
      </c>
      <c r="F53">
        <f t="shared" si="4"/>
        <v>0.43220338983050849</v>
      </c>
      <c r="G53">
        <f t="shared" si="4"/>
        <v>0.43220338983050849</v>
      </c>
      <c r="H53">
        <f t="shared" si="4"/>
        <v>0.43220338983050849</v>
      </c>
    </row>
    <row r="54" spans="1:8" x14ac:dyDescent="0.3">
      <c r="A54">
        <v>54</v>
      </c>
      <c r="B54">
        <v>1</v>
      </c>
      <c r="C54">
        <f t="shared" si="5"/>
        <v>2.6440677966101696</v>
      </c>
      <c r="D54">
        <f t="shared" si="5"/>
        <v>2.6440677966101696</v>
      </c>
      <c r="E54">
        <f t="shared" si="5"/>
        <v>0.44067796610169491</v>
      </c>
      <c r="F54">
        <f t="shared" si="4"/>
        <v>0.44067796610169491</v>
      </c>
      <c r="G54">
        <f t="shared" si="4"/>
        <v>0.44067796610169491</v>
      </c>
      <c r="H54">
        <f t="shared" si="4"/>
        <v>0.44067796610169491</v>
      </c>
    </row>
    <row r="55" spans="1:8" x14ac:dyDescent="0.3">
      <c r="A55">
        <v>55</v>
      </c>
      <c r="B55">
        <v>1</v>
      </c>
      <c r="C55">
        <f t="shared" si="5"/>
        <v>2.6949152542372885</v>
      </c>
      <c r="D55">
        <f t="shared" si="5"/>
        <v>2.6949152542372885</v>
      </c>
      <c r="E55">
        <f t="shared" si="5"/>
        <v>0.44915254237288138</v>
      </c>
      <c r="F55">
        <f t="shared" si="4"/>
        <v>0.44915254237288138</v>
      </c>
      <c r="G55">
        <f t="shared" si="4"/>
        <v>0.44915254237288138</v>
      </c>
      <c r="H55">
        <f t="shared" si="4"/>
        <v>0.44915254237288138</v>
      </c>
    </row>
    <row r="56" spans="1:8" x14ac:dyDescent="0.3">
      <c r="A56">
        <v>56</v>
      </c>
      <c r="B56">
        <v>1</v>
      </c>
      <c r="C56">
        <f t="shared" si="5"/>
        <v>2.745762711864407</v>
      </c>
      <c r="D56">
        <f t="shared" si="5"/>
        <v>2.745762711864407</v>
      </c>
      <c r="E56">
        <f t="shared" si="5"/>
        <v>0.4576271186440678</v>
      </c>
      <c r="F56">
        <f t="shared" si="4"/>
        <v>0.4576271186440678</v>
      </c>
      <c r="G56">
        <f t="shared" si="4"/>
        <v>0.4576271186440678</v>
      </c>
      <c r="H56">
        <f t="shared" si="4"/>
        <v>0.4576271186440678</v>
      </c>
    </row>
    <row r="57" spans="1:8" x14ac:dyDescent="0.3">
      <c r="A57">
        <v>57</v>
      </c>
      <c r="B57">
        <v>1</v>
      </c>
      <c r="C57">
        <f t="shared" si="5"/>
        <v>2.7966101694915255</v>
      </c>
      <c r="D57">
        <f t="shared" si="5"/>
        <v>2.7966101694915255</v>
      </c>
      <c r="E57">
        <f t="shared" si="5"/>
        <v>0.46610169491525422</v>
      </c>
      <c r="F57">
        <f t="shared" si="4"/>
        <v>0.46610169491525422</v>
      </c>
      <c r="G57">
        <f t="shared" si="4"/>
        <v>0.46610169491525422</v>
      </c>
      <c r="H57">
        <f t="shared" si="4"/>
        <v>0.46610169491525422</v>
      </c>
    </row>
    <row r="58" spans="1:8" x14ac:dyDescent="0.3">
      <c r="A58">
        <v>58</v>
      </c>
      <c r="B58">
        <v>1</v>
      </c>
      <c r="C58">
        <f t="shared" si="5"/>
        <v>2.8474576271186445</v>
      </c>
      <c r="D58">
        <f t="shared" si="5"/>
        <v>2.8474576271186445</v>
      </c>
      <c r="E58">
        <f t="shared" si="5"/>
        <v>0.47457627118644069</v>
      </c>
      <c r="F58">
        <f t="shared" si="4"/>
        <v>0.47457627118644069</v>
      </c>
      <c r="G58">
        <f t="shared" si="4"/>
        <v>0.47457627118644069</v>
      </c>
      <c r="H58">
        <f t="shared" si="4"/>
        <v>0.47457627118644069</v>
      </c>
    </row>
    <row r="59" spans="1:8" x14ac:dyDescent="0.3">
      <c r="A59">
        <v>59</v>
      </c>
      <c r="B59">
        <v>1</v>
      </c>
      <c r="C59">
        <f t="shared" si="5"/>
        <v>2.898305084745763</v>
      </c>
      <c r="D59">
        <f t="shared" si="5"/>
        <v>2.898305084745763</v>
      </c>
      <c r="E59">
        <f t="shared" si="5"/>
        <v>0.48305084745762711</v>
      </c>
      <c r="F59">
        <f t="shared" ref="F59:H74" si="6">F$120/($A$120-$A$2) *($A59 -$A$2)</f>
        <v>0.48305084745762711</v>
      </c>
      <c r="G59">
        <f t="shared" si="6"/>
        <v>0.48305084745762711</v>
      </c>
      <c r="H59">
        <f t="shared" si="6"/>
        <v>0.48305084745762711</v>
      </c>
    </row>
    <row r="60" spans="1:8" x14ac:dyDescent="0.3">
      <c r="A60">
        <v>60</v>
      </c>
      <c r="B60">
        <v>1</v>
      </c>
      <c r="C60">
        <f t="shared" si="5"/>
        <v>2.9491525423728815</v>
      </c>
      <c r="D60">
        <f t="shared" si="5"/>
        <v>2.9491525423728815</v>
      </c>
      <c r="E60">
        <f t="shared" si="5"/>
        <v>0.49152542372881358</v>
      </c>
      <c r="F60">
        <f t="shared" si="6"/>
        <v>0.49152542372881358</v>
      </c>
      <c r="G60">
        <f t="shared" si="6"/>
        <v>0.49152542372881358</v>
      </c>
      <c r="H60">
        <f t="shared" si="6"/>
        <v>0.49152542372881358</v>
      </c>
    </row>
    <row r="61" spans="1:8" x14ac:dyDescent="0.3">
      <c r="A61">
        <v>61</v>
      </c>
      <c r="B61">
        <v>1</v>
      </c>
      <c r="C61">
        <f t="shared" si="5"/>
        <v>3</v>
      </c>
      <c r="D61">
        <f t="shared" si="5"/>
        <v>3</v>
      </c>
      <c r="E61">
        <f t="shared" si="5"/>
        <v>0.5</v>
      </c>
      <c r="F61">
        <f t="shared" si="6"/>
        <v>0.5</v>
      </c>
      <c r="G61">
        <f t="shared" si="6"/>
        <v>0.5</v>
      </c>
      <c r="H61">
        <f t="shared" si="6"/>
        <v>0.5</v>
      </c>
    </row>
    <row r="62" spans="1:8" x14ac:dyDescent="0.3">
      <c r="A62">
        <v>62</v>
      </c>
      <c r="B62">
        <v>1</v>
      </c>
      <c r="C62">
        <f t="shared" si="5"/>
        <v>3.050847457627119</v>
      </c>
      <c r="D62">
        <f t="shared" si="5"/>
        <v>3.050847457627119</v>
      </c>
      <c r="E62">
        <f t="shared" si="5"/>
        <v>0.50847457627118642</v>
      </c>
      <c r="F62">
        <f t="shared" si="6"/>
        <v>0.50847457627118642</v>
      </c>
      <c r="G62">
        <f t="shared" si="6"/>
        <v>0.50847457627118642</v>
      </c>
      <c r="H62">
        <f t="shared" si="6"/>
        <v>0.50847457627118642</v>
      </c>
    </row>
    <row r="63" spans="1:8" x14ac:dyDescent="0.3">
      <c r="A63">
        <v>63</v>
      </c>
      <c r="B63">
        <v>1</v>
      </c>
      <c r="C63">
        <f t="shared" si="5"/>
        <v>3.1016949152542375</v>
      </c>
      <c r="D63">
        <f t="shared" si="5"/>
        <v>3.1016949152542375</v>
      </c>
      <c r="E63">
        <f t="shared" si="5"/>
        <v>0.51694915254237284</v>
      </c>
      <c r="F63">
        <f t="shared" si="6"/>
        <v>0.51694915254237284</v>
      </c>
      <c r="G63">
        <f t="shared" si="6"/>
        <v>0.51694915254237284</v>
      </c>
      <c r="H63">
        <f t="shared" si="6"/>
        <v>0.51694915254237284</v>
      </c>
    </row>
    <row r="64" spans="1:8" x14ac:dyDescent="0.3">
      <c r="A64">
        <v>64</v>
      </c>
      <c r="B64">
        <v>1</v>
      </c>
      <c r="C64">
        <f t="shared" si="5"/>
        <v>3.152542372881356</v>
      </c>
      <c r="D64">
        <f t="shared" si="5"/>
        <v>3.152542372881356</v>
      </c>
      <c r="E64">
        <f t="shared" si="5"/>
        <v>0.52542372881355937</v>
      </c>
      <c r="F64">
        <f t="shared" si="6"/>
        <v>0.52542372881355937</v>
      </c>
      <c r="G64">
        <f t="shared" si="6"/>
        <v>0.52542372881355937</v>
      </c>
      <c r="H64">
        <f t="shared" si="6"/>
        <v>0.52542372881355937</v>
      </c>
    </row>
    <row r="65" spans="1:8" x14ac:dyDescent="0.3">
      <c r="A65">
        <v>65</v>
      </c>
      <c r="B65">
        <v>1</v>
      </c>
      <c r="C65">
        <f t="shared" si="5"/>
        <v>3.2033898305084749</v>
      </c>
      <c r="D65">
        <f t="shared" si="5"/>
        <v>3.2033898305084749</v>
      </c>
      <c r="E65">
        <f t="shared" si="5"/>
        <v>0.53389830508474578</v>
      </c>
      <c r="F65">
        <f t="shared" si="6"/>
        <v>0.53389830508474578</v>
      </c>
      <c r="G65">
        <f t="shared" si="6"/>
        <v>0.53389830508474578</v>
      </c>
      <c r="H65">
        <f t="shared" si="6"/>
        <v>0.53389830508474578</v>
      </c>
    </row>
    <row r="66" spans="1:8" x14ac:dyDescent="0.3">
      <c r="A66">
        <v>66</v>
      </c>
      <c r="B66">
        <v>1</v>
      </c>
      <c r="C66">
        <f t="shared" si="5"/>
        <v>3.2542372881355934</v>
      </c>
      <c r="D66">
        <f t="shared" si="5"/>
        <v>3.2542372881355934</v>
      </c>
      <c r="E66">
        <f t="shared" si="5"/>
        <v>0.5423728813559322</v>
      </c>
      <c r="F66">
        <f t="shared" si="6"/>
        <v>0.5423728813559322</v>
      </c>
      <c r="G66">
        <f t="shared" si="6"/>
        <v>0.5423728813559322</v>
      </c>
      <c r="H66">
        <f t="shared" si="6"/>
        <v>0.5423728813559322</v>
      </c>
    </row>
    <row r="67" spans="1:8" x14ac:dyDescent="0.3">
      <c r="A67">
        <v>67</v>
      </c>
      <c r="B67">
        <v>1</v>
      </c>
      <c r="C67">
        <f t="shared" si="5"/>
        <v>3.3050847457627119</v>
      </c>
      <c r="D67">
        <f t="shared" si="5"/>
        <v>3.3050847457627119</v>
      </c>
      <c r="E67">
        <f t="shared" si="5"/>
        <v>0.55084745762711862</v>
      </c>
      <c r="F67">
        <f t="shared" si="6"/>
        <v>0.55084745762711862</v>
      </c>
      <c r="G67">
        <f t="shared" si="6"/>
        <v>0.55084745762711862</v>
      </c>
      <c r="H67">
        <f t="shared" si="6"/>
        <v>0.55084745762711862</v>
      </c>
    </row>
    <row r="68" spans="1:8" x14ac:dyDescent="0.3">
      <c r="A68">
        <v>68</v>
      </c>
      <c r="B68">
        <v>1</v>
      </c>
      <c r="C68">
        <f t="shared" si="5"/>
        <v>3.3559322033898309</v>
      </c>
      <c r="D68">
        <f t="shared" si="5"/>
        <v>3.3559322033898309</v>
      </c>
      <c r="E68">
        <f t="shared" si="5"/>
        <v>0.55932203389830504</v>
      </c>
      <c r="F68">
        <f t="shared" si="6"/>
        <v>0.55932203389830504</v>
      </c>
      <c r="G68">
        <f t="shared" si="6"/>
        <v>0.55932203389830504</v>
      </c>
      <c r="H68">
        <f t="shared" si="6"/>
        <v>0.55932203389830504</v>
      </c>
    </row>
    <row r="69" spans="1:8" x14ac:dyDescent="0.3">
      <c r="A69">
        <v>69</v>
      </c>
      <c r="B69">
        <v>1</v>
      </c>
      <c r="C69">
        <f t="shared" si="5"/>
        <v>3.4067796610169494</v>
      </c>
      <c r="D69">
        <f t="shared" si="5"/>
        <v>3.4067796610169494</v>
      </c>
      <c r="E69">
        <f t="shared" si="5"/>
        <v>0.56779661016949157</v>
      </c>
      <c r="F69">
        <f t="shared" si="6"/>
        <v>0.56779661016949157</v>
      </c>
      <c r="G69">
        <f t="shared" si="6"/>
        <v>0.56779661016949157</v>
      </c>
      <c r="H69">
        <f t="shared" si="6"/>
        <v>0.56779661016949157</v>
      </c>
    </row>
    <row r="70" spans="1:8" x14ac:dyDescent="0.3">
      <c r="A70">
        <v>70</v>
      </c>
      <c r="B70">
        <v>1</v>
      </c>
      <c r="C70">
        <f t="shared" si="5"/>
        <v>3.4576271186440679</v>
      </c>
      <c r="D70">
        <f t="shared" si="5"/>
        <v>3.4576271186440679</v>
      </c>
      <c r="E70">
        <f t="shared" si="5"/>
        <v>0.57627118644067798</v>
      </c>
      <c r="F70">
        <f t="shared" si="6"/>
        <v>0.57627118644067798</v>
      </c>
      <c r="G70">
        <f t="shared" si="6"/>
        <v>0.57627118644067798</v>
      </c>
      <c r="H70">
        <f t="shared" si="6"/>
        <v>0.57627118644067798</v>
      </c>
    </row>
    <row r="71" spans="1:8" x14ac:dyDescent="0.3">
      <c r="A71">
        <v>71</v>
      </c>
      <c r="B71">
        <v>1</v>
      </c>
      <c r="C71">
        <f t="shared" si="5"/>
        <v>3.5084745762711869</v>
      </c>
      <c r="D71">
        <f t="shared" si="5"/>
        <v>3.5084745762711869</v>
      </c>
      <c r="E71">
        <f t="shared" si="5"/>
        <v>0.5847457627118644</v>
      </c>
      <c r="F71">
        <f t="shared" si="6"/>
        <v>0.5847457627118644</v>
      </c>
      <c r="G71">
        <f t="shared" si="6"/>
        <v>0.5847457627118644</v>
      </c>
      <c r="H71">
        <f t="shared" si="6"/>
        <v>0.5847457627118644</v>
      </c>
    </row>
    <row r="72" spans="1:8" x14ac:dyDescent="0.3">
      <c r="A72">
        <v>72</v>
      </c>
      <c r="B72">
        <v>1</v>
      </c>
      <c r="C72">
        <f t="shared" si="5"/>
        <v>3.5593220338983054</v>
      </c>
      <c r="D72">
        <f t="shared" si="5"/>
        <v>3.5593220338983054</v>
      </c>
      <c r="E72">
        <f t="shared" si="5"/>
        <v>0.59322033898305082</v>
      </c>
      <c r="F72">
        <f t="shared" si="6"/>
        <v>0.59322033898305082</v>
      </c>
      <c r="G72">
        <f t="shared" si="6"/>
        <v>0.59322033898305082</v>
      </c>
      <c r="H72">
        <f t="shared" si="6"/>
        <v>0.59322033898305082</v>
      </c>
    </row>
    <row r="73" spans="1:8" x14ac:dyDescent="0.3">
      <c r="A73">
        <v>73</v>
      </c>
      <c r="B73">
        <v>1</v>
      </c>
      <c r="C73">
        <f t="shared" si="5"/>
        <v>3.6101694915254239</v>
      </c>
      <c r="D73">
        <f t="shared" si="5"/>
        <v>3.6101694915254239</v>
      </c>
      <c r="E73">
        <f t="shared" si="5"/>
        <v>0.60169491525423724</v>
      </c>
      <c r="F73">
        <f t="shared" si="6"/>
        <v>0.60169491525423724</v>
      </c>
      <c r="G73">
        <f t="shared" si="6"/>
        <v>0.60169491525423724</v>
      </c>
      <c r="H73">
        <f t="shared" si="6"/>
        <v>0.60169491525423724</v>
      </c>
    </row>
    <row r="74" spans="1:8" x14ac:dyDescent="0.3">
      <c r="A74">
        <v>74</v>
      </c>
      <c r="B74">
        <v>1</v>
      </c>
      <c r="C74">
        <f t="shared" si="5"/>
        <v>3.6610169491525424</v>
      </c>
      <c r="D74">
        <f t="shared" si="5"/>
        <v>3.6610169491525424</v>
      </c>
      <c r="E74">
        <f t="shared" si="5"/>
        <v>0.61016949152542377</v>
      </c>
      <c r="F74">
        <f t="shared" si="6"/>
        <v>0.61016949152542377</v>
      </c>
      <c r="G74">
        <f t="shared" si="6"/>
        <v>0.61016949152542377</v>
      </c>
      <c r="H74">
        <f t="shared" si="6"/>
        <v>0.61016949152542377</v>
      </c>
    </row>
    <row r="75" spans="1:8" x14ac:dyDescent="0.3">
      <c r="A75">
        <v>75</v>
      </c>
      <c r="B75">
        <v>1</v>
      </c>
      <c r="C75">
        <f t="shared" si="5"/>
        <v>3.7118644067796613</v>
      </c>
      <c r="D75">
        <f t="shared" si="5"/>
        <v>3.7118644067796613</v>
      </c>
      <c r="E75">
        <f t="shared" si="5"/>
        <v>0.61864406779661019</v>
      </c>
      <c r="F75">
        <f t="shared" ref="F75:H90" si="7">F$120/($A$120-$A$2) *($A75 -$A$2)</f>
        <v>0.61864406779661019</v>
      </c>
      <c r="G75">
        <f t="shared" si="7"/>
        <v>0.61864406779661019</v>
      </c>
      <c r="H75">
        <f t="shared" si="7"/>
        <v>0.61864406779661019</v>
      </c>
    </row>
    <row r="76" spans="1:8" x14ac:dyDescent="0.3">
      <c r="A76">
        <v>76</v>
      </c>
      <c r="B76">
        <v>1</v>
      </c>
      <c r="C76">
        <f t="shared" si="5"/>
        <v>3.7627118644067798</v>
      </c>
      <c r="D76">
        <f t="shared" si="5"/>
        <v>3.7627118644067798</v>
      </c>
      <c r="E76">
        <f t="shared" si="5"/>
        <v>0.6271186440677966</v>
      </c>
      <c r="F76">
        <f t="shared" si="7"/>
        <v>0.6271186440677966</v>
      </c>
      <c r="G76">
        <f t="shared" si="7"/>
        <v>0.6271186440677966</v>
      </c>
      <c r="H76">
        <f t="shared" si="7"/>
        <v>0.6271186440677966</v>
      </c>
    </row>
    <row r="77" spans="1:8" x14ac:dyDescent="0.3">
      <c r="A77">
        <v>77</v>
      </c>
      <c r="B77">
        <v>1</v>
      </c>
      <c r="C77">
        <f t="shared" si="5"/>
        <v>3.8135593220338984</v>
      </c>
      <c r="D77">
        <f t="shared" si="5"/>
        <v>3.8135593220338984</v>
      </c>
      <c r="E77">
        <f t="shared" si="5"/>
        <v>0.63559322033898302</v>
      </c>
      <c r="F77">
        <f t="shared" si="7"/>
        <v>0.63559322033898302</v>
      </c>
      <c r="G77">
        <f t="shared" si="7"/>
        <v>0.63559322033898302</v>
      </c>
      <c r="H77">
        <f t="shared" si="7"/>
        <v>0.63559322033898302</v>
      </c>
    </row>
    <row r="78" spans="1:8" x14ac:dyDescent="0.3">
      <c r="A78">
        <v>78</v>
      </c>
      <c r="B78">
        <v>1</v>
      </c>
      <c r="C78">
        <f t="shared" ref="C78:E114" si="8">C$120/($A$120-$A$2) *($A78 -$A$2)</f>
        <v>3.8644067796610173</v>
      </c>
      <c r="D78">
        <f t="shared" si="8"/>
        <v>3.8644067796610173</v>
      </c>
      <c r="E78">
        <f t="shared" si="8"/>
        <v>0.64406779661016944</v>
      </c>
      <c r="F78">
        <f t="shared" si="7"/>
        <v>0.64406779661016944</v>
      </c>
      <c r="G78">
        <f t="shared" si="7"/>
        <v>0.64406779661016944</v>
      </c>
      <c r="H78">
        <f t="shared" si="7"/>
        <v>0.64406779661016944</v>
      </c>
    </row>
    <row r="79" spans="1:8" x14ac:dyDescent="0.3">
      <c r="A79">
        <v>79</v>
      </c>
      <c r="B79">
        <v>1</v>
      </c>
      <c r="C79">
        <f t="shared" si="8"/>
        <v>3.9152542372881358</v>
      </c>
      <c r="D79">
        <f t="shared" si="8"/>
        <v>3.9152542372881358</v>
      </c>
      <c r="E79">
        <f t="shared" si="8"/>
        <v>0.65254237288135597</v>
      </c>
      <c r="F79">
        <f t="shared" si="7"/>
        <v>0.65254237288135597</v>
      </c>
      <c r="G79">
        <f t="shared" si="7"/>
        <v>0.65254237288135597</v>
      </c>
      <c r="H79">
        <f t="shared" si="7"/>
        <v>0.65254237288135597</v>
      </c>
    </row>
    <row r="80" spans="1:8" x14ac:dyDescent="0.3">
      <c r="A80">
        <v>80</v>
      </c>
      <c r="B80">
        <v>1</v>
      </c>
      <c r="C80">
        <f t="shared" si="8"/>
        <v>3.9661016949152543</v>
      </c>
      <c r="D80">
        <f t="shared" si="8"/>
        <v>3.9661016949152543</v>
      </c>
      <c r="E80">
        <f t="shared" si="8"/>
        <v>0.66101694915254239</v>
      </c>
      <c r="F80">
        <f t="shared" si="7"/>
        <v>0.66101694915254239</v>
      </c>
      <c r="G80">
        <f t="shared" si="7"/>
        <v>0.66101694915254239</v>
      </c>
      <c r="H80">
        <f t="shared" si="7"/>
        <v>0.66101694915254239</v>
      </c>
    </row>
    <row r="81" spans="1:8" x14ac:dyDescent="0.3">
      <c r="A81">
        <v>81</v>
      </c>
      <c r="B81">
        <v>1</v>
      </c>
      <c r="C81">
        <f t="shared" si="8"/>
        <v>4.0169491525423728</v>
      </c>
      <c r="D81">
        <f t="shared" si="8"/>
        <v>4.0169491525423728</v>
      </c>
      <c r="E81">
        <f t="shared" si="8"/>
        <v>0.66949152542372881</v>
      </c>
      <c r="F81">
        <f t="shared" si="7"/>
        <v>0.66949152542372881</v>
      </c>
      <c r="G81">
        <f t="shared" si="7"/>
        <v>0.66949152542372881</v>
      </c>
      <c r="H81">
        <f t="shared" si="7"/>
        <v>0.66949152542372881</v>
      </c>
    </row>
    <row r="82" spans="1:8" x14ac:dyDescent="0.3">
      <c r="A82">
        <v>82</v>
      </c>
      <c r="B82">
        <v>1</v>
      </c>
      <c r="C82">
        <f t="shared" si="8"/>
        <v>4.0677966101694913</v>
      </c>
      <c r="D82">
        <f t="shared" si="8"/>
        <v>4.0677966101694913</v>
      </c>
      <c r="E82">
        <f t="shared" si="8"/>
        <v>0.67796610169491522</v>
      </c>
      <c r="F82">
        <f t="shared" si="7"/>
        <v>0.67796610169491522</v>
      </c>
      <c r="G82">
        <f t="shared" si="7"/>
        <v>0.67796610169491522</v>
      </c>
      <c r="H82">
        <f t="shared" si="7"/>
        <v>0.67796610169491522</v>
      </c>
    </row>
    <row r="83" spans="1:8" x14ac:dyDescent="0.3">
      <c r="A83">
        <v>83</v>
      </c>
      <c r="B83">
        <v>1</v>
      </c>
      <c r="C83">
        <f t="shared" si="8"/>
        <v>4.1186440677966107</v>
      </c>
      <c r="D83">
        <f t="shared" si="8"/>
        <v>4.1186440677966107</v>
      </c>
      <c r="E83">
        <f t="shared" si="8"/>
        <v>0.68644067796610164</v>
      </c>
      <c r="F83">
        <f t="shared" si="7"/>
        <v>0.68644067796610164</v>
      </c>
      <c r="G83">
        <f t="shared" si="7"/>
        <v>0.68644067796610164</v>
      </c>
      <c r="H83">
        <f t="shared" si="7"/>
        <v>0.68644067796610164</v>
      </c>
    </row>
    <row r="84" spans="1:8" x14ac:dyDescent="0.3">
      <c r="A84">
        <v>84</v>
      </c>
      <c r="B84">
        <v>1</v>
      </c>
      <c r="C84">
        <f t="shared" si="8"/>
        <v>4.1694915254237293</v>
      </c>
      <c r="D84">
        <f t="shared" si="8"/>
        <v>4.1694915254237293</v>
      </c>
      <c r="E84">
        <f t="shared" si="8"/>
        <v>0.69491525423728817</v>
      </c>
      <c r="F84">
        <f t="shared" si="7"/>
        <v>0.69491525423728817</v>
      </c>
      <c r="G84">
        <f t="shared" si="7"/>
        <v>0.69491525423728817</v>
      </c>
      <c r="H84">
        <f t="shared" si="7"/>
        <v>0.69491525423728817</v>
      </c>
    </row>
    <row r="85" spans="1:8" x14ac:dyDescent="0.3">
      <c r="A85">
        <v>85</v>
      </c>
      <c r="B85">
        <v>1</v>
      </c>
      <c r="C85">
        <f t="shared" si="8"/>
        <v>4.2203389830508478</v>
      </c>
      <c r="D85">
        <f t="shared" si="8"/>
        <v>4.2203389830508478</v>
      </c>
      <c r="E85">
        <f t="shared" si="8"/>
        <v>0.70338983050847459</v>
      </c>
      <c r="F85">
        <f t="shared" si="7"/>
        <v>0.70338983050847459</v>
      </c>
      <c r="G85">
        <f t="shared" si="7"/>
        <v>0.70338983050847459</v>
      </c>
      <c r="H85">
        <f t="shared" si="7"/>
        <v>0.70338983050847459</v>
      </c>
    </row>
    <row r="86" spans="1:8" x14ac:dyDescent="0.3">
      <c r="A86">
        <v>86</v>
      </c>
      <c r="B86">
        <v>1</v>
      </c>
      <c r="C86">
        <f t="shared" si="8"/>
        <v>4.2711864406779663</v>
      </c>
      <c r="D86">
        <f t="shared" si="8"/>
        <v>4.2711864406779663</v>
      </c>
      <c r="E86">
        <f t="shared" si="8"/>
        <v>0.71186440677966101</v>
      </c>
      <c r="F86">
        <f t="shared" si="7"/>
        <v>0.71186440677966101</v>
      </c>
      <c r="G86">
        <f t="shared" si="7"/>
        <v>0.71186440677966101</v>
      </c>
      <c r="H86">
        <f t="shared" si="7"/>
        <v>0.71186440677966101</v>
      </c>
    </row>
    <row r="87" spans="1:8" x14ac:dyDescent="0.3">
      <c r="A87">
        <v>87</v>
      </c>
      <c r="B87">
        <v>1</v>
      </c>
      <c r="C87">
        <f t="shared" si="8"/>
        <v>4.3220338983050848</v>
      </c>
      <c r="D87">
        <f t="shared" si="8"/>
        <v>4.3220338983050848</v>
      </c>
      <c r="E87">
        <f t="shared" si="8"/>
        <v>0.72033898305084743</v>
      </c>
      <c r="F87">
        <f t="shared" si="7"/>
        <v>0.72033898305084743</v>
      </c>
      <c r="G87">
        <f t="shared" si="7"/>
        <v>0.72033898305084743</v>
      </c>
      <c r="H87">
        <f t="shared" si="7"/>
        <v>0.72033898305084743</v>
      </c>
    </row>
    <row r="88" spans="1:8" x14ac:dyDescent="0.3">
      <c r="A88">
        <v>88</v>
      </c>
      <c r="B88">
        <v>1</v>
      </c>
      <c r="C88">
        <f t="shared" si="8"/>
        <v>4.3728813559322033</v>
      </c>
      <c r="D88">
        <f t="shared" si="8"/>
        <v>4.3728813559322033</v>
      </c>
      <c r="E88">
        <f t="shared" si="8"/>
        <v>0.72881355932203384</v>
      </c>
      <c r="F88">
        <f t="shared" si="7"/>
        <v>0.72881355932203384</v>
      </c>
      <c r="G88">
        <f t="shared" si="7"/>
        <v>0.72881355932203384</v>
      </c>
      <c r="H88">
        <f t="shared" si="7"/>
        <v>0.72881355932203384</v>
      </c>
    </row>
    <row r="89" spans="1:8" x14ac:dyDescent="0.3">
      <c r="A89">
        <v>89</v>
      </c>
      <c r="B89">
        <v>1</v>
      </c>
      <c r="C89">
        <f t="shared" si="8"/>
        <v>4.4237288135593227</v>
      </c>
      <c r="D89">
        <f t="shared" si="8"/>
        <v>4.4237288135593227</v>
      </c>
      <c r="E89">
        <f t="shared" si="8"/>
        <v>0.73728813559322037</v>
      </c>
      <c r="F89">
        <f t="shared" si="7"/>
        <v>0.73728813559322037</v>
      </c>
      <c r="G89">
        <f t="shared" si="7"/>
        <v>0.73728813559322037</v>
      </c>
      <c r="H89">
        <f t="shared" si="7"/>
        <v>0.73728813559322037</v>
      </c>
    </row>
    <row r="90" spans="1:8" x14ac:dyDescent="0.3">
      <c r="A90">
        <v>90</v>
      </c>
      <c r="B90">
        <v>1</v>
      </c>
      <c r="C90">
        <f t="shared" si="8"/>
        <v>4.4745762711864412</v>
      </c>
      <c r="D90">
        <f t="shared" si="8"/>
        <v>4.4745762711864412</v>
      </c>
      <c r="E90">
        <f t="shared" si="8"/>
        <v>0.74576271186440679</v>
      </c>
      <c r="F90">
        <f t="shared" si="7"/>
        <v>0.74576271186440679</v>
      </c>
      <c r="G90">
        <f t="shared" si="7"/>
        <v>0.74576271186440679</v>
      </c>
      <c r="H90">
        <f t="shared" si="7"/>
        <v>0.74576271186440679</v>
      </c>
    </row>
    <row r="91" spans="1:8" x14ac:dyDescent="0.3">
      <c r="A91">
        <v>91</v>
      </c>
      <c r="B91">
        <v>1</v>
      </c>
      <c r="C91">
        <f t="shared" si="8"/>
        <v>4.5254237288135597</v>
      </c>
      <c r="D91">
        <f t="shared" si="8"/>
        <v>4.5254237288135597</v>
      </c>
      <c r="E91">
        <f t="shared" si="8"/>
        <v>0.75423728813559321</v>
      </c>
      <c r="F91">
        <f t="shared" ref="F91:H106" si="9">F$120/($A$120-$A$2) *($A91 -$A$2)</f>
        <v>0.75423728813559321</v>
      </c>
      <c r="G91">
        <f t="shared" si="9"/>
        <v>0.75423728813559321</v>
      </c>
      <c r="H91">
        <f t="shared" si="9"/>
        <v>0.75423728813559321</v>
      </c>
    </row>
    <row r="92" spans="1:8" x14ac:dyDescent="0.3">
      <c r="A92">
        <v>92</v>
      </c>
      <c r="B92">
        <v>1</v>
      </c>
      <c r="C92">
        <f t="shared" si="8"/>
        <v>4.5762711864406782</v>
      </c>
      <c r="D92">
        <f t="shared" si="8"/>
        <v>4.5762711864406782</v>
      </c>
      <c r="E92">
        <f t="shared" si="8"/>
        <v>0.76271186440677963</v>
      </c>
      <c r="F92">
        <f t="shared" si="9"/>
        <v>0.76271186440677963</v>
      </c>
      <c r="G92">
        <f t="shared" si="9"/>
        <v>0.76271186440677963</v>
      </c>
      <c r="H92">
        <f t="shared" si="9"/>
        <v>0.76271186440677963</v>
      </c>
    </row>
    <row r="93" spans="1:8" x14ac:dyDescent="0.3">
      <c r="A93">
        <v>93</v>
      </c>
      <c r="B93">
        <v>1</v>
      </c>
      <c r="C93">
        <f t="shared" si="8"/>
        <v>4.6271186440677967</v>
      </c>
      <c r="D93">
        <f t="shared" si="8"/>
        <v>4.6271186440677967</v>
      </c>
      <c r="E93">
        <f t="shared" si="8"/>
        <v>0.77118644067796605</v>
      </c>
      <c r="F93">
        <f t="shared" si="9"/>
        <v>0.77118644067796605</v>
      </c>
      <c r="G93">
        <f t="shared" si="9"/>
        <v>0.77118644067796605</v>
      </c>
      <c r="H93">
        <f t="shared" si="9"/>
        <v>0.77118644067796605</v>
      </c>
    </row>
    <row r="94" spans="1:8" x14ac:dyDescent="0.3">
      <c r="A94">
        <v>94</v>
      </c>
      <c r="B94">
        <v>1</v>
      </c>
      <c r="C94">
        <f t="shared" si="8"/>
        <v>4.6779661016949152</v>
      </c>
      <c r="D94">
        <f t="shared" si="8"/>
        <v>4.6779661016949152</v>
      </c>
      <c r="E94">
        <f t="shared" si="8"/>
        <v>0.77966101694915257</v>
      </c>
      <c r="F94">
        <f t="shared" si="9"/>
        <v>0.77966101694915257</v>
      </c>
      <c r="G94">
        <f t="shared" si="9"/>
        <v>0.77966101694915257</v>
      </c>
      <c r="H94">
        <f t="shared" si="9"/>
        <v>0.77966101694915257</v>
      </c>
    </row>
    <row r="95" spans="1:8" x14ac:dyDescent="0.3">
      <c r="A95">
        <v>95</v>
      </c>
      <c r="B95">
        <v>1</v>
      </c>
      <c r="C95">
        <f t="shared" si="8"/>
        <v>4.7288135593220346</v>
      </c>
      <c r="D95">
        <f t="shared" si="8"/>
        <v>4.7288135593220346</v>
      </c>
      <c r="E95">
        <f t="shared" si="8"/>
        <v>0.78813559322033899</v>
      </c>
      <c r="F95">
        <f t="shared" si="9"/>
        <v>0.78813559322033899</v>
      </c>
      <c r="G95">
        <f t="shared" si="9"/>
        <v>0.78813559322033899</v>
      </c>
      <c r="H95">
        <f t="shared" si="9"/>
        <v>0.78813559322033899</v>
      </c>
    </row>
    <row r="96" spans="1:8" x14ac:dyDescent="0.3">
      <c r="A96">
        <v>96</v>
      </c>
      <c r="B96">
        <v>1</v>
      </c>
      <c r="C96">
        <f t="shared" si="8"/>
        <v>4.7796610169491531</v>
      </c>
      <c r="D96">
        <f t="shared" si="8"/>
        <v>4.7796610169491531</v>
      </c>
      <c r="E96">
        <f t="shared" si="8"/>
        <v>0.79661016949152541</v>
      </c>
      <c r="F96">
        <f t="shared" si="9"/>
        <v>0.79661016949152541</v>
      </c>
      <c r="G96">
        <f t="shared" si="9"/>
        <v>0.79661016949152541</v>
      </c>
      <c r="H96">
        <f t="shared" si="9"/>
        <v>0.79661016949152541</v>
      </c>
    </row>
    <row r="97" spans="1:8" x14ac:dyDescent="0.3">
      <c r="A97">
        <v>97</v>
      </c>
      <c r="B97">
        <v>1</v>
      </c>
      <c r="C97">
        <f t="shared" si="8"/>
        <v>4.8305084745762716</v>
      </c>
      <c r="D97">
        <f t="shared" si="8"/>
        <v>4.8305084745762716</v>
      </c>
      <c r="E97">
        <f t="shared" si="8"/>
        <v>0.80508474576271183</v>
      </c>
      <c r="F97">
        <f t="shared" si="9"/>
        <v>0.80508474576271183</v>
      </c>
      <c r="G97">
        <f t="shared" si="9"/>
        <v>0.80508474576271183</v>
      </c>
      <c r="H97">
        <f t="shared" si="9"/>
        <v>0.80508474576271183</v>
      </c>
    </row>
    <row r="98" spans="1:8" x14ac:dyDescent="0.3">
      <c r="A98">
        <v>98</v>
      </c>
      <c r="B98">
        <v>1</v>
      </c>
      <c r="C98">
        <f t="shared" si="8"/>
        <v>4.8813559322033901</v>
      </c>
      <c r="D98">
        <f t="shared" si="8"/>
        <v>4.8813559322033901</v>
      </c>
      <c r="E98">
        <f t="shared" si="8"/>
        <v>0.81355932203389836</v>
      </c>
      <c r="F98">
        <f t="shared" si="9"/>
        <v>0.81355932203389836</v>
      </c>
      <c r="G98">
        <f t="shared" si="9"/>
        <v>0.81355932203389836</v>
      </c>
      <c r="H98">
        <f t="shared" si="9"/>
        <v>0.81355932203389836</v>
      </c>
    </row>
    <row r="99" spans="1:8" x14ac:dyDescent="0.3">
      <c r="A99">
        <v>99</v>
      </c>
      <c r="B99">
        <v>1</v>
      </c>
      <c r="C99">
        <f t="shared" si="8"/>
        <v>4.9322033898305087</v>
      </c>
      <c r="D99">
        <f t="shared" si="8"/>
        <v>4.9322033898305087</v>
      </c>
      <c r="E99">
        <f t="shared" si="8"/>
        <v>0.82203389830508478</v>
      </c>
      <c r="F99">
        <f t="shared" si="9"/>
        <v>0.82203389830508478</v>
      </c>
      <c r="G99">
        <f t="shared" si="9"/>
        <v>0.82203389830508478</v>
      </c>
      <c r="H99">
        <f t="shared" si="9"/>
        <v>0.82203389830508478</v>
      </c>
    </row>
    <row r="100" spans="1:8" x14ac:dyDescent="0.3">
      <c r="A100">
        <v>100</v>
      </c>
      <c r="B100">
        <v>1</v>
      </c>
      <c r="C100">
        <f t="shared" si="8"/>
        <v>4.9830508474576272</v>
      </c>
      <c r="D100">
        <f t="shared" si="8"/>
        <v>4.9830508474576272</v>
      </c>
      <c r="E100">
        <f t="shared" si="8"/>
        <v>0.83050847457627119</v>
      </c>
      <c r="F100">
        <f t="shared" si="9"/>
        <v>0.83050847457627119</v>
      </c>
      <c r="G100">
        <f t="shared" si="9"/>
        <v>0.83050847457627119</v>
      </c>
      <c r="H100">
        <f t="shared" si="9"/>
        <v>0.83050847457627119</v>
      </c>
    </row>
    <row r="101" spans="1:8" x14ac:dyDescent="0.3">
      <c r="A101">
        <v>101</v>
      </c>
      <c r="B101">
        <v>1</v>
      </c>
      <c r="C101">
        <f t="shared" si="8"/>
        <v>5.0338983050847457</v>
      </c>
      <c r="D101">
        <f t="shared" si="8"/>
        <v>5.0338983050847457</v>
      </c>
      <c r="E101">
        <f t="shared" si="8"/>
        <v>0.83898305084745761</v>
      </c>
      <c r="F101">
        <f t="shared" si="9"/>
        <v>0.83898305084745761</v>
      </c>
      <c r="G101">
        <f t="shared" si="9"/>
        <v>0.83898305084745761</v>
      </c>
      <c r="H101">
        <f t="shared" si="9"/>
        <v>0.83898305084745761</v>
      </c>
    </row>
    <row r="102" spans="1:8" x14ac:dyDescent="0.3">
      <c r="A102">
        <v>102</v>
      </c>
      <c r="B102">
        <v>1</v>
      </c>
      <c r="C102">
        <f t="shared" si="8"/>
        <v>5.0847457627118651</v>
      </c>
      <c r="D102">
        <f t="shared" si="8"/>
        <v>5.0847457627118651</v>
      </c>
      <c r="E102">
        <f t="shared" si="8"/>
        <v>0.84745762711864403</v>
      </c>
      <c r="F102">
        <f t="shared" si="9"/>
        <v>0.84745762711864403</v>
      </c>
      <c r="G102">
        <f t="shared" si="9"/>
        <v>0.84745762711864403</v>
      </c>
      <c r="H102">
        <f t="shared" si="9"/>
        <v>0.84745762711864403</v>
      </c>
    </row>
    <row r="103" spans="1:8" x14ac:dyDescent="0.3">
      <c r="A103">
        <v>103</v>
      </c>
      <c r="B103">
        <v>1</v>
      </c>
      <c r="C103">
        <f t="shared" si="8"/>
        <v>5.1355932203389836</v>
      </c>
      <c r="D103">
        <f t="shared" si="8"/>
        <v>5.1355932203389836</v>
      </c>
      <c r="E103">
        <f t="shared" si="8"/>
        <v>0.85593220338983056</v>
      </c>
      <c r="F103">
        <f t="shared" si="9"/>
        <v>0.85593220338983056</v>
      </c>
      <c r="G103">
        <f t="shared" si="9"/>
        <v>0.85593220338983056</v>
      </c>
      <c r="H103">
        <f t="shared" si="9"/>
        <v>0.85593220338983056</v>
      </c>
    </row>
    <row r="104" spans="1:8" x14ac:dyDescent="0.3">
      <c r="A104">
        <v>104</v>
      </c>
      <c r="B104">
        <v>1</v>
      </c>
      <c r="C104">
        <f t="shared" si="8"/>
        <v>5.1864406779661021</v>
      </c>
      <c r="D104">
        <f t="shared" si="8"/>
        <v>5.1864406779661021</v>
      </c>
      <c r="E104">
        <f t="shared" si="8"/>
        <v>0.86440677966101698</v>
      </c>
      <c r="F104">
        <f t="shared" si="9"/>
        <v>0.86440677966101698</v>
      </c>
      <c r="G104">
        <f t="shared" si="9"/>
        <v>0.86440677966101698</v>
      </c>
      <c r="H104">
        <f t="shared" si="9"/>
        <v>0.86440677966101698</v>
      </c>
    </row>
    <row r="105" spans="1:8" x14ac:dyDescent="0.3">
      <c r="A105">
        <v>105</v>
      </c>
      <c r="B105">
        <v>1</v>
      </c>
      <c r="C105">
        <f t="shared" si="8"/>
        <v>5.2372881355932206</v>
      </c>
      <c r="D105">
        <f t="shared" si="8"/>
        <v>5.2372881355932206</v>
      </c>
      <c r="E105">
        <f t="shared" si="8"/>
        <v>0.8728813559322034</v>
      </c>
      <c r="F105">
        <f t="shared" si="9"/>
        <v>0.8728813559322034</v>
      </c>
      <c r="G105">
        <f t="shared" si="9"/>
        <v>0.8728813559322034</v>
      </c>
      <c r="H105">
        <f t="shared" si="9"/>
        <v>0.8728813559322034</v>
      </c>
    </row>
    <row r="106" spans="1:8" x14ac:dyDescent="0.3">
      <c r="A106">
        <v>106</v>
      </c>
      <c r="B106">
        <v>1</v>
      </c>
      <c r="C106">
        <f t="shared" si="8"/>
        <v>5.2881355932203391</v>
      </c>
      <c r="D106">
        <f t="shared" si="8"/>
        <v>5.2881355932203391</v>
      </c>
      <c r="E106">
        <f t="shared" si="8"/>
        <v>0.88135593220338981</v>
      </c>
      <c r="F106">
        <f t="shared" si="9"/>
        <v>0.88135593220338981</v>
      </c>
      <c r="G106">
        <f t="shared" si="9"/>
        <v>0.88135593220338981</v>
      </c>
      <c r="H106">
        <f t="shared" si="9"/>
        <v>0.88135593220338981</v>
      </c>
    </row>
    <row r="107" spans="1:8" x14ac:dyDescent="0.3">
      <c r="A107">
        <v>107</v>
      </c>
      <c r="B107">
        <v>1</v>
      </c>
      <c r="C107">
        <f t="shared" si="8"/>
        <v>5.3389830508474576</v>
      </c>
      <c r="D107">
        <f t="shared" si="8"/>
        <v>5.3389830508474576</v>
      </c>
      <c r="E107">
        <f t="shared" si="8"/>
        <v>0.88983050847457623</v>
      </c>
      <c r="F107">
        <f t="shared" ref="F107:H119" si="10">F$120/($A$120-$A$2) *($A107 -$A$2)</f>
        <v>0.88983050847457623</v>
      </c>
      <c r="G107">
        <f t="shared" si="10"/>
        <v>0.88983050847457623</v>
      </c>
      <c r="H107">
        <f t="shared" si="10"/>
        <v>0.88983050847457623</v>
      </c>
    </row>
    <row r="108" spans="1:8" x14ac:dyDescent="0.3">
      <c r="A108">
        <v>108</v>
      </c>
      <c r="B108">
        <v>1</v>
      </c>
      <c r="C108">
        <f t="shared" si="8"/>
        <v>5.389830508474577</v>
      </c>
      <c r="D108">
        <f t="shared" si="8"/>
        <v>5.389830508474577</v>
      </c>
      <c r="E108">
        <f t="shared" si="8"/>
        <v>0.89830508474576276</v>
      </c>
      <c r="F108">
        <f t="shared" si="10"/>
        <v>0.89830508474576276</v>
      </c>
      <c r="G108">
        <f t="shared" si="10"/>
        <v>0.89830508474576276</v>
      </c>
      <c r="H108">
        <f t="shared" si="10"/>
        <v>0.89830508474576276</v>
      </c>
    </row>
    <row r="109" spans="1:8" x14ac:dyDescent="0.3">
      <c r="A109">
        <v>109</v>
      </c>
      <c r="B109">
        <v>1</v>
      </c>
      <c r="C109">
        <f t="shared" si="8"/>
        <v>5.4406779661016955</v>
      </c>
      <c r="D109">
        <f t="shared" si="8"/>
        <v>5.4406779661016955</v>
      </c>
      <c r="E109">
        <f t="shared" si="8"/>
        <v>0.90677966101694918</v>
      </c>
      <c r="F109">
        <f t="shared" si="10"/>
        <v>0.90677966101694918</v>
      </c>
      <c r="G109">
        <f t="shared" si="10"/>
        <v>0.90677966101694918</v>
      </c>
      <c r="H109">
        <f t="shared" si="10"/>
        <v>0.90677966101694918</v>
      </c>
    </row>
    <row r="110" spans="1:8" x14ac:dyDescent="0.3">
      <c r="A110">
        <v>110</v>
      </c>
      <c r="B110">
        <v>1</v>
      </c>
      <c r="C110">
        <f t="shared" si="8"/>
        <v>5.491525423728814</v>
      </c>
      <c r="D110">
        <f t="shared" si="8"/>
        <v>5.491525423728814</v>
      </c>
      <c r="E110">
        <f t="shared" si="8"/>
        <v>0.9152542372881356</v>
      </c>
      <c r="F110">
        <f t="shared" si="10"/>
        <v>0.9152542372881356</v>
      </c>
      <c r="G110">
        <f t="shared" si="10"/>
        <v>0.9152542372881356</v>
      </c>
      <c r="H110">
        <f t="shared" si="10"/>
        <v>0.9152542372881356</v>
      </c>
    </row>
    <row r="111" spans="1:8" x14ac:dyDescent="0.3">
      <c r="A111">
        <v>111</v>
      </c>
      <c r="B111">
        <v>1</v>
      </c>
      <c r="C111">
        <f t="shared" si="8"/>
        <v>5.5423728813559325</v>
      </c>
      <c r="D111">
        <f t="shared" si="8"/>
        <v>5.5423728813559325</v>
      </c>
      <c r="E111">
        <f t="shared" si="8"/>
        <v>0.92372881355932202</v>
      </c>
      <c r="F111">
        <f t="shared" si="10"/>
        <v>0.92372881355932202</v>
      </c>
      <c r="G111">
        <f t="shared" si="10"/>
        <v>0.92372881355932202</v>
      </c>
      <c r="H111">
        <f t="shared" si="10"/>
        <v>0.92372881355932202</v>
      </c>
    </row>
    <row r="112" spans="1:8" x14ac:dyDescent="0.3">
      <c r="A112">
        <v>112</v>
      </c>
      <c r="B112">
        <v>1</v>
      </c>
      <c r="C112">
        <f t="shared" si="8"/>
        <v>5.593220338983051</v>
      </c>
      <c r="D112">
        <f t="shared" si="8"/>
        <v>5.593220338983051</v>
      </c>
      <c r="E112">
        <f t="shared" si="8"/>
        <v>0.93220338983050843</v>
      </c>
      <c r="F112">
        <f t="shared" si="10"/>
        <v>0.93220338983050843</v>
      </c>
      <c r="G112">
        <f t="shared" si="10"/>
        <v>0.93220338983050843</v>
      </c>
      <c r="H112">
        <f t="shared" si="10"/>
        <v>0.93220338983050843</v>
      </c>
    </row>
    <row r="113" spans="1:8" x14ac:dyDescent="0.3">
      <c r="A113">
        <v>113</v>
      </c>
      <c r="B113">
        <v>1</v>
      </c>
      <c r="C113">
        <f t="shared" si="8"/>
        <v>5.6440677966101696</v>
      </c>
      <c r="D113">
        <f t="shared" si="8"/>
        <v>5.6440677966101696</v>
      </c>
      <c r="E113">
        <f t="shared" si="8"/>
        <v>0.94067796610169496</v>
      </c>
      <c r="F113">
        <f t="shared" si="10"/>
        <v>0.94067796610169496</v>
      </c>
      <c r="G113">
        <f t="shared" si="10"/>
        <v>0.94067796610169496</v>
      </c>
      <c r="H113">
        <f t="shared" si="10"/>
        <v>0.94067796610169496</v>
      </c>
    </row>
    <row r="114" spans="1:8" x14ac:dyDescent="0.3">
      <c r="A114">
        <v>114</v>
      </c>
      <c r="B114">
        <v>1</v>
      </c>
      <c r="C114">
        <f t="shared" si="8"/>
        <v>5.6949152542372889</v>
      </c>
      <c r="D114">
        <f t="shared" si="8"/>
        <v>5.6949152542372889</v>
      </c>
      <c r="E114">
        <f t="shared" ref="C114:E119" si="11">E$120/($A$120-$A$2) *($A114 -$A$2)</f>
        <v>0.94915254237288138</v>
      </c>
      <c r="F114">
        <f t="shared" si="10"/>
        <v>0.94915254237288138</v>
      </c>
      <c r="G114">
        <f t="shared" si="10"/>
        <v>0.94915254237288138</v>
      </c>
      <c r="H114">
        <f t="shared" si="10"/>
        <v>0.94915254237288138</v>
      </c>
    </row>
    <row r="115" spans="1:8" x14ac:dyDescent="0.3">
      <c r="A115">
        <v>115</v>
      </c>
      <c r="B115">
        <v>1</v>
      </c>
      <c r="C115">
        <f t="shared" si="11"/>
        <v>5.7457627118644075</v>
      </c>
      <c r="D115">
        <f t="shared" si="11"/>
        <v>5.7457627118644075</v>
      </c>
      <c r="E115">
        <f t="shared" si="11"/>
        <v>0.9576271186440678</v>
      </c>
      <c r="F115">
        <f t="shared" si="10"/>
        <v>0.9576271186440678</v>
      </c>
      <c r="G115">
        <f t="shared" si="10"/>
        <v>0.9576271186440678</v>
      </c>
      <c r="H115">
        <f t="shared" si="10"/>
        <v>0.9576271186440678</v>
      </c>
    </row>
    <row r="116" spans="1:8" x14ac:dyDescent="0.3">
      <c r="A116">
        <v>116</v>
      </c>
      <c r="B116">
        <v>1</v>
      </c>
      <c r="C116">
        <f t="shared" si="11"/>
        <v>5.796610169491526</v>
      </c>
      <c r="D116">
        <f t="shared" si="11"/>
        <v>5.796610169491526</v>
      </c>
      <c r="E116">
        <f t="shared" si="11"/>
        <v>0.96610169491525422</v>
      </c>
      <c r="F116">
        <f t="shared" si="10"/>
        <v>0.96610169491525422</v>
      </c>
      <c r="G116">
        <f t="shared" si="10"/>
        <v>0.96610169491525422</v>
      </c>
      <c r="H116">
        <f t="shared" si="10"/>
        <v>0.96610169491525422</v>
      </c>
    </row>
    <row r="117" spans="1:8" x14ac:dyDescent="0.3">
      <c r="A117">
        <v>117</v>
      </c>
      <c r="B117">
        <v>1</v>
      </c>
      <c r="C117">
        <f t="shared" si="11"/>
        <v>5.8474576271186445</v>
      </c>
      <c r="D117">
        <f t="shared" si="11"/>
        <v>5.8474576271186445</v>
      </c>
      <c r="E117">
        <f t="shared" si="11"/>
        <v>0.97457627118644063</v>
      </c>
      <c r="F117">
        <f t="shared" si="10"/>
        <v>0.97457627118644063</v>
      </c>
      <c r="G117">
        <f t="shared" si="10"/>
        <v>0.97457627118644063</v>
      </c>
      <c r="H117">
        <f t="shared" si="10"/>
        <v>0.97457627118644063</v>
      </c>
    </row>
    <row r="118" spans="1:8" x14ac:dyDescent="0.3">
      <c r="A118">
        <v>118</v>
      </c>
      <c r="B118">
        <v>1</v>
      </c>
      <c r="C118">
        <f t="shared" si="11"/>
        <v>5.898305084745763</v>
      </c>
      <c r="D118">
        <f t="shared" si="11"/>
        <v>5.898305084745763</v>
      </c>
      <c r="E118">
        <f t="shared" si="11"/>
        <v>0.98305084745762716</v>
      </c>
      <c r="F118">
        <f t="shared" si="10"/>
        <v>0.98305084745762716</v>
      </c>
      <c r="G118">
        <f t="shared" si="10"/>
        <v>0.98305084745762716</v>
      </c>
      <c r="H118">
        <f t="shared" si="10"/>
        <v>0.98305084745762716</v>
      </c>
    </row>
    <row r="119" spans="1:8" x14ac:dyDescent="0.3">
      <c r="A119">
        <v>119</v>
      </c>
      <c r="B119">
        <v>1</v>
      </c>
      <c r="C119">
        <f t="shared" si="11"/>
        <v>5.9491525423728815</v>
      </c>
      <c r="D119">
        <f t="shared" si="11"/>
        <v>5.9491525423728815</v>
      </c>
      <c r="E119">
        <f t="shared" si="11"/>
        <v>0.99152542372881358</v>
      </c>
      <c r="F119">
        <f t="shared" si="10"/>
        <v>0.99152542372881358</v>
      </c>
      <c r="G119">
        <f t="shared" si="10"/>
        <v>0.99152542372881358</v>
      </c>
      <c r="H119">
        <f t="shared" si="10"/>
        <v>0.99152542372881358</v>
      </c>
    </row>
    <row r="120" spans="1:8" x14ac:dyDescent="0.3">
      <c r="A120">
        <v>120</v>
      </c>
      <c r="B120">
        <v>1</v>
      </c>
      <c r="C120">
        <v>6</v>
      </c>
      <c r="D120">
        <v>6</v>
      </c>
      <c r="E120">
        <v>1</v>
      </c>
      <c r="F120">
        <v>1</v>
      </c>
      <c r="G120">
        <v>1</v>
      </c>
      <c r="H120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8"/>
  <sheetViews>
    <sheetView topLeftCell="A25" workbookViewId="0">
      <selection activeCell="B7" sqref="B7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31</v>
      </c>
      <c r="B2">
        <v>0.95</v>
      </c>
      <c r="C2" t="s">
        <v>52</v>
      </c>
    </row>
    <row r="3" spans="1:9" x14ac:dyDescent="0.3">
      <c r="A3" t="s">
        <v>32</v>
      </c>
      <c r="B3">
        <f>D3/E3</f>
        <v>8.666666666666667E-2</v>
      </c>
      <c r="C3" t="s">
        <v>76</v>
      </c>
      <c r="D3">
        <v>0.26</v>
      </c>
      <c r="E3">
        <v>3</v>
      </c>
      <c r="F3" s="5"/>
    </row>
    <row r="4" spans="1:9" x14ac:dyDescent="0.3">
      <c r="A4" t="s">
        <v>37</v>
      </c>
      <c r="B4">
        <v>0</v>
      </c>
      <c r="C4" t="s">
        <v>38</v>
      </c>
    </row>
    <row r="5" spans="1:9" x14ac:dyDescent="0.3">
      <c r="A5" t="s">
        <v>41</v>
      </c>
      <c r="B5">
        <v>0.7</v>
      </c>
      <c r="C5" t="s">
        <v>40</v>
      </c>
      <c r="G5" s="4">
        <v>0.01</v>
      </c>
      <c r="H5">
        <v>0.1</v>
      </c>
      <c r="I5" s="4">
        <f>(G5/H5)^(1/50)</f>
        <v>0.954992586021436</v>
      </c>
    </row>
    <row r="6" spans="1:9" x14ac:dyDescent="0.3">
      <c r="A6" t="s">
        <v>42</v>
      </c>
      <c r="B6">
        <v>0</v>
      </c>
      <c r="C6" t="s">
        <v>43</v>
      </c>
    </row>
    <row r="7" spans="1:9" x14ac:dyDescent="0.3">
      <c r="A7" t="s">
        <v>44</v>
      </c>
      <c r="B7">
        <v>0.95</v>
      </c>
      <c r="C7" t="s">
        <v>50</v>
      </c>
    </row>
    <row r="8" spans="1:9" x14ac:dyDescent="0.3">
      <c r="A8" t="s">
        <v>48</v>
      </c>
      <c r="B8">
        <v>0</v>
      </c>
      <c r="C8" t="s">
        <v>51</v>
      </c>
    </row>
    <row r="9" spans="1:9" x14ac:dyDescent="0.3">
      <c r="A9" t="s">
        <v>47</v>
      </c>
      <c r="B9">
        <v>1</v>
      </c>
      <c r="C9" t="s">
        <v>49</v>
      </c>
    </row>
    <row r="10" spans="1:9" x14ac:dyDescent="0.3">
      <c r="A10" t="s">
        <v>45</v>
      </c>
      <c r="B10" s="4">
        <v>1</v>
      </c>
      <c r="C10" t="s">
        <v>46</v>
      </c>
    </row>
    <row r="11" spans="1:9" x14ac:dyDescent="0.3">
      <c r="A11" s="18" t="s">
        <v>170</v>
      </c>
      <c r="B11" s="18"/>
      <c r="C11" s="18"/>
      <c r="E11" t="s">
        <v>138</v>
      </c>
      <c r="F11" t="s">
        <v>139</v>
      </c>
    </row>
    <row r="12" spans="1:9" x14ac:dyDescent="0.3">
      <c r="A12" t="str">
        <f t="shared" ref="A12:A17" si="0"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>
        <f t="shared" ref="B13:B29" si="1">1+D13</f>
        <v>1.0316763431321683</v>
      </c>
      <c r="C13" t="str">
        <f t="shared" ref="C13:C29" si="2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si="0"/>
        <v>gY0_2_1_p</v>
      </c>
      <c r="B14">
        <f t="shared" si="1"/>
        <v>1.0317506064458093</v>
      </c>
      <c r="C14" t="str">
        <f t="shared" si="2"/>
        <v>Sector 2 Region 1</v>
      </c>
      <c r="D14">
        <v>3.175060644580921E-2</v>
      </c>
      <c r="E14">
        <v>2</v>
      </c>
      <c r="F14">
        <v>1</v>
      </c>
    </row>
    <row r="15" spans="1:9" x14ac:dyDescent="0.3">
      <c r="A15" t="str">
        <f t="shared" si="0"/>
        <v>gY0_2_2_p</v>
      </c>
      <c r="B15">
        <f t="shared" si="1"/>
        <v>1.0317506064458093</v>
      </c>
      <c r="C15" t="str">
        <f t="shared" si="2"/>
        <v>Sector 2 Region 2</v>
      </c>
      <c r="D15">
        <v>3.175060644580921E-2</v>
      </c>
      <c r="E15">
        <v>2</v>
      </c>
      <c r="F15">
        <v>2</v>
      </c>
    </row>
    <row r="16" spans="1:9" x14ac:dyDescent="0.3">
      <c r="A16" t="str">
        <f t="shared" si="0"/>
        <v>gY0_3_1_p</v>
      </c>
      <c r="B16">
        <f t="shared" si="1"/>
        <v>1.1049224598589624</v>
      </c>
      <c r="C16" t="str">
        <f t="shared" si="2"/>
        <v>Sector 3 Region 1</v>
      </c>
      <c r="D16">
        <v>0.10492245985896242</v>
      </c>
      <c r="E16">
        <v>3</v>
      </c>
      <c r="F16">
        <v>1</v>
      </c>
    </row>
    <row r="17" spans="1:6" x14ac:dyDescent="0.3">
      <c r="A17" t="str">
        <f t="shared" si="0"/>
        <v>gY0_3_2_p</v>
      </c>
      <c r="B17">
        <f t="shared" si="1"/>
        <v>1.1049224598589624</v>
      </c>
      <c r="C17" t="str">
        <f t="shared" si="2"/>
        <v>Sector 3 Region 2</v>
      </c>
      <c r="D17">
        <v>0.10492245985896242</v>
      </c>
      <c r="E17">
        <v>3</v>
      </c>
      <c r="F17">
        <v>2</v>
      </c>
    </row>
    <row r="18" spans="1:6" x14ac:dyDescent="0.3">
      <c r="A18" t="str">
        <f t="shared" ref="A18:A19" si="3">"gY0_" &amp; E18 &amp; "_" &amp; F18 &amp; "_p"</f>
        <v>gY0_4_1_p</v>
      </c>
      <c r="B18">
        <f t="shared" si="1"/>
        <v>1.0741862074084496</v>
      </c>
      <c r="C18" t="str">
        <f t="shared" si="2"/>
        <v>Sector 4 Region 1</v>
      </c>
      <c r="D18">
        <v>7.4186207408449653E-2</v>
      </c>
      <c r="E18">
        <v>4</v>
      </c>
      <c r="F18">
        <v>1</v>
      </c>
    </row>
    <row r="19" spans="1:6" x14ac:dyDescent="0.3">
      <c r="A19" t="str">
        <f t="shared" si="3"/>
        <v>gY0_4_2_p</v>
      </c>
      <c r="B19">
        <f t="shared" si="1"/>
        <v>1.0741862074084496</v>
      </c>
      <c r="C19" t="str">
        <f t="shared" si="2"/>
        <v>Sector 4 Region 2</v>
      </c>
      <c r="D19">
        <v>7.4186207408449653E-2</v>
      </c>
      <c r="E19">
        <v>4</v>
      </c>
      <c r="F19">
        <v>2</v>
      </c>
    </row>
    <row r="20" spans="1:6" x14ac:dyDescent="0.3">
      <c r="A20" t="str">
        <f t="shared" ref="A20:A21" si="4">"gY0_" &amp; E20 &amp; "_" &amp; F20 &amp; "_p"</f>
        <v>gY0_5_1_p</v>
      </c>
      <c r="B20">
        <f t="shared" si="1"/>
        <v>1.0705081752244041</v>
      </c>
      <c r="C20" t="str">
        <f t="shared" si="2"/>
        <v>Sector 5 Region 1</v>
      </c>
      <c r="D20">
        <v>7.0508175224404043E-2</v>
      </c>
      <c r="E20">
        <v>5</v>
      </c>
      <c r="F20">
        <v>1</v>
      </c>
    </row>
    <row r="21" spans="1:6" x14ac:dyDescent="0.3">
      <c r="A21" t="str">
        <f t="shared" si="4"/>
        <v>gY0_5_2_p</v>
      </c>
      <c r="B21">
        <f t="shared" si="1"/>
        <v>1.0705081752244041</v>
      </c>
      <c r="C21" t="str">
        <f t="shared" si="2"/>
        <v>Sector 5 Region 2</v>
      </c>
      <c r="D21">
        <v>7.0508175224404043E-2</v>
      </c>
      <c r="E21">
        <v>5</v>
      </c>
      <c r="F21">
        <v>2</v>
      </c>
    </row>
    <row r="22" spans="1:6" x14ac:dyDescent="0.3">
      <c r="A22" t="str">
        <f>"gY0_" &amp; E22 &amp; "_" &amp; F22 &amp; "_p"</f>
        <v>gY0_6_1_p</v>
      </c>
      <c r="B22">
        <f t="shared" si="1"/>
        <v>1.0779881829376636</v>
      </c>
      <c r="C22" t="str">
        <f t="shared" si="2"/>
        <v>Sector 6 Region 1</v>
      </c>
      <c r="D22">
        <v>7.7988182937663617E-2</v>
      </c>
      <c r="E22">
        <v>6</v>
      </c>
      <c r="F22">
        <v>1</v>
      </c>
    </row>
    <row r="23" spans="1:6" x14ac:dyDescent="0.3">
      <c r="A23" t="str">
        <f>"gY0_" &amp; E23 &amp; "_" &amp; F23 &amp; "_p"</f>
        <v>gY0_6_2_p</v>
      </c>
      <c r="B23">
        <f t="shared" si="1"/>
        <v>1.0779881829376636</v>
      </c>
      <c r="C23" t="str">
        <f t="shared" si="2"/>
        <v>Sector 6 Region 2</v>
      </c>
      <c r="D23">
        <v>7.7988182937663617E-2</v>
      </c>
      <c r="E23">
        <v>6</v>
      </c>
      <c r="F23">
        <v>2</v>
      </c>
    </row>
    <row r="24" spans="1:6" x14ac:dyDescent="0.3">
      <c r="A24" t="str">
        <f>"gY0_" &amp; E24 &amp; "_" &amp; F24 &amp; "_p"</f>
        <v>gY0_7_1_p</v>
      </c>
      <c r="B24">
        <f t="shared" si="1"/>
        <v>1.0755096119161764</v>
      </c>
      <c r="C24" t="str">
        <f t="shared" si="2"/>
        <v>Sector 7 Region 1</v>
      </c>
      <c r="D24">
        <v>7.5509611916176445E-2</v>
      </c>
      <c r="E24">
        <v>7</v>
      </c>
      <c r="F24">
        <v>1</v>
      </c>
    </row>
    <row r="25" spans="1:6" x14ac:dyDescent="0.3">
      <c r="A25" t="str">
        <f>"gY0_" &amp; E25 &amp; "_" &amp; F25 &amp; "_p"</f>
        <v>gY0_7_2_p</v>
      </c>
      <c r="B25">
        <f t="shared" si="1"/>
        <v>1.0755096119161764</v>
      </c>
      <c r="C25" t="str">
        <f t="shared" si="2"/>
        <v>Sector 7 Region 2</v>
      </c>
      <c r="D25">
        <v>7.5509611916176445E-2</v>
      </c>
      <c r="E25">
        <v>7</v>
      </c>
      <c r="F25">
        <v>2</v>
      </c>
    </row>
    <row r="26" spans="1:6" x14ac:dyDescent="0.3">
      <c r="A26" t="str">
        <f t="shared" ref="A26:A29" si="5">"gY0_" &amp; E26 &amp; "_" &amp; F26 &amp; "_p"</f>
        <v>gY0_8_1_p</v>
      </c>
      <c r="B26">
        <f t="shared" si="1"/>
        <v>1.0658667042413226</v>
      </c>
      <c r="C26" t="str">
        <f t="shared" si="2"/>
        <v>Sector 8 Region 1</v>
      </c>
      <c r="D26">
        <v>6.5866704241322516E-2</v>
      </c>
      <c r="E26">
        <v>8</v>
      </c>
      <c r="F26">
        <v>1</v>
      </c>
    </row>
    <row r="27" spans="1:6" x14ac:dyDescent="0.3">
      <c r="A27" t="str">
        <f t="shared" si="5"/>
        <v>gY0_8_2_p</v>
      </c>
      <c r="B27">
        <f t="shared" si="1"/>
        <v>1.0658667042413226</v>
      </c>
      <c r="C27" t="str">
        <f t="shared" si="2"/>
        <v>Sector 8 Region 2</v>
      </c>
      <c r="D27">
        <v>6.5866704241322516E-2</v>
      </c>
      <c r="E27">
        <v>8</v>
      </c>
      <c r="F27">
        <v>2</v>
      </c>
    </row>
    <row r="28" spans="1:6" x14ac:dyDescent="0.3">
      <c r="A28" t="str">
        <f t="shared" si="5"/>
        <v>gY0_9_1_p</v>
      </c>
      <c r="B28">
        <f t="shared" si="1"/>
        <v>1.0623652462009812</v>
      </c>
      <c r="C28" t="str">
        <f t="shared" si="2"/>
        <v>Sector 9 Region 1</v>
      </c>
      <c r="D28">
        <v>6.2365246200981085E-2</v>
      </c>
      <c r="E28">
        <v>9</v>
      </c>
      <c r="F28">
        <v>1</v>
      </c>
    </row>
    <row r="29" spans="1:6" x14ac:dyDescent="0.3">
      <c r="A29" t="str">
        <f t="shared" si="5"/>
        <v>gY0_9_2_p</v>
      </c>
      <c r="B29">
        <f t="shared" si="1"/>
        <v>1.0623652462009812</v>
      </c>
      <c r="C29" t="str">
        <f t="shared" si="2"/>
        <v>Sector 9 Region 2</v>
      </c>
      <c r="D29">
        <v>6.2365246200981085E-2</v>
      </c>
      <c r="E29">
        <v>9</v>
      </c>
      <c r="F29">
        <v>2</v>
      </c>
    </row>
    <row r="30" spans="1:6" x14ac:dyDescent="0.3">
      <c r="A30" s="18" t="s">
        <v>169</v>
      </c>
      <c r="B30" s="18"/>
      <c r="C30" s="18"/>
      <c r="E30" t="s">
        <v>138</v>
      </c>
      <c r="F30" t="s">
        <v>139</v>
      </c>
    </row>
    <row r="31" spans="1:6" x14ac:dyDescent="0.3">
      <c r="A31" t="str">
        <f t="shared" ref="A31:A42" si="6">"gN0_" &amp; E31 &amp; "_" &amp; F31 &amp; "_p"</f>
        <v>gN0_1_1_p</v>
      </c>
      <c r="B31">
        <f>1+D31</f>
        <v>0.96908470998685992</v>
      </c>
      <c r="C31" t="str">
        <f>CONCATENATE(E$11," ",E31," ",F$11, " ",F31)</f>
        <v>Sector 1 Region 1</v>
      </c>
      <c r="D31">
        <v>-3.0915290013140102E-2</v>
      </c>
      <c r="E31">
        <v>1</v>
      </c>
      <c r="F31">
        <v>1</v>
      </c>
    </row>
    <row r="32" spans="1:6" x14ac:dyDescent="0.3">
      <c r="A32" t="str">
        <f t="shared" si="6"/>
        <v>gN0_1_2_p</v>
      </c>
      <c r="B32">
        <f t="shared" ref="B32:B48" si="7">1+D32</f>
        <v>0.96908470998685992</v>
      </c>
      <c r="C32" t="str">
        <f t="shared" ref="C32:C48" si="8">CONCATENATE(E$11," ",E32," ",F$11, " ",F32)</f>
        <v>Sector 1 Region 2</v>
      </c>
      <c r="D32">
        <v>-3.0915290013140102E-2</v>
      </c>
      <c r="E32">
        <v>1</v>
      </c>
      <c r="F32">
        <v>2</v>
      </c>
    </row>
    <row r="33" spans="1:6" x14ac:dyDescent="0.3">
      <c r="A33" t="str">
        <f t="shared" si="6"/>
        <v>gN0_2_1_p</v>
      </c>
      <c r="B33">
        <f t="shared" si="7"/>
        <v>0.97810638564492614</v>
      </c>
      <c r="C33" t="str">
        <f t="shared" si="8"/>
        <v>Sector 2 Region 1</v>
      </c>
      <c r="D33">
        <v>-2.1893614355073875E-2</v>
      </c>
      <c r="E33">
        <v>2</v>
      </c>
      <c r="F33">
        <v>1</v>
      </c>
    </row>
    <row r="34" spans="1:6" x14ac:dyDescent="0.3">
      <c r="A34" t="str">
        <f t="shared" si="6"/>
        <v>gN0_2_2_p</v>
      </c>
      <c r="B34">
        <f t="shared" si="7"/>
        <v>0.97810638564492614</v>
      </c>
      <c r="C34" t="str">
        <f t="shared" si="8"/>
        <v>Sector 2 Region 2</v>
      </c>
      <c r="D34">
        <v>-2.1893614355073875E-2</v>
      </c>
      <c r="E34">
        <v>2</v>
      </c>
      <c r="F34">
        <v>2</v>
      </c>
    </row>
    <row r="35" spans="1:6" x14ac:dyDescent="0.3">
      <c r="A35" t="str">
        <f t="shared" si="6"/>
        <v>gN0_3_1_p</v>
      </c>
      <c r="B35">
        <f t="shared" si="7"/>
        <v>1.0360979763397375</v>
      </c>
      <c r="C35" t="str">
        <f t="shared" si="8"/>
        <v>Sector 3 Region 1</v>
      </c>
      <c r="D35">
        <v>3.6097976339737624E-2</v>
      </c>
      <c r="E35">
        <v>3</v>
      </c>
      <c r="F35">
        <v>1</v>
      </c>
    </row>
    <row r="36" spans="1:6" x14ac:dyDescent="0.3">
      <c r="A36" t="str">
        <f t="shared" si="6"/>
        <v>gN0_3_2_p</v>
      </c>
      <c r="B36">
        <f t="shared" si="7"/>
        <v>1.0360979763397375</v>
      </c>
      <c r="C36" t="str">
        <f t="shared" si="8"/>
        <v>Sector 3 Region 2</v>
      </c>
      <c r="D36">
        <v>3.6097976339737624E-2</v>
      </c>
      <c r="E36">
        <v>3</v>
      </c>
      <c r="F36">
        <v>2</v>
      </c>
    </row>
    <row r="37" spans="1:6" x14ac:dyDescent="0.3">
      <c r="A37" t="str">
        <f t="shared" si="6"/>
        <v>gN0_4_1_p</v>
      </c>
      <c r="B37">
        <f t="shared" si="7"/>
        <v>1.0466965118805973</v>
      </c>
      <c r="C37" t="str">
        <f t="shared" si="8"/>
        <v>Sector 4 Region 1</v>
      </c>
      <c r="D37">
        <v>4.6696511880597313E-2</v>
      </c>
      <c r="E37">
        <v>4</v>
      </c>
      <c r="F37">
        <v>1</v>
      </c>
    </row>
    <row r="38" spans="1:6" x14ac:dyDescent="0.3">
      <c r="A38" t="str">
        <f t="shared" si="6"/>
        <v>gN0_4_2_p</v>
      </c>
      <c r="B38">
        <f t="shared" si="7"/>
        <v>1.0466965118805973</v>
      </c>
      <c r="C38" t="str">
        <f t="shared" si="8"/>
        <v>Sector 4 Region 2</v>
      </c>
      <c r="D38">
        <v>4.6696511880597313E-2</v>
      </c>
      <c r="E38">
        <v>4</v>
      </c>
      <c r="F38">
        <v>2</v>
      </c>
    </row>
    <row r="39" spans="1:6" x14ac:dyDescent="0.3">
      <c r="A39" t="str">
        <f t="shared" si="6"/>
        <v>gN0_5_1_p</v>
      </c>
      <c r="B39">
        <f t="shared" si="7"/>
        <v>1.0269408483989775</v>
      </c>
      <c r="C39" t="str">
        <f t="shared" si="8"/>
        <v>Sector 5 Region 1</v>
      </c>
      <c r="D39">
        <v>2.6940848398977552E-2</v>
      </c>
      <c r="E39">
        <v>5</v>
      </c>
      <c r="F39">
        <v>1</v>
      </c>
    </row>
    <row r="40" spans="1:6" x14ac:dyDescent="0.3">
      <c r="A40" t="str">
        <f t="shared" si="6"/>
        <v>gN0_5_2_p</v>
      </c>
      <c r="B40">
        <f t="shared" si="7"/>
        <v>1.0269408483989775</v>
      </c>
      <c r="C40" t="str">
        <f t="shared" si="8"/>
        <v>Sector 5 Region 2</v>
      </c>
      <c r="D40">
        <v>2.6940848398977552E-2</v>
      </c>
      <c r="E40">
        <v>5</v>
      </c>
      <c r="F40">
        <v>2</v>
      </c>
    </row>
    <row r="41" spans="1:6" x14ac:dyDescent="0.3">
      <c r="A41" t="str">
        <f t="shared" si="6"/>
        <v>gN0_6_1_p</v>
      </c>
      <c r="B41">
        <f t="shared" si="7"/>
        <v>1.0072799140924988</v>
      </c>
      <c r="C41" t="str">
        <f t="shared" si="8"/>
        <v>Sector 6 Region 1</v>
      </c>
      <c r="D41">
        <v>7.2799140924987753E-3</v>
      </c>
      <c r="E41">
        <v>6</v>
      </c>
      <c r="F41">
        <v>1</v>
      </c>
    </row>
    <row r="42" spans="1:6" x14ac:dyDescent="0.3">
      <c r="A42" t="str">
        <f t="shared" si="6"/>
        <v>gN0_6_2_p</v>
      </c>
      <c r="B42">
        <f t="shared" si="7"/>
        <v>1.0072799140924988</v>
      </c>
      <c r="C42" t="str">
        <f t="shared" si="8"/>
        <v>Sector 6 Region 2</v>
      </c>
      <c r="D42">
        <v>7.2799140924987753E-3</v>
      </c>
      <c r="E42">
        <v>6</v>
      </c>
      <c r="F42">
        <v>2</v>
      </c>
    </row>
    <row r="43" spans="1:6" x14ac:dyDescent="0.3">
      <c r="A43" t="str">
        <f t="shared" ref="A43:A48" si="9">"gN0_" &amp; E43 &amp; "_" &amp; F43 &amp; "_p"</f>
        <v>gN0_7_1_p</v>
      </c>
      <c r="B43">
        <f t="shared" si="7"/>
        <v>1.0865957531841288</v>
      </c>
      <c r="C43" t="str">
        <f t="shared" si="8"/>
        <v>Sector 7 Region 1</v>
      </c>
      <c r="D43">
        <v>8.659575318412889E-2</v>
      </c>
      <c r="E43">
        <v>7</v>
      </c>
      <c r="F43">
        <v>1</v>
      </c>
    </row>
    <row r="44" spans="1:6" x14ac:dyDescent="0.3">
      <c r="A44" t="str">
        <f t="shared" si="9"/>
        <v>gN0_7_2_p</v>
      </c>
      <c r="B44">
        <f t="shared" si="7"/>
        <v>1.0865957531841288</v>
      </c>
      <c r="C44" t="str">
        <f t="shared" si="8"/>
        <v>Sector 7 Region 2</v>
      </c>
      <c r="D44">
        <v>8.659575318412889E-2</v>
      </c>
      <c r="E44">
        <v>7</v>
      </c>
      <c r="F44">
        <v>2</v>
      </c>
    </row>
    <row r="45" spans="1:6" x14ac:dyDescent="0.3">
      <c r="A45" t="str">
        <f t="shared" si="9"/>
        <v>gN0_8_1_p</v>
      </c>
      <c r="B45">
        <f t="shared" si="7"/>
        <v>1.0046343986983877</v>
      </c>
      <c r="C45" t="str">
        <f t="shared" si="8"/>
        <v>Sector 8 Region 1</v>
      </c>
      <c r="D45">
        <v>4.6343986983877665E-3</v>
      </c>
      <c r="E45">
        <v>8</v>
      </c>
      <c r="F45">
        <v>1</v>
      </c>
    </row>
    <row r="46" spans="1:6" x14ac:dyDescent="0.3">
      <c r="A46" t="str">
        <f t="shared" si="9"/>
        <v>gN0_8_2_p</v>
      </c>
      <c r="B46">
        <f t="shared" si="7"/>
        <v>1.0046343986983877</v>
      </c>
      <c r="C46" t="str">
        <f t="shared" si="8"/>
        <v>Sector 8 Region 2</v>
      </c>
      <c r="D46">
        <v>4.6343986983877665E-3</v>
      </c>
      <c r="E46">
        <v>8</v>
      </c>
      <c r="F46">
        <v>2</v>
      </c>
    </row>
    <row r="47" spans="1:6" x14ac:dyDescent="0.3">
      <c r="A47" t="str">
        <f t="shared" si="9"/>
        <v>gN0_9_1_p</v>
      </c>
      <c r="B47">
        <f t="shared" si="7"/>
        <v>0.99520516359972955</v>
      </c>
      <c r="C47" t="str">
        <f t="shared" si="8"/>
        <v>Sector 9 Region 1</v>
      </c>
      <c r="D47">
        <v>-4.794836400270462E-3</v>
      </c>
      <c r="E47">
        <v>9</v>
      </c>
      <c r="F47">
        <v>1</v>
      </c>
    </row>
    <row r="48" spans="1:6" x14ac:dyDescent="0.3">
      <c r="A48" t="str">
        <f t="shared" si="9"/>
        <v>gN0_9_2_p</v>
      </c>
      <c r="B48">
        <f t="shared" si="7"/>
        <v>0.99520516359972955</v>
      </c>
      <c r="C48" t="str">
        <f t="shared" si="8"/>
        <v>Sector 9 Region 2</v>
      </c>
      <c r="D48">
        <v>-4.794836400270462E-3</v>
      </c>
      <c r="E48">
        <v>9</v>
      </c>
      <c r="F48">
        <v>2</v>
      </c>
    </row>
  </sheetData>
  <mergeCells count="2">
    <mergeCell ref="A11:C11"/>
    <mergeCell ref="A30:C30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topLeftCell="A49" workbookViewId="0">
      <selection activeCell="B5" sqref="B5"/>
    </sheetView>
  </sheetViews>
  <sheetFormatPr baseColWidth="10" defaultRowHeight="14.4" x14ac:dyDescent="0.3"/>
  <cols>
    <col min="3" max="3" width="62.218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33</v>
      </c>
      <c r="B2">
        <v>0.5</v>
      </c>
      <c r="C2" t="s">
        <v>34</v>
      </c>
    </row>
    <row r="3" spans="1:11" x14ac:dyDescent="0.3">
      <c r="A3" t="s">
        <v>36</v>
      </c>
      <c r="B3">
        <v>1</v>
      </c>
      <c r="C3" t="s">
        <v>35</v>
      </c>
    </row>
    <row r="5" spans="1:11" x14ac:dyDescent="0.3">
      <c r="A5" t="s">
        <v>197</v>
      </c>
      <c r="B5">
        <v>9</v>
      </c>
      <c r="C5" t="s">
        <v>53</v>
      </c>
      <c r="D5">
        <v>0.81120000000000003</v>
      </c>
      <c r="J5" t="s">
        <v>138</v>
      </c>
      <c r="K5" t="s">
        <v>139</v>
      </c>
    </row>
    <row r="6" spans="1:11" x14ac:dyDescent="0.3">
      <c r="A6" t="s">
        <v>54</v>
      </c>
      <c r="B6">
        <v>0.1</v>
      </c>
      <c r="C6" t="s">
        <v>55</v>
      </c>
      <c r="I6">
        <v>-3.0915290013140102E-2</v>
      </c>
      <c r="J6">
        <v>1</v>
      </c>
      <c r="K6">
        <v>1</v>
      </c>
    </row>
    <row r="7" spans="1:11" x14ac:dyDescent="0.3">
      <c r="A7" t="s">
        <v>56</v>
      </c>
      <c r="B7">
        <v>0</v>
      </c>
      <c r="C7" t="s">
        <v>57</v>
      </c>
      <c r="I7">
        <v>-3.0915290013140102E-2</v>
      </c>
      <c r="J7">
        <v>1</v>
      </c>
      <c r="K7">
        <v>2</v>
      </c>
    </row>
    <row r="8" spans="1:11" x14ac:dyDescent="0.3">
      <c r="A8" t="s">
        <v>58</v>
      </c>
      <c r="B8">
        <v>0</v>
      </c>
      <c r="C8" t="s">
        <v>59</v>
      </c>
      <c r="I8">
        <v>-2.1893614355073875E-2</v>
      </c>
      <c r="J8">
        <v>2</v>
      </c>
      <c r="K8">
        <v>1</v>
      </c>
    </row>
    <row r="9" spans="1:11" x14ac:dyDescent="0.3">
      <c r="A9" t="s">
        <v>198</v>
      </c>
      <c r="B9">
        <v>1.01</v>
      </c>
      <c r="C9" t="s">
        <v>71</v>
      </c>
      <c r="I9">
        <v>-2.1893614355073875E-2</v>
      </c>
      <c r="J9">
        <v>2</v>
      </c>
      <c r="K9">
        <v>2</v>
      </c>
    </row>
    <row r="10" spans="1:11" x14ac:dyDescent="0.3">
      <c r="A10" t="s">
        <v>199</v>
      </c>
      <c r="B10">
        <v>1.01</v>
      </c>
      <c r="C10" t="s">
        <v>72</v>
      </c>
      <c r="I10">
        <v>3.6097976339737624E-2</v>
      </c>
      <c r="J10">
        <v>3</v>
      </c>
      <c r="K10">
        <v>1</v>
      </c>
    </row>
    <row r="11" spans="1:11" x14ac:dyDescent="0.3">
      <c r="A11" t="s">
        <v>200</v>
      </c>
      <c r="B11">
        <v>1.01</v>
      </c>
      <c r="C11" t="s">
        <v>73</v>
      </c>
      <c r="I11">
        <v>3.6097976339737624E-2</v>
      </c>
      <c r="J11">
        <v>3</v>
      </c>
      <c r="K11">
        <v>2</v>
      </c>
    </row>
    <row r="12" spans="1:11" x14ac:dyDescent="0.3">
      <c r="A12" t="s">
        <v>201</v>
      </c>
      <c r="B12">
        <v>1.01</v>
      </c>
      <c r="C12" t="s">
        <v>75</v>
      </c>
      <c r="I12">
        <v>4.6696511880597313E-2</v>
      </c>
      <c r="J12">
        <v>4</v>
      </c>
      <c r="K12">
        <v>1</v>
      </c>
    </row>
    <row r="13" spans="1:11" x14ac:dyDescent="0.3">
      <c r="A13" t="s">
        <v>202</v>
      </c>
      <c r="B13">
        <v>1.01</v>
      </c>
      <c r="C13" t="s">
        <v>74</v>
      </c>
      <c r="I13">
        <v>4.6696511880597313E-2</v>
      </c>
      <c r="J13">
        <v>4</v>
      </c>
      <c r="K13">
        <v>2</v>
      </c>
    </row>
    <row r="14" spans="1:11" x14ac:dyDescent="0.3">
      <c r="A14" t="s">
        <v>203</v>
      </c>
      <c r="B14">
        <v>1.01</v>
      </c>
      <c r="C14" t="s">
        <v>79</v>
      </c>
      <c r="I14">
        <v>2.6940848398977552E-2</v>
      </c>
      <c r="J14">
        <v>5</v>
      </c>
      <c r="K14">
        <v>1</v>
      </c>
    </row>
    <row r="15" spans="1:11" x14ac:dyDescent="0.3">
      <c r="A15" t="s">
        <v>204</v>
      </c>
      <c r="B15">
        <v>1.01</v>
      </c>
      <c r="C15" t="s">
        <v>80</v>
      </c>
      <c r="I15">
        <v>2.6940848398977552E-2</v>
      </c>
      <c r="J15">
        <v>5</v>
      </c>
      <c r="K15">
        <v>2</v>
      </c>
    </row>
    <row r="16" spans="1:11" x14ac:dyDescent="0.3">
      <c r="A16" t="s">
        <v>205</v>
      </c>
      <c r="B16">
        <v>1.01</v>
      </c>
      <c r="C16" t="s">
        <v>81</v>
      </c>
      <c r="I16">
        <v>7.2799140924987753E-3</v>
      </c>
      <c r="J16">
        <v>6</v>
      </c>
      <c r="K16">
        <v>1</v>
      </c>
    </row>
    <row r="17" spans="1:11" x14ac:dyDescent="0.3">
      <c r="A17" t="s">
        <v>206</v>
      </c>
      <c r="B17">
        <v>1.01</v>
      </c>
      <c r="C17" t="s">
        <v>82</v>
      </c>
      <c r="I17">
        <v>7.2799140924987753E-3</v>
      </c>
      <c r="J17">
        <v>6</v>
      </c>
      <c r="K17">
        <v>2</v>
      </c>
    </row>
    <row r="18" spans="1:11" x14ac:dyDescent="0.3">
      <c r="A18" s="18" t="s">
        <v>171</v>
      </c>
      <c r="B18" s="18"/>
      <c r="C18" s="18"/>
      <c r="D18" t="s">
        <v>138</v>
      </c>
      <c r="E18" t="s">
        <v>139</v>
      </c>
      <c r="I18">
        <v>8.659575318412889E-2</v>
      </c>
      <c r="J18">
        <v>7</v>
      </c>
      <c r="K18">
        <v>1</v>
      </c>
    </row>
    <row r="19" spans="1:11" x14ac:dyDescent="0.3">
      <c r="A19" t="str">
        <f>"etaNK_" &amp; D19 &amp; "_" &amp; E19 &amp; "_p"</f>
        <v>etaNK_1_1_p</v>
      </c>
      <c r="B19">
        <v>0.99</v>
      </c>
      <c r="C19" t="str">
        <f>CONCATENATE(D$18," ",D19," ",E$18, " ",E19)</f>
        <v>Sector 1 Region 1</v>
      </c>
      <c r="D19">
        <v>1</v>
      </c>
      <c r="E19">
        <v>1</v>
      </c>
      <c r="I19">
        <v>8.659575318412889E-2</v>
      </c>
      <c r="J19">
        <v>7</v>
      </c>
      <c r="K19">
        <v>2</v>
      </c>
    </row>
    <row r="20" spans="1:11" x14ac:dyDescent="0.3">
      <c r="A20" t="str">
        <f t="shared" ref="A20:A36" si="0">"etaNK_" &amp; D20 &amp; "_" &amp; E20 &amp; "_p"</f>
        <v>etaNK_1_2_p</v>
      </c>
      <c r="B20">
        <v>0.99</v>
      </c>
      <c r="C20" t="str">
        <f t="shared" ref="C20:C36" si="1">CONCATENATE(D$18," ",D20," ",E$18, " ",E20)</f>
        <v>Sector 1 Region 2</v>
      </c>
      <c r="D20">
        <v>1</v>
      </c>
      <c r="E20">
        <v>2</v>
      </c>
      <c r="I20">
        <v>4.6343986983877665E-3</v>
      </c>
      <c r="J20">
        <v>8</v>
      </c>
      <c r="K20">
        <v>1</v>
      </c>
    </row>
    <row r="21" spans="1:11" x14ac:dyDescent="0.3">
      <c r="A21" t="str">
        <f t="shared" si="0"/>
        <v>etaNK_2_1_p</v>
      </c>
      <c r="B21">
        <v>0.99</v>
      </c>
      <c r="C21" t="str">
        <f t="shared" si="1"/>
        <v>Sector 2 Region 1</v>
      </c>
      <c r="D21">
        <v>2</v>
      </c>
      <c r="E21">
        <v>1</v>
      </c>
      <c r="I21">
        <v>4.6343986983877665E-3</v>
      </c>
      <c r="J21">
        <v>8</v>
      </c>
      <c r="K21">
        <v>2</v>
      </c>
    </row>
    <row r="22" spans="1:11" x14ac:dyDescent="0.3">
      <c r="A22" t="str">
        <f t="shared" si="0"/>
        <v>etaNK_2_2_p</v>
      </c>
      <c r="B22">
        <v>0.99</v>
      </c>
      <c r="C22" t="str">
        <f t="shared" si="1"/>
        <v>Sector 2 Region 2</v>
      </c>
      <c r="D22">
        <v>2</v>
      </c>
      <c r="E22">
        <v>2</v>
      </c>
      <c r="I22">
        <v>-4.794836400270462E-3</v>
      </c>
      <c r="J22">
        <v>9</v>
      </c>
      <c r="K22">
        <v>1</v>
      </c>
    </row>
    <row r="23" spans="1:11" x14ac:dyDescent="0.3">
      <c r="A23" t="str">
        <f t="shared" si="0"/>
        <v>etaNK_3_1_p</v>
      </c>
      <c r="B23">
        <v>0.99</v>
      </c>
      <c r="C23" t="str">
        <f t="shared" si="1"/>
        <v>Sector 3 Region 1</v>
      </c>
      <c r="D23">
        <v>3</v>
      </c>
      <c r="E23">
        <v>1</v>
      </c>
      <c r="I23">
        <v>-4.794836400270462E-3</v>
      </c>
      <c r="J23">
        <v>9</v>
      </c>
      <c r="K23">
        <v>2</v>
      </c>
    </row>
    <row r="24" spans="1:11" x14ac:dyDescent="0.3">
      <c r="A24" t="str">
        <f t="shared" si="0"/>
        <v>etaNK_3_2_p</v>
      </c>
      <c r="B24">
        <v>0.99</v>
      </c>
      <c r="C24" t="str">
        <f t="shared" si="1"/>
        <v>Sector 3 Region 2</v>
      </c>
      <c r="D24">
        <v>3</v>
      </c>
      <c r="E24">
        <v>2</v>
      </c>
    </row>
    <row r="25" spans="1:11" x14ac:dyDescent="0.3">
      <c r="A25" t="str">
        <f t="shared" si="0"/>
        <v>etaNK_4_1_p</v>
      </c>
      <c r="B25">
        <v>0.99</v>
      </c>
      <c r="C25" t="str">
        <f t="shared" si="1"/>
        <v>Sector 4 Region 1</v>
      </c>
      <c r="D25">
        <v>4</v>
      </c>
      <c r="E25">
        <v>1</v>
      </c>
    </row>
    <row r="26" spans="1:11" x14ac:dyDescent="0.3">
      <c r="A26" t="str">
        <f t="shared" si="0"/>
        <v>etaNK_4_2_p</v>
      </c>
      <c r="B26">
        <v>0.99</v>
      </c>
      <c r="C26" t="str">
        <f t="shared" si="1"/>
        <v>Sector 4 Region 2</v>
      </c>
      <c r="D26">
        <v>4</v>
      </c>
      <c r="E26">
        <v>2</v>
      </c>
    </row>
    <row r="27" spans="1:11" x14ac:dyDescent="0.3">
      <c r="A27" t="str">
        <f t="shared" si="0"/>
        <v>etaNK_5_1_p</v>
      </c>
      <c r="B27">
        <v>0.99</v>
      </c>
      <c r="C27" t="str">
        <f t="shared" si="1"/>
        <v>Sector 5 Region 1</v>
      </c>
      <c r="D27">
        <v>5</v>
      </c>
      <c r="E27">
        <v>1</v>
      </c>
    </row>
    <row r="28" spans="1:11" x14ac:dyDescent="0.3">
      <c r="A28" t="str">
        <f t="shared" si="0"/>
        <v>etaNK_5_2_p</v>
      </c>
      <c r="B28">
        <v>0.99</v>
      </c>
      <c r="C28" t="str">
        <f t="shared" si="1"/>
        <v>Sector 5 Region 2</v>
      </c>
      <c r="D28">
        <v>5</v>
      </c>
      <c r="E28">
        <v>2</v>
      </c>
    </row>
    <row r="29" spans="1:11" x14ac:dyDescent="0.3">
      <c r="A29" t="str">
        <f t="shared" si="0"/>
        <v>etaNK_6_1_p</v>
      </c>
      <c r="B29">
        <v>0.99</v>
      </c>
      <c r="C29" t="str">
        <f t="shared" si="1"/>
        <v>Sector 6 Region 1</v>
      </c>
      <c r="D29">
        <v>6</v>
      </c>
      <c r="E29">
        <v>1</v>
      </c>
    </row>
    <row r="30" spans="1:11" x14ac:dyDescent="0.3">
      <c r="A30" t="str">
        <f t="shared" si="0"/>
        <v>etaNK_6_2_p</v>
      </c>
      <c r="B30">
        <v>0.99</v>
      </c>
      <c r="C30" t="str">
        <f t="shared" si="1"/>
        <v>Sector 6 Region 2</v>
      </c>
      <c r="D30">
        <v>6</v>
      </c>
      <c r="E30">
        <v>2</v>
      </c>
    </row>
    <row r="31" spans="1:11" x14ac:dyDescent="0.3">
      <c r="A31" t="str">
        <f t="shared" si="0"/>
        <v>etaNK_7_1_p</v>
      </c>
      <c r="B31">
        <v>0.99</v>
      </c>
      <c r="C31" t="str">
        <f t="shared" si="1"/>
        <v>Sector 7 Region 1</v>
      </c>
      <c r="D31">
        <v>7</v>
      </c>
      <c r="E31">
        <v>1</v>
      </c>
    </row>
    <row r="32" spans="1:11" x14ac:dyDescent="0.3">
      <c r="A32" t="str">
        <f t="shared" si="0"/>
        <v>etaNK_7_2_p</v>
      </c>
      <c r="B32">
        <v>0.99</v>
      </c>
      <c r="C32" t="str">
        <f t="shared" si="1"/>
        <v>Sector 7 Region 2</v>
      </c>
      <c r="D32">
        <v>7</v>
      </c>
      <c r="E32">
        <v>2</v>
      </c>
    </row>
    <row r="33" spans="1:5" x14ac:dyDescent="0.3">
      <c r="A33" t="str">
        <f t="shared" si="0"/>
        <v>etaNK_8_1_p</v>
      </c>
      <c r="B33">
        <v>0.99</v>
      </c>
      <c r="C33" t="str">
        <f t="shared" si="1"/>
        <v>Sector 8 Region 1</v>
      </c>
      <c r="D33">
        <v>8</v>
      </c>
      <c r="E33">
        <v>1</v>
      </c>
    </row>
    <row r="34" spans="1:5" x14ac:dyDescent="0.3">
      <c r="A34" t="str">
        <f t="shared" si="0"/>
        <v>etaNK_8_2_p</v>
      </c>
      <c r="B34">
        <v>0.99</v>
      </c>
      <c r="C34" t="str">
        <f t="shared" si="1"/>
        <v>Sector 8 Region 2</v>
      </c>
      <c r="D34">
        <v>8</v>
      </c>
      <c r="E34">
        <v>2</v>
      </c>
    </row>
    <row r="35" spans="1:5" x14ac:dyDescent="0.3">
      <c r="A35" t="str">
        <f t="shared" si="0"/>
        <v>etaNK_9_1_p</v>
      </c>
      <c r="B35">
        <v>0.99</v>
      </c>
      <c r="C35" t="str">
        <f t="shared" si="1"/>
        <v>Sector 9 Region 1</v>
      </c>
      <c r="D35">
        <v>9</v>
      </c>
      <c r="E35">
        <v>1</v>
      </c>
    </row>
    <row r="36" spans="1:5" x14ac:dyDescent="0.3">
      <c r="A36" t="str">
        <f t="shared" si="0"/>
        <v>etaNK_9_2_p</v>
      </c>
      <c r="B36">
        <v>0.99</v>
      </c>
      <c r="C36" t="str">
        <f t="shared" si="1"/>
        <v>Sector 9 Region 2</v>
      </c>
      <c r="D36">
        <v>9</v>
      </c>
      <c r="E36">
        <v>2</v>
      </c>
    </row>
    <row r="37" spans="1:5" x14ac:dyDescent="0.3">
      <c r="A37" s="18" t="s">
        <v>172</v>
      </c>
      <c r="B37" s="18"/>
      <c r="C37" s="18"/>
      <c r="D37" t="s">
        <v>138</v>
      </c>
      <c r="E37" t="s">
        <v>139</v>
      </c>
    </row>
    <row r="38" spans="1:5" x14ac:dyDescent="0.3">
      <c r="A38" t="str">
        <f>"phiGA_" &amp; D38 &amp; "_" &amp; E38 &amp; "_p"</f>
        <v>phiGA_1_1_p</v>
      </c>
      <c r="B38">
        <v>1</v>
      </c>
      <c r="C38" t="str">
        <f>CONCATENATE(D$18," ",D38," ",E$18, " ",E38)</f>
        <v>Sector 1 Region 1</v>
      </c>
      <c r="D38">
        <v>1</v>
      </c>
      <c r="E38">
        <v>1</v>
      </c>
    </row>
    <row r="39" spans="1:5" x14ac:dyDescent="0.3">
      <c r="A39" t="str">
        <f t="shared" ref="A39:A55" si="2">"phiGA_" &amp; D39 &amp; "_" &amp; E39 &amp; "_p"</f>
        <v>phiGA_1_2_p</v>
      </c>
      <c r="B39">
        <v>1</v>
      </c>
      <c r="C39" t="str">
        <f t="shared" ref="C39:C55" si="3">CONCATENATE(D$18," ",D39," ",E$18, " ",E39)</f>
        <v>Sector 1 Region 2</v>
      </c>
      <c r="D39">
        <v>1</v>
      </c>
      <c r="E39">
        <v>2</v>
      </c>
    </row>
    <row r="40" spans="1:5" x14ac:dyDescent="0.3">
      <c r="A40" t="str">
        <f t="shared" si="2"/>
        <v>phiGA_2_1_p</v>
      </c>
      <c r="B40">
        <v>1</v>
      </c>
      <c r="C40" t="str">
        <f t="shared" si="3"/>
        <v>Sector 2 Region 1</v>
      </c>
      <c r="D40">
        <v>2</v>
      </c>
      <c r="E40">
        <v>1</v>
      </c>
    </row>
    <row r="41" spans="1:5" x14ac:dyDescent="0.3">
      <c r="A41" t="str">
        <f t="shared" si="2"/>
        <v>phiGA_2_2_p</v>
      </c>
      <c r="B41">
        <v>1</v>
      </c>
      <c r="C41" t="str">
        <f t="shared" si="3"/>
        <v>Sector 2 Region 2</v>
      </c>
      <c r="D41">
        <v>2</v>
      </c>
      <c r="E41">
        <v>2</v>
      </c>
    </row>
    <row r="42" spans="1:5" x14ac:dyDescent="0.3">
      <c r="A42" t="str">
        <f t="shared" si="2"/>
        <v>phiGA_3_1_p</v>
      </c>
      <c r="B42">
        <v>1</v>
      </c>
      <c r="C42" t="str">
        <f t="shared" si="3"/>
        <v>Sector 3 Region 1</v>
      </c>
      <c r="D42">
        <v>3</v>
      </c>
      <c r="E42">
        <v>1</v>
      </c>
    </row>
    <row r="43" spans="1:5" x14ac:dyDescent="0.3">
      <c r="A43" t="str">
        <f t="shared" si="2"/>
        <v>phiGA_3_2_p</v>
      </c>
      <c r="B43">
        <v>1</v>
      </c>
      <c r="C43" t="str">
        <f t="shared" si="3"/>
        <v>Sector 3 Region 2</v>
      </c>
      <c r="D43">
        <v>3</v>
      </c>
      <c r="E43">
        <v>2</v>
      </c>
    </row>
    <row r="44" spans="1:5" x14ac:dyDescent="0.3">
      <c r="A44" t="str">
        <f t="shared" si="2"/>
        <v>phiGA_4_1_p</v>
      </c>
      <c r="B44">
        <v>1</v>
      </c>
      <c r="C44" t="str">
        <f t="shared" si="3"/>
        <v>Sector 4 Region 1</v>
      </c>
      <c r="D44">
        <v>4</v>
      </c>
      <c r="E44">
        <v>1</v>
      </c>
    </row>
    <row r="45" spans="1:5" x14ac:dyDescent="0.3">
      <c r="A45" t="str">
        <f t="shared" si="2"/>
        <v>phiGA_4_2_p</v>
      </c>
      <c r="B45">
        <v>1</v>
      </c>
      <c r="C45" t="str">
        <f t="shared" si="3"/>
        <v>Sector 4 Region 2</v>
      </c>
      <c r="D45">
        <v>4</v>
      </c>
      <c r="E45">
        <v>2</v>
      </c>
    </row>
    <row r="46" spans="1:5" x14ac:dyDescent="0.3">
      <c r="A46" t="str">
        <f t="shared" si="2"/>
        <v>phiGA_5_1_p</v>
      </c>
      <c r="B46">
        <v>1</v>
      </c>
      <c r="C46" t="str">
        <f t="shared" si="3"/>
        <v>Sector 5 Region 1</v>
      </c>
      <c r="D46">
        <v>5</v>
      </c>
      <c r="E46">
        <v>1</v>
      </c>
    </row>
    <row r="47" spans="1:5" x14ac:dyDescent="0.3">
      <c r="A47" t="str">
        <f t="shared" si="2"/>
        <v>phiGA_5_2_p</v>
      </c>
      <c r="B47">
        <v>1</v>
      </c>
      <c r="C47" t="str">
        <f t="shared" si="3"/>
        <v>Sector 5 Region 2</v>
      </c>
      <c r="D47">
        <v>5</v>
      </c>
      <c r="E47">
        <v>2</v>
      </c>
    </row>
    <row r="48" spans="1:5" x14ac:dyDescent="0.3">
      <c r="A48" t="str">
        <f t="shared" si="2"/>
        <v>phiGA_6_1_p</v>
      </c>
      <c r="B48">
        <v>1</v>
      </c>
      <c r="C48" t="str">
        <f t="shared" si="3"/>
        <v>Sector 6 Region 1</v>
      </c>
      <c r="D48">
        <v>6</v>
      </c>
      <c r="E48">
        <v>1</v>
      </c>
    </row>
    <row r="49" spans="1:5" x14ac:dyDescent="0.3">
      <c r="A49" t="str">
        <f t="shared" si="2"/>
        <v>phiGA_6_2_p</v>
      </c>
      <c r="B49">
        <v>1</v>
      </c>
      <c r="C49" t="str">
        <f t="shared" si="3"/>
        <v>Sector 6 Region 2</v>
      </c>
      <c r="D49">
        <v>6</v>
      </c>
      <c r="E49">
        <v>2</v>
      </c>
    </row>
    <row r="50" spans="1:5" x14ac:dyDescent="0.3">
      <c r="A50" t="str">
        <f t="shared" si="2"/>
        <v>phiGA_7_1_p</v>
      </c>
      <c r="B50">
        <v>1</v>
      </c>
      <c r="C50" t="str">
        <f t="shared" si="3"/>
        <v>Sector 7 Region 1</v>
      </c>
      <c r="D50">
        <v>7</v>
      </c>
      <c r="E50">
        <v>1</v>
      </c>
    </row>
    <row r="51" spans="1:5" x14ac:dyDescent="0.3">
      <c r="A51" t="str">
        <f t="shared" si="2"/>
        <v>phiGA_7_2_p</v>
      </c>
      <c r="B51">
        <v>1</v>
      </c>
      <c r="C51" t="str">
        <f t="shared" si="3"/>
        <v>Sector 7 Region 2</v>
      </c>
      <c r="D51">
        <v>7</v>
      </c>
      <c r="E51">
        <v>2</v>
      </c>
    </row>
    <row r="52" spans="1:5" x14ac:dyDescent="0.3">
      <c r="A52" t="str">
        <f t="shared" si="2"/>
        <v>phiGA_8_1_p</v>
      </c>
      <c r="B52">
        <v>1</v>
      </c>
      <c r="C52" t="str">
        <f t="shared" si="3"/>
        <v>Sector 8 Region 1</v>
      </c>
      <c r="D52">
        <v>8</v>
      </c>
      <c r="E52">
        <v>1</v>
      </c>
    </row>
    <row r="53" spans="1:5" x14ac:dyDescent="0.3">
      <c r="A53" t="str">
        <f t="shared" si="2"/>
        <v>phiGA_8_2_p</v>
      </c>
      <c r="B53">
        <v>1</v>
      </c>
      <c r="C53" t="str">
        <f t="shared" si="3"/>
        <v>Sector 8 Region 2</v>
      </c>
      <c r="D53">
        <v>8</v>
      </c>
      <c r="E53">
        <v>2</v>
      </c>
    </row>
    <row r="54" spans="1:5" x14ac:dyDescent="0.3">
      <c r="A54" t="str">
        <f t="shared" si="2"/>
        <v>phiGA_9_1_p</v>
      </c>
      <c r="B54">
        <v>1</v>
      </c>
      <c r="C54" t="str">
        <f t="shared" si="3"/>
        <v>Sector 9 Region 1</v>
      </c>
      <c r="D54">
        <v>9</v>
      </c>
      <c r="E54">
        <v>1</v>
      </c>
    </row>
    <row r="55" spans="1:5" x14ac:dyDescent="0.3">
      <c r="A55" t="str">
        <f t="shared" si="2"/>
        <v>phiGA_9_2_p</v>
      </c>
      <c r="B55">
        <v>1</v>
      </c>
      <c r="C55" t="str">
        <f t="shared" si="3"/>
        <v>Sector 9 Region 2</v>
      </c>
      <c r="D55">
        <v>9</v>
      </c>
      <c r="E55">
        <v>2</v>
      </c>
    </row>
    <row r="56" spans="1:5" x14ac:dyDescent="0.3">
      <c r="A56" s="18" t="s">
        <v>211</v>
      </c>
      <c r="B56" s="18"/>
      <c r="C56" s="18"/>
      <c r="D56" t="s">
        <v>138</v>
      </c>
      <c r="E56" t="s">
        <v>139</v>
      </c>
    </row>
    <row r="57" spans="1:5" x14ac:dyDescent="0.3">
      <c r="A57" t="str">
        <f t="shared" ref="A57:A68" si="4">"tauK_" &amp; D57 &amp; "_" &amp; E57 &amp; "_p"</f>
        <v>tauK_1_1_p</v>
      </c>
      <c r="B57">
        <v>0.2</v>
      </c>
      <c r="C57" t="str">
        <f>CONCATENATE(D$18," ",D57," ",E$18, " ",E57)</f>
        <v>Sector 1 Region 1</v>
      </c>
      <c r="D57">
        <v>1</v>
      </c>
      <c r="E57">
        <v>1</v>
      </c>
    </row>
    <row r="58" spans="1:5" x14ac:dyDescent="0.3">
      <c r="A58" t="str">
        <f t="shared" si="4"/>
        <v>tauK_1_2_p</v>
      </c>
      <c r="B58">
        <v>0.2</v>
      </c>
      <c r="C58" t="str">
        <f t="shared" ref="C58:C74" si="5">CONCATENATE(D$18," ",D58," ",E$18, " ",E58)</f>
        <v>Sector 1 Region 2</v>
      </c>
      <c r="D58">
        <v>1</v>
      </c>
      <c r="E58">
        <v>2</v>
      </c>
    </row>
    <row r="59" spans="1:5" x14ac:dyDescent="0.3">
      <c r="A59" t="str">
        <f t="shared" si="4"/>
        <v>tauK_2_1_p</v>
      </c>
      <c r="B59">
        <v>0.2</v>
      </c>
      <c r="C59" t="str">
        <f t="shared" si="5"/>
        <v>Sector 2 Region 1</v>
      </c>
      <c r="D59">
        <v>2</v>
      </c>
      <c r="E59">
        <v>1</v>
      </c>
    </row>
    <row r="60" spans="1:5" x14ac:dyDescent="0.3">
      <c r="A60" t="str">
        <f t="shared" si="4"/>
        <v>tauK_2_2_p</v>
      </c>
      <c r="B60">
        <v>0.2</v>
      </c>
      <c r="C60" t="str">
        <f t="shared" si="5"/>
        <v>Sector 2 Region 2</v>
      </c>
      <c r="D60">
        <v>2</v>
      </c>
      <c r="E60">
        <v>2</v>
      </c>
    </row>
    <row r="61" spans="1:5" x14ac:dyDescent="0.3">
      <c r="A61" t="str">
        <f t="shared" si="4"/>
        <v>tauK_3_1_p</v>
      </c>
      <c r="B61">
        <v>0.2</v>
      </c>
      <c r="C61" t="str">
        <f t="shared" si="5"/>
        <v>Sector 3 Region 1</v>
      </c>
      <c r="D61">
        <v>3</v>
      </c>
      <c r="E61">
        <v>1</v>
      </c>
    </row>
    <row r="62" spans="1:5" x14ac:dyDescent="0.3">
      <c r="A62" t="str">
        <f t="shared" si="4"/>
        <v>tauK_3_2_p</v>
      </c>
      <c r="B62">
        <v>0.2</v>
      </c>
      <c r="C62" t="str">
        <f t="shared" si="5"/>
        <v>Sector 3 Region 2</v>
      </c>
      <c r="D62">
        <v>3</v>
      </c>
      <c r="E62">
        <v>2</v>
      </c>
    </row>
    <row r="63" spans="1:5" x14ac:dyDescent="0.3">
      <c r="A63" t="str">
        <f t="shared" si="4"/>
        <v>tauK_4_1_p</v>
      </c>
      <c r="B63">
        <v>0.2</v>
      </c>
      <c r="C63" t="str">
        <f t="shared" si="5"/>
        <v>Sector 4 Region 1</v>
      </c>
      <c r="D63">
        <v>4</v>
      </c>
      <c r="E63">
        <v>1</v>
      </c>
    </row>
    <row r="64" spans="1:5" x14ac:dyDescent="0.3">
      <c r="A64" t="str">
        <f t="shared" si="4"/>
        <v>tauK_4_2_p</v>
      </c>
      <c r="B64">
        <v>0.2</v>
      </c>
      <c r="C64" t="str">
        <f t="shared" si="5"/>
        <v>Sector 4 Region 2</v>
      </c>
      <c r="D64">
        <v>4</v>
      </c>
      <c r="E64">
        <v>2</v>
      </c>
    </row>
    <row r="65" spans="1:5" x14ac:dyDescent="0.3">
      <c r="A65" t="str">
        <f t="shared" si="4"/>
        <v>tauK_5_1_p</v>
      </c>
      <c r="B65">
        <v>0.2</v>
      </c>
      <c r="C65" t="str">
        <f t="shared" si="5"/>
        <v>Sector 5 Region 1</v>
      </c>
      <c r="D65">
        <v>5</v>
      </c>
      <c r="E65">
        <v>1</v>
      </c>
    </row>
    <row r="66" spans="1:5" x14ac:dyDescent="0.3">
      <c r="A66" t="str">
        <f t="shared" si="4"/>
        <v>tauK_5_2_p</v>
      </c>
      <c r="B66">
        <v>0.2</v>
      </c>
      <c r="C66" t="str">
        <f t="shared" si="5"/>
        <v>Sector 5 Region 2</v>
      </c>
      <c r="D66">
        <v>5</v>
      </c>
      <c r="E66">
        <v>2</v>
      </c>
    </row>
    <row r="67" spans="1:5" x14ac:dyDescent="0.3">
      <c r="A67" t="str">
        <f t="shared" si="4"/>
        <v>tauK_6_1_p</v>
      </c>
      <c r="B67">
        <v>0.2</v>
      </c>
      <c r="C67" t="str">
        <f t="shared" si="5"/>
        <v>Sector 6 Region 1</v>
      </c>
      <c r="D67">
        <v>6</v>
      </c>
      <c r="E67">
        <v>1</v>
      </c>
    </row>
    <row r="68" spans="1:5" x14ac:dyDescent="0.3">
      <c r="A68" t="str">
        <f t="shared" si="4"/>
        <v>tauK_6_2_p</v>
      </c>
      <c r="B68">
        <v>0.2</v>
      </c>
      <c r="C68" t="str">
        <f t="shared" si="5"/>
        <v>Sector 6 Region 2</v>
      </c>
      <c r="D68">
        <v>6</v>
      </c>
      <c r="E68">
        <v>2</v>
      </c>
    </row>
    <row r="69" spans="1:5" x14ac:dyDescent="0.3">
      <c r="A69" t="str">
        <f t="shared" ref="A69:A74" si="6">"tauK_" &amp; D69 &amp; "_" &amp; E69 &amp; "_p"</f>
        <v>tauK_7_1_p</v>
      </c>
      <c r="B69">
        <v>0.2</v>
      </c>
      <c r="C69" t="str">
        <f t="shared" si="5"/>
        <v>Sector 7 Region 1</v>
      </c>
      <c r="D69">
        <v>7</v>
      </c>
      <c r="E69">
        <v>1</v>
      </c>
    </row>
    <row r="70" spans="1:5" x14ac:dyDescent="0.3">
      <c r="A70" t="str">
        <f t="shared" si="6"/>
        <v>tauK_7_2_p</v>
      </c>
      <c r="B70">
        <v>0.2</v>
      </c>
      <c r="C70" t="str">
        <f t="shared" si="5"/>
        <v>Sector 7 Region 2</v>
      </c>
      <c r="D70">
        <v>7</v>
      </c>
      <c r="E70">
        <v>2</v>
      </c>
    </row>
    <row r="71" spans="1:5" x14ac:dyDescent="0.3">
      <c r="A71" t="str">
        <f t="shared" si="6"/>
        <v>tauK_8_1_p</v>
      </c>
      <c r="B71">
        <v>0.2</v>
      </c>
      <c r="C71" t="str">
        <f t="shared" si="5"/>
        <v>Sector 8 Region 1</v>
      </c>
      <c r="D71">
        <v>8</v>
      </c>
      <c r="E71">
        <v>1</v>
      </c>
    </row>
    <row r="72" spans="1:5" x14ac:dyDescent="0.3">
      <c r="A72" t="str">
        <f t="shared" si="6"/>
        <v>tauK_8_2_p</v>
      </c>
      <c r="B72">
        <v>0.2</v>
      </c>
      <c r="C72" t="str">
        <f t="shared" si="5"/>
        <v>Sector 8 Region 2</v>
      </c>
      <c r="D72">
        <v>8</v>
      </c>
      <c r="E72">
        <v>2</v>
      </c>
    </row>
    <row r="73" spans="1:5" x14ac:dyDescent="0.3">
      <c r="A73" t="str">
        <f t="shared" si="6"/>
        <v>tauK_9_1_p</v>
      </c>
      <c r="B73">
        <v>0.2</v>
      </c>
      <c r="C73" t="str">
        <f t="shared" si="5"/>
        <v>Sector 9 Region 1</v>
      </c>
      <c r="D73">
        <v>9</v>
      </c>
      <c r="E73">
        <v>1</v>
      </c>
    </row>
    <row r="74" spans="1:5" x14ac:dyDescent="0.3">
      <c r="A74" t="str">
        <f t="shared" si="6"/>
        <v>tauK_9_2_p</v>
      </c>
      <c r="B74">
        <v>0.2</v>
      </c>
      <c r="C74" t="str">
        <f t="shared" si="5"/>
        <v>Sector 9 Region 2</v>
      </c>
      <c r="D74">
        <v>9</v>
      </c>
      <c r="E74">
        <v>2</v>
      </c>
    </row>
    <row r="75" spans="1:5" x14ac:dyDescent="0.3">
      <c r="A75" s="18" t="s">
        <v>212</v>
      </c>
      <c r="B75" s="18"/>
      <c r="C75" s="18"/>
      <c r="D75" t="s">
        <v>138</v>
      </c>
      <c r="E75" t="s">
        <v>139</v>
      </c>
    </row>
    <row r="76" spans="1:5" x14ac:dyDescent="0.3">
      <c r="A76" t="str">
        <f t="shared" ref="A76:A87" si="7">"tauN_" &amp; D76 &amp; "_" &amp; E76 &amp; "_p"</f>
        <v>tauN_1_1_p</v>
      </c>
      <c r="B76">
        <v>0</v>
      </c>
      <c r="C76" t="str">
        <f>CONCATENATE(D$18," ",D76," ",E$18, " ",E76)</f>
        <v>Sector 1 Region 1</v>
      </c>
      <c r="D76">
        <v>1</v>
      </c>
      <c r="E76">
        <v>1</v>
      </c>
    </row>
    <row r="77" spans="1:5" x14ac:dyDescent="0.3">
      <c r="A77" t="str">
        <f t="shared" si="7"/>
        <v>tauN_1_2_p</v>
      </c>
      <c r="B77">
        <v>0</v>
      </c>
      <c r="C77" t="str">
        <f t="shared" ref="C77:C93" si="8">CONCATENATE(D$18," ",D77," ",E$18, " ",E77)</f>
        <v>Sector 1 Region 2</v>
      </c>
      <c r="D77">
        <v>1</v>
      </c>
      <c r="E77">
        <v>2</v>
      </c>
    </row>
    <row r="78" spans="1:5" x14ac:dyDescent="0.3">
      <c r="A78" t="str">
        <f t="shared" si="7"/>
        <v>tauN_2_1_p</v>
      </c>
      <c r="B78">
        <v>0</v>
      </c>
      <c r="C78" t="str">
        <f t="shared" si="8"/>
        <v>Sector 2 Region 1</v>
      </c>
      <c r="D78">
        <v>2</v>
      </c>
      <c r="E78">
        <v>1</v>
      </c>
    </row>
    <row r="79" spans="1:5" x14ac:dyDescent="0.3">
      <c r="A79" t="str">
        <f t="shared" si="7"/>
        <v>tauN_2_2_p</v>
      </c>
      <c r="B79">
        <v>0</v>
      </c>
      <c r="C79" t="str">
        <f t="shared" si="8"/>
        <v>Sector 2 Region 2</v>
      </c>
      <c r="D79">
        <v>2</v>
      </c>
      <c r="E79">
        <v>2</v>
      </c>
    </row>
    <row r="80" spans="1:5" x14ac:dyDescent="0.3">
      <c r="A80" t="str">
        <f t="shared" si="7"/>
        <v>tauN_3_1_p</v>
      </c>
      <c r="B80">
        <v>0</v>
      </c>
      <c r="C80" t="str">
        <f t="shared" si="8"/>
        <v>Sector 3 Region 1</v>
      </c>
      <c r="D80">
        <v>3</v>
      </c>
      <c r="E80">
        <v>1</v>
      </c>
    </row>
    <row r="81" spans="1:5" x14ac:dyDescent="0.3">
      <c r="A81" t="str">
        <f t="shared" si="7"/>
        <v>tauN_3_2_p</v>
      </c>
      <c r="B81">
        <v>0</v>
      </c>
      <c r="C81" t="str">
        <f t="shared" si="8"/>
        <v>Sector 3 Region 2</v>
      </c>
      <c r="D81">
        <v>3</v>
      </c>
      <c r="E81">
        <v>2</v>
      </c>
    </row>
    <row r="82" spans="1:5" x14ac:dyDescent="0.3">
      <c r="A82" t="str">
        <f t="shared" si="7"/>
        <v>tauN_4_1_p</v>
      </c>
      <c r="B82">
        <v>0</v>
      </c>
      <c r="C82" t="str">
        <f t="shared" si="8"/>
        <v>Sector 4 Region 1</v>
      </c>
      <c r="D82">
        <v>4</v>
      </c>
      <c r="E82">
        <v>1</v>
      </c>
    </row>
    <row r="83" spans="1:5" x14ac:dyDescent="0.3">
      <c r="A83" t="str">
        <f t="shared" si="7"/>
        <v>tauN_4_2_p</v>
      </c>
      <c r="B83">
        <v>0</v>
      </c>
      <c r="C83" t="str">
        <f t="shared" si="8"/>
        <v>Sector 4 Region 2</v>
      </c>
      <c r="D83">
        <v>4</v>
      </c>
      <c r="E83">
        <v>2</v>
      </c>
    </row>
    <row r="84" spans="1:5" x14ac:dyDescent="0.3">
      <c r="A84" t="str">
        <f t="shared" si="7"/>
        <v>tauN_5_1_p</v>
      </c>
      <c r="B84">
        <v>0</v>
      </c>
      <c r="C84" t="str">
        <f t="shared" si="8"/>
        <v>Sector 5 Region 1</v>
      </c>
      <c r="D84">
        <v>5</v>
      </c>
      <c r="E84">
        <v>1</v>
      </c>
    </row>
    <row r="85" spans="1:5" x14ac:dyDescent="0.3">
      <c r="A85" t="str">
        <f t="shared" si="7"/>
        <v>tauN_5_2_p</v>
      </c>
      <c r="B85">
        <v>0</v>
      </c>
      <c r="C85" t="str">
        <f t="shared" si="8"/>
        <v>Sector 5 Region 2</v>
      </c>
      <c r="D85">
        <v>5</v>
      </c>
      <c r="E85">
        <v>2</v>
      </c>
    </row>
    <row r="86" spans="1:5" x14ac:dyDescent="0.3">
      <c r="A86" t="str">
        <f t="shared" si="7"/>
        <v>tauN_6_1_p</v>
      </c>
      <c r="B86">
        <v>0</v>
      </c>
      <c r="C86" t="str">
        <f t="shared" si="8"/>
        <v>Sector 6 Region 1</v>
      </c>
      <c r="D86">
        <v>6</v>
      </c>
      <c r="E86">
        <v>1</v>
      </c>
    </row>
    <row r="87" spans="1:5" x14ac:dyDescent="0.3">
      <c r="A87" t="str">
        <f t="shared" si="7"/>
        <v>tauN_6_2_p</v>
      </c>
      <c r="B87">
        <v>0</v>
      </c>
      <c r="C87" t="str">
        <f t="shared" si="8"/>
        <v>Sector 6 Region 2</v>
      </c>
      <c r="D87">
        <v>6</v>
      </c>
      <c r="E87">
        <v>2</v>
      </c>
    </row>
    <row r="88" spans="1:5" x14ac:dyDescent="0.3">
      <c r="A88" t="str">
        <f t="shared" ref="A88:A93" si="9">"tauN_" &amp; D88 &amp; "_" &amp; E88 &amp; "_p"</f>
        <v>tauN_7_1_p</v>
      </c>
      <c r="B88">
        <v>0</v>
      </c>
      <c r="C88" t="str">
        <f t="shared" si="8"/>
        <v>Sector 7 Region 1</v>
      </c>
      <c r="D88">
        <v>7</v>
      </c>
      <c r="E88">
        <v>1</v>
      </c>
    </row>
    <row r="89" spans="1:5" x14ac:dyDescent="0.3">
      <c r="A89" t="str">
        <f t="shared" si="9"/>
        <v>tauN_7_2_p</v>
      </c>
      <c r="B89">
        <v>0</v>
      </c>
      <c r="C89" t="str">
        <f t="shared" si="8"/>
        <v>Sector 7 Region 2</v>
      </c>
      <c r="D89">
        <v>7</v>
      </c>
      <c r="E89">
        <v>2</v>
      </c>
    </row>
    <row r="90" spans="1:5" x14ac:dyDescent="0.3">
      <c r="A90" t="str">
        <f t="shared" si="9"/>
        <v>tauN_8_1_p</v>
      </c>
      <c r="B90">
        <v>0</v>
      </c>
      <c r="C90" t="str">
        <f t="shared" si="8"/>
        <v>Sector 8 Region 1</v>
      </c>
      <c r="D90">
        <v>8</v>
      </c>
      <c r="E90">
        <v>1</v>
      </c>
    </row>
    <row r="91" spans="1:5" x14ac:dyDescent="0.3">
      <c r="A91" t="str">
        <f t="shared" si="9"/>
        <v>tauN_8_2_p</v>
      </c>
      <c r="B91">
        <v>0</v>
      </c>
      <c r="C91" t="str">
        <f t="shared" si="8"/>
        <v>Sector 8 Region 2</v>
      </c>
      <c r="D91">
        <v>8</v>
      </c>
      <c r="E91">
        <v>2</v>
      </c>
    </row>
    <row r="92" spans="1:5" x14ac:dyDescent="0.3">
      <c r="A92" t="str">
        <f t="shared" si="9"/>
        <v>tauN_9_1_p</v>
      </c>
      <c r="B92">
        <v>0</v>
      </c>
      <c r="C92" t="str">
        <f t="shared" si="8"/>
        <v>Sector 9 Region 1</v>
      </c>
      <c r="D92">
        <v>9</v>
      </c>
      <c r="E92">
        <v>1</v>
      </c>
    </row>
    <row r="93" spans="1:5" x14ac:dyDescent="0.3">
      <c r="A93" t="str">
        <f t="shared" si="9"/>
        <v>tauN_9_2_p</v>
      </c>
      <c r="B93">
        <v>0</v>
      </c>
      <c r="C93" t="str">
        <f t="shared" si="8"/>
        <v>Sector 9 Region 2</v>
      </c>
      <c r="D93">
        <v>9</v>
      </c>
      <c r="E93">
        <v>2</v>
      </c>
    </row>
  </sheetData>
  <mergeCells count="4">
    <mergeCell ref="A18:C18"/>
    <mergeCell ref="A37:C37"/>
    <mergeCell ref="A56:C56"/>
    <mergeCell ref="A75:C7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"/>
  <sheetViews>
    <sheetView topLeftCell="A31" workbookViewId="0">
      <selection activeCell="D71" sqref="D71"/>
    </sheetView>
  </sheetViews>
  <sheetFormatPr baseColWidth="10" defaultRowHeight="14.4" x14ac:dyDescent="0.3"/>
  <cols>
    <col min="1" max="1" width="32.21875" customWidth="1"/>
  </cols>
  <sheetData>
    <row r="1" spans="1:2" x14ac:dyDescent="0.3">
      <c r="A1" t="s">
        <v>138</v>
      </c>
      <c r="B1" t="s">
        <v>216</v>
      </c>
    </row>
    <row r="2" spans="1:2" x14ac:dyDescent="0.3">
      <c r="A2">
        <v>1</v>
      </c>
      <c r="B2" s="1">
        <f>'[1]IO GRAS Economic Activity 9'!$B$25</f>
        <v>0.12087555432860778</v>
      </c>
    </row>
    <row r="3" spans="1:2" x14ac:dyDescent="0.3">
      <c r="A3">
        <v>2</v>
      </c>
      <c r="B3" s="1">
        <f>'[1]IO GRAS Economic Activity 9'!$C$25</f>
        <v>6.8423692992434407E-2</v>
      </c>
    </row>
    <row r="4" spans="1:2" x14ac:dyDescent="0.3">
      <c r="A4">
        <v>3</v>
      </c>
      <c r="B4" s="1">
        <f>'[1]IO GRAS Economic Activity 9'!$D$25</f>
        <v>0.28063390924098364</v>
      </c>
    </row>
    <row r="5" spans="1:2" x14ac:dyDescent="0.3">
      <c r="A5">
        <v>4</v>
      </c>
      <c r="B5" s="1">
        <f>'[1]IO GRAS Economic Activity 9'!$E$25</f>
        <v>7.0173665565563689E-2</v>
      </c>
    </row>
    <row r="6" spans="1:2" x14ac:dyDescent="0.3">
      <c r="A6">
        <v>5</v>
      </c>
      <c r="B6" s="1">
        <f>'[1]IO GRAS Economic Activity 9'!$F$25</f>
        <v>0.1467449333613397</v>
      </c>
    </row>
    <row r="7" spans="1:2" x14ac:dyDescent="0.3">
      <c r="A7">
        <v>6</v>
      </c>
      <c r="B7" s="1">
        <f>'[1]IO GRAS Economic Activity 9'!$G$25</f>
        <v>2.949546738574926E-2</v>
      </c>
    </row>
    <row r="8" spans="1:2" x14ac:dyDescent="0.3">
      <c r="A8">
        <v>7</v>
      </c>
      <c r="B8" s="1">
        <f>'[1]IO GRAS Economic Activity 9'!$H$25</f>
        <v>0.17042963265008579</v>
      </c>
    </row>
    <row r="9" spans="1:2" x14ac:dyDescent="0.3">
      <c r="A9">
        <v>8</v>
      </c>
      <c r="B9" s="1">
        <f>'[1]IO GRAS Economic Activity 9'!$I$25</f>
        <v>0.10772033333328307</v>
      </c>
    </row>
    <row r="10" spans="1:2" x14ac:dyDescent="0.3">
      <c r="A10">
        <v>9</v>
      </c>
      <c r="B10" s="1">
        <f>'[1]IO GRAS Economic Activity 9'!$J$25</f>
        <v>5.5028111419525415E-3</v>
      </c>
    </row>
    <row r="11" spans="1:2" x14ac:dyDescent="0.3">
      <c r="A11" t="s">
        <v>138</v>
      </c>
      <c r="B11" t="s">
        <v>217</v>
      </c>
    </row>
    <row r="12" spans="1:2" x14ac:dyDescent="0.3">
      <c r="A12">
        <v>1</v>
      </c>
      <c r="B12" s="1">
        <f>[2]Calibration!$B$12</f>
        <v>0.41864967694004818</v>
      </c>
    </row>
    <row r="13" spans="1:2" x14ac:dyDescent="0.3">
      <c r="A13">
        <v>2</v>
      </c>
      <c r="B13" s="1">
        <f>[2]Calibration!$C$12</f>
        <v>9.9863421808985622E-3</v>
      </c>
    </row>
    <row r="14" spans="1:2" x14ac:dyDescent="0.3">
      <c r="A14">
        <v>3</v>
      </c>
      <c r="B14" s="1">
        <f>[2]Calibration!$D$12</f>
        <v>0.16634398192965472</v>
      </c>
    </row>
    <row r="15" spans="1:2" x14ac:dyDescent="0.3">
      <c r="A15">
        <v>4</v>
      </c>
      <c r="B15" s="1">
        <f>[2]Calibration!$E$12</f>
        <v>7.1292690065062239E-2</v>
      </c>
    </row>
    <row r="16" spans="1:2" x14ac:dyDescent="0.3">
      <c r="A16">
        <v>5</v>
      </c>
      <c r="B16" s="1">
        <f>[2]Calibration!$F$12</f>
        <v>0.15328087830282836</v>
      </c>
    </row>
    <row r="17" spans="1:2" x14ac:dyDescent="0.3">
      <c r="A17">
        <v>6</v>
      </c>
      <c r="B17" s="1">
        <f>[2]Calibration!$G$12</f>
        <v>3.0285463427812419E-2</v>
      </c>
    </row>
    <row r="18" spans="1:2" x14ac:dyDescent="0.3">
      <c r="A18">
        <v>7</v>
      </c>
      <c r="B18" s="1">
        <f>[2]Calibration!$H$12</f>
        <v>4.6569786202600987E-2</v>
      </c>
    </row>
    <row r="19" spans="1:2" x14ac:dyDescent="0.3">
      <c r="A19">
        <v>8</v>
      </c>
      <c r="B19" s="1">
        <f>[2]Calibration!$I$12</f>
        <v>8.3989959251671589E-2</v>
      </c>
    </row>
    <row r="20" spans="1:2" x14ac:dyDescent="0.3">
      <c r="A20">
        <v>9</v>
      </c>
      <c r="B20" s="1">
        <f>[2]Calibration!$J$12</f>
        <v>1.9601221699422917E-2</v>
      </c>
    </row>
    <row r="21" spans="1:2" x14ac:dyDescent="0.3">
      <c r="A21" t="s">
        <v>138</v>
      </c>
      <c r="B21" t="s">
        <v>218</v>
      </c>
    </row>
    <row r="22" spans="1:2" x14ac:dyDescent="0.3">
      <c r="A22">
        <v>1</v>
      </c>
      <c r="B22" s="1">
        <f>'[1]IO GRAS Economic Activity 9'!$B$24</f>
        <v>0.66891309617432293</v>
      </c>
    </row>
    <row r="23" spans="1:2" x14ac:dyDescent="0.3">
      <c r="A23">
        <v>2</v>
      </c>
      <c r="B23" s="1">
        <f>'[1]IO GRAS Economic Activity 9'!$C$24</f>
        <v>0.39381981436438973</v>
      </c>
    </row>
    <row r="24" spans="1:2" x14ac:dyDescent="0.3">
      <c r="A24">
        <v>3</v>
      </c>
      <c r="B24" s="1">
        <f>'[1]IO GRAS Economic Activity 9'!$D$24</f>
        <v>0.58432471061506275</v>
      </c>
    </row>
    <row r="25" spans="1:2" x14ac:dyDescent="0.3">
      <c r="A25">
        <v>4</v>
      </c>
      <c r="B25" s="1">
        <f>'[1]IO GRAS Economic Activity 9'!$E$24</f>
        <v>0.83711224937998774</v>
      </c>
    </row>
    <row r="26" spans="1:2" x14ac:dyDescent="0.3">
      <c r="A26">
        <v>5</v>
      </c>
      <c r="B26" s="1">
        <f>'[1]IO GRAS Economic Activity 9'!$F$24</f>
        <v>0.64945861809191308</v>
      </c>
    </row>
    <row r="27" spans="1:2" x14ac:dyDescent="0.3">
      <c r="A27">
        <v>6</v>
      </c>
      <c r="B27" s="1">
        <f>'[1]IO GRAS Economic Activity 9'!$G$24</f>
        <v>0.67873517887862411</v>
      </c>
    </row>
    <row r="28" spans="1:2" x14ac:dyDescent="0.3">
      <c r="A28">
        <v>7</v>
      </c>
      <c r="B28" s="1">
        <f>'[1]IO GRAS Economic Activity 9'!$H$24</f>
        <v>0.60039724020306018</v>
      </c>
    </row>
    <row r="29" spans="1:2" x14ac:dyDescent="0.3">
      <c r="A29">
        <v>8</v>
      </c>
      <c r="B29" s="1">
        <f>'[1]IO GRAS Economic Activity 9'!$I$24</f>
        <v>0.72706912135831614</v>
      </c>
    </row>
    <row r="30" spans="1:2" x14ac:dyDescent="0.3">
      <c r="A30">
        <v>9</v>
      </c>
      <c r="B30" s="1">
        <f>'[1]IO GRAS Economic Activity 9'!$J$24</f>
        <v>0.89952126923439857</v>
      </c>
    </row>
    <row r="33" spans="1:6" x14ac:dyDescent="0.3">
      <c r="A33" t="s">
        <v>181</v>
      </c>
    </row>
    <row r="34" spans="1:6" x14ac:dyDescent="0.3">
      <c r="B34" t="s">
        <v>175</v>
      </c>
      <c r="C34" t="s">
        <v>182</v>
      </c>
      <c r="D34" t="s">
        <v>183</v>
      </c>
      <c r="E34" t="s">
        <v>184</v>
      </c>
      <c r="F34" t="s">
        <v>185</v>
      </c>
    </row>
    <row r="35" spans="1:6" x14ac:dyDescent="0.3">
      <c r="A35" t="s">
        <v>176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3">
      <c r="A36" t="s">
        <v>157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3">
      <c r="A37" t="s">
        <v>177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3">
      <c r="A38" t="s">
        <v>178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3">
      <c r="A39" t="s">
        <v>159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3">
      <c r="A40" t="s">
        <v>179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3">
      <c r="A41" t="s">
        <v>180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3">
      <c r="A42" t="s">
        <v>187</v>
      </c>
    </row>
    <row r="43" spans="1:6" x14ac:dyDescent="0.3">
      <c r="A43" t="s">
        <v>186</v>
      </c>
      <c r="B43">
        <v>2016</v>
      </c>
      <c r="C43">
        <v>2017</v>
      </c>
      <c r="D43">
        <v>2018</v>
      </c>
      <c r="E43" t="s">
        <v>188</v>
      </c>
      <c r="F43" t="s">
        <v>189</v>
      </c>
    </row>
    <row r="44" spans="1:6" x14ac:dyDescent="0.3">
      <c r="A44" t="s">
        <v>176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3">
      <c r="A45" t="s">
        <v>157</v>
      </c>
      <c r="B45">
        <v>4193</v>
      </c>
      <c r="C45">
        <v>5300</v>
      </c>
      <c r="D45">
        <v>5271</v>
      </c>
      <c r="E45">
        <f t="shared" si="0"/>
        <v>14764</v>
      </c>
      <c r="F45">
        <f>E45/E$44</f>
        <v>5.9000775274343213E-2</v>
      </c>
    </row>
    <row r="46" spans="1:6" x14ac:dyDescent="0.3">
      <c r="A46" t="s">
        <v>177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ref="F46:F50" si="1">E46/E$44</f>
        <v>0.20461248271617766</v>
      </c>
    </row>
    <row r="47" spans="1:6" x14ac:dyDescent="0.3">
      <c r="A47" t="s">
        <v>178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3.6310013827057876E-2</v>
      </c>
    </row>
    <row r="48" spans="1:6" x14ac:dyDescent="0.3">
      <c r="A48" t="s">
        <v>159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0.62592213687988041</v>
      </c>
    </row>
    <row r="49" spans="1:6" x14ac:dyDescent="0.3">
      <c r="A49" t="s">
        <v>179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0.62592213687988041</v>
      </c>
    </row>
    <row r="50" spans="1:6" x14ac:dyDescent="0.3">
      <c r="A50" t="s">
        <v>180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0.10452216725145264</v>
      </c>
    </row>
    <row r="51" spans="1:6" x14ac:dyDescent="0.3">
      <c r="A51" t="s">
        <v>190</v>
      </c>
    </row>
    <row r="52" spans="1:6" x14ac:dyDescent="0.3">
      <c r="A52" t="s">
        <v>191</v>
      </c>
      <c r="B52">
        <v>2017</v>
      </c>
      <c r="C52">
        <v>2018</v>
      </c>
      <c r="D52" t="s">
        <v>189</v>
      </c>
    </row>
    <row r="53" spans="1:6" x14ac:dyDescent="0.3">
      <c r="A53" t="s">
        <v>176</v>
      </c>
      <c r="B53">
        <v>654633</v>
      </c>
      <c r="C53">
        <v>714755</v>
      </c>
      <c r="D53">
        <f>B53/B$53</f>
        <v>1</v>
      </c>
    </row>
    <row r="54" spans="1:6" x14ac:dyDescent="0.3">
      <c r="A54" t="s">
        <v>157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3">
      <c r="A55" t="s">
        <v>177</v>
      </c>
      <c r="B55">
        <v>28302</v>
      </c>
      <c r="C55">
        <v>30370</v>
      </c>
      <c r="D55">
        <f t="shared" si="2"/>
        <v>4.3233384201529709E-2</v>
      </c>
    </row>
    <row r="56" spans="1:6" x14ac:dyDescent="0.3">
      <c r="A56" t="s">
        <v>178</v>
      </c>
      <c r="B56">
        <v>88222</v>
      </c>
      <c r="C56">
        <v>95558</v>
      </c>
      <c r="D56">
        <f t="shared" si="2"/>
        <v>0.13476558621395499</v>
      </c>
    </row>
    <row r="57" spans="1:6" x14ac:dyDescent="0.3">
      <c r="A57" t="s">
        <v>159</v>
      </c>
      <c r="B57">
        <v>17533</v>
      </c>
      <c r="C57">
        <v>18489</v>
      </c>
      <c r="D57">
        <f t="shared" si="2"/>
        <v>2.6782945558809286E-2</v>
      </c>
    </row>
    <row r="58" spans="1:6" x14ac:dyDescent="0.3">
      <c r="A58" t="s">
        <v>179</v>
      </c>
      <c r="B58">
        <v>263426</v>
      </c>
      <c r="C58">
        <v>294940</v>
      </c>
      <c r="D58">
        <f t="shared" si="2"/>
        <v>0.40240256754547971</v>
      </c>
    </row>
    <row r="59" spans="1:6" x14ac:dyDescent="0.3">
      <c r="A59" t="s">
        <v>180</v>
      </c>
      <c r="B59">
        <v>49774</v>
      </c>
      <c r="C59">
        <v>53074</v>
      </c>
      <c r="D59">
        <f t="shared" si="2"/>
        <v>7.6033441638291996E-2</v>
      </c>
    </row>
    <row r="60" spans="1:6" x14ac:dyDescent="0.3">
      <c r="A60" t="s">
        <v>192</v>
      </c>
    </row>
    <row r="61" spans="1:6" x14ac:dyDescent="0.3">
      <c r="A61" t="s">
        <v>193</v>
      </c>
      <c r="B61" t="s">
        <v>175</v>
      </c>
      <c r="C61" t="s">
        <v>189</v>
      </c>
    </row>
    <row r="62" spans="1:6" x14ac:dyDescent="0.3">
      <c r="A62" t="s">
        <v>176</v>
      </c>
      <c r="B62">
        <v>17830</v>
      </c>
      <c r="C62">
        <f t="shared" ref="C62:C68" si="3">B62/B$62</f>
        <v>1</v>
      </c>
    </row>
    <row r="63" spans="1:6" x14ac:dyDescent="0.3">
      <c r="A63" t="s">
        <v>157</v>
      </c>
      <c r="B63">
        <v>5534</v>
      </c>
      <c r="C63">
        <f t="shared" si="3"/>
        <v>0.31037577117218174</v>
      </c>
    </row>
    <row r="64" spans="1:6" x14ac:dyDescent="0.3">
      <c r="A64" t="s">
        <v>177</v>
      </c>
      <c r="B64">
        <v>152</v>
      </c>
      <c r="C64">
        <f t="shared" si="3"/>
        <v>8.5249579360628155E-3</v>
      </c>
    </row>
    <row r="65" spans="1:4" x14ac:dyDescent="0.3">
      <c r="A65" t="s">
        <v>178</v>
      </c>
      <c r="B65">
        <v>6024</v>
      </c>
      <c r="C65">
        <f t="shared" si="3"/>
        <v>0.33785754346606844</v>
      </c>
    </row>
    <row r="66" spans="1:4" x14ac:dyDescent="0.3">
      <c r="A66" t="s">
        <v>159</v>
      </c>
      <c r="B66">
        <v>108</v>
      </c>
      <c r="C66">
        <f t="shared" si="3"/>
        <v>6.0572069545709482E-3</v>
      </c>
    </row>
    <row r="67" spans="1:4" x14ac:dyDescent="0.3">
      <c r="A67" t="s">
        <v>179</v>
      </c>
      <c r="B67">
        <v>4638</v>
      </c>
      <c r="C67">
        <f t="shared" si="3"/>
        <v>0.2601233875490746</v>
      </c>
    </row>
    <row r="68" spans="1:4" x14ac:dyDescent="0.3">
      <c r="A68" t="s">
        <v>180</v>
      </c>
      <c r="B68">
        <v>1374</v>
      </c>
      <c r="C68">
        <f t="shared" si="3"/>
        <v>7.7061132922041503E-2</v>
      </c>
    </row>
    <row r="69" spans="1:4" x14ac:dyDescent="0.3">
      <c r="A69" t="s">
        <v>194</v>
      </c>
      <c r="B69" t="s">
        <v>195</v>
      </c>
      <c r="C69" t="s">
        <v>196</v>
      </c>
      <c r="D69" t="s">
        <v>189</v>
      </c>
    </row>
    <row r="70" spans="1:4" x14ac:dyDescent="0.3">
      <c r="A70" t="s">
        <v>176</v>
      </c>
      <c r="B70">
        <v>331235.7</v>
      </c>
      <c r="C70">
        <v>94666</v>
      </c>
      <c r="D70">
        <f t="shared" ref="D70:D76" si="4">C70/C$70</f>
        <v>1</v>
      </c>
    </row>
    <row r="71" spans="1:4" x14ac:dyDescent="0.3">
      <c r="A71" t="s">
        <v>157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3">
      <c r="A72" t="s">
        <v>177</v>
      </c>
      <c r="B72">
        <v>95222.2</v>
      </c>
      <c r="C72">
        <v>12292.7</v>
      </c>
      <c r="D72">
        <f t="shared" si="4"/>
        <v>0.12985337924914964</v>
      </c>
    </row>
    <row r="73" spans="1:4" x14ac:dyDescent="0.3">
      <c r="A73" t="s">
        <v>178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3">
      <c r="A74" t="s">
        <v>159</v>
      </c>
      <c r="B74">
        <v>54508.3</v>
      </c>
      <c r="C74">
        <v>5871</v>
      </c>
      <c r="D74">
        <f t="shared" si="4"/>
        <v>6.2018042380580146E-2</v>
      </c>
    </row>
    <row r="75" spans="1:4" x14ac:dyDescent="0.3">
      <c r="A75" t="s">
        <v>179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3">
      <c r="A76" t="s">
        <v>180</v>
      </c>
      <c r="B76">
        <v>40816.400000000001</v>
      </c>
      <c r="C76">
        <v>17804.7</v>
      </c>
      <c r="D76">
        <f t="shared" si="4"/>
        <v>0.18807914140240425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52"/>
  <sheetViews>
    <sheetView topLeftCell="A425" workbookViewId="0">
      <selection activeCell="F452" sqref="F452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8" t="str">
        <f xml:space="preserve"> "sector " &amp; D2 &amp; " and region " &amp;E2</f>
        <v>sector 1 and region 1</v>
      </c>
      <c r="B2" s="18"/>
      <c r="C2" s="18"/>
      <c r="D2">
        <v>1</v>
      </c>
      <c r="E2">
        <v>1</v>
      </c>
      <c r="F2" t="str">
        <f>D2 &amp; "_" &amp; E2</f>
        <v>1_1</v>
      </c>
    </row>
    <row r="3" spans="1:9" x14ac:dyDescent="0.3">
      <c r="A3" s="14" t="s">
        <v>60</v>
      </c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63</v>
      </c>
    </row>
    <row r="7" spans="1:9" x14ac:dyDescent="0.3">
      <c r="A7" s="14" t="s">
        <v>65</v>
      </c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63</v>
      </c>
    </row>
    <row r="11" spans="1:9" x14ac:dyDescent="0.3">
      <c r="A11" s="14" t="s">
        <v>64</v>
      </c>
      <c r="F11" s="18"/>
      <c r="G11" s="18"/>
      <c r="H11" s="18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63</v>
      </c>
    </row>
    <row r="15" spans="1:9" x14ac:dyDescent="0.3">
      <c r="A15" s="14" t="s">
        <v>66</v>
      </c>
      <c r="F15" s="18"/>
      <c r="G15" s="18"/>
      <c r="H15" s="18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63</v>
      </c>
    </row>
    <row r="19" spans="1:6" x14ac:dyDescent="0.3">
      <c r="A19" s="14" t="s">
        <v>221</v>
      </c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>
        <v>0.01</v>
      </c>
      <c r="C20" t="s">
        <v>61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63</v>
      </c>
    </row>
    <row r="23" spans="1:6" x14ac:dyDescent="0.3">
      <c r="A23" s="14" t="s">
        <v>222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63</v>
      </c>
    </row>
    <row r="27" spans="1:6" x14ac:dyDescent="0.3">
      <c r="A27" s="18" t="str">
        <f xml:space="preserve"> "sector " &amp; D27 &amp; " and region " &amp;E27</f>
        <v>sector 1 and region 2</v>
      </c>
      <c r="B27" s="18"/>
      <c r="C27" s="18"/>
      <c r="D27">
        <v>1</v>
      </c>
      <c r="E27">
        <v>2</v>
      </c>
      <c r="F27" t="str">
        <f>D27 &amp; "_" &amp; E27</f>
        <v>1_2</v>
      </c>
    </row>
    <row r="28" spans="1:6" x14ac:dyDescent="0.3">
      <c r="A28" s="14" t="s">
        <v>60</v>
      </c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63</v>
      </c>
    </row>
    <row r="32" spans="1:6" x14ac:dyDescent="0.3">
      <c r="A32" s="14" t="s">
        <v>65</v>
      </c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63</v>
      </c>
    </row>
    <row r="36" spans="1:8" x14ac:dyDescent="0.3">
      <c r="A36" s="14" t="s">
        <v>64</v>
      </c>
      <c r="F36" s="18"/>
      <c r="G36" s="18"/>
      <c r="H36" s="18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63</v>
      </c>
    </row>
    <row r="40" spans="1:8" x14ac:dyDescent="0.3">
      <c r="A40" s="14" t="s">
        <v>66</v>
      </c>
      <c r="F40" s="18"/>
      <c r="G40" s="18"/>
      <c r="H40" s="18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63</v>
      </c>
    </row>
    <row r="44" spans="1:8" x14ac:dyDescent="0.3">
      <c r="A44" s="14" t="s">
        <v>221</v>
      </c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>
        <v>0.01</v>
      </c>
      <c r="C45" t="s">
        <v>61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63</v>
      </c>
    </row>
    <row r="48" spans="1:8" x14ac:dyDescent="0.3">
      <c r="A48" s="14" t="s">
        <v>222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63</v>
      </c>
    </row>
    <row r="53" spans="1:8" x14ac:dyDescent="0.3">
      <c r="A53" s="18" t="str">
        <f xml:space="preserve"> "sector " &amp; D53 &amp; " and region " &amp;E53</f>
        <v>sector 2 and region 1</v>
      </c>
      <c r="B53" s="18"/>
      <c r="C53" s="18"/>
      <c r="D53">
        <v>2</v>
      </c>
      <c r="E53">
        <v>1</v>
      </c>
      <c r="F53" t="str">
        <f>D53 &amp; "_" &amp; E53</f>
        <v>2_1</v>
      </c>
    </row>
    <row r="54" spans="1:8" x14ac:dyDescent="0.3">
      <c r="A54" s="14" t="s">
        <v>60</v>
      </c>
    </row>
    <row r="55" spans="1:8" x14ac:dyDescent="0.3">
      <c r="A55" t="str" cm="1">
        <f t="array" aca="1" ref="A55" ca="1" xml:space="preserve"> "aN_T_1_" &amp; INDIRECT("F" &amp; ROW(C55)-2) &amp; "_p"</f>
        <v>aN_T_1_2_1_p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"aN_T_2_" &amp; INDIRECT("F" &amp; ROW(C56)-3) &amp; "_p"</f>
        <v>aN_T_2_2_1_p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"aN_T_3_" &amp; INDIRECT("F" &amp; ROW(C57)-4) &amp; "_p"</f>
        <v>aN_T_3_2_1_p</v>
      </c>
      <c r="B57">
        <v>2</v>
      </c>
      <c r="C57" t="s">
        <v>63</v>
      </c>
    </row>
    <row r="58" spans="1:8" x14ac:dyDescent="0.3">
      <c r="A58" s="14" t="s">
        <v>65</v>
      </c>
    </row>
    <row r="59" spans="1:8" x14ac:dyDescent="0.3">
      <c r="A59" t="str" cm="1">
        <f t="array" aca="1" ref="A59" ca="1" xml:space="preserve"> "aN_W_1_" &amp; INDIRECT("F" &amp; ROW(C59)-6) &amp; "_p"</f>
        <v>aN_W_1_2_1_p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"aN_W_2_" &amp; INDIRECT("F" &amp; ROW(C60)-7) &amp; "_p"</f>
        <v>aN_W_2_2_1_p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"aN_W_3_" &amp; INDIRECT("F" &amp; ROW(C61)-8) &amp; "_p"</f>
        <v>aN_W_3_2_1_p</v>
      </c>
      <c r="B61">
        <v>2</v>
      </c>
      <c r="C61" t="s">
        <v>63</v>
      </c>
    </row>
    <row r="62" spans="1:8" x14ac:dyDescent="0.3">
      <c r="A62" s="14" t="s">
        <v>64</v>
      </c>
      <c r="F62" s="18"/>
      <c r="G62" s="18"/>
      <c r="H62" s="18"/>
    </row>
    <row r="63" spans="1:8" x14ac:dyDescent="0.3">
      <c r="A63" t="str" cm="1">
        <f t="array" aca="1" ref="A63" ca="1" xml:space="preserve"> "aN_P_1_" &amp; INDIRECT("F" &amp; ROW(C63) - 10) &amp; "_p"</f>
        <v>aN_P_1_2_1_p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"aN_P_2_" &amp; INDIRECT("F" &amp; ROW(C64) - 11) &amp; "_p"</f>
        <v>aN_P_2_2_1_p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"aN_P_3_" &amp; INDIRECT("F" &amp; ROW(C65) - 12) &amp; "_p"</f>
        <v>aN_P_3_2_1_p</v>
      </c>
      <c r="B65">
        <v>2</v>
      </c>
      <c r="C65" t="s">
        <v>63</v>
      </c>
    </row>
    <row r="66" spans="1:8" x14ac:dyDescent="0.3">
      <c r="A66" s="14" t="s">
        <v>66</v>
      </c>
      <c r="F66" s="18"/>
      <c r="G66" s="18"/>
      <c r="H66" s="18"/>
    </row>
    <row r="67" spans="1:8" x14ac:dyDescent="0.3">
      <c r="A67" t="str" cm="1">
        <f t="array" aca="1" ref="A67" ca="1" xml:space="preserve"> "aN_SL_1_" &amp; INDIRECT("F" &amp; ROW(C67) - 14) &amp; "_p"</f>
        <v>aN_SL_1_2_1_p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"aN_SL_2_" &amp; INDIRECT("F" &amp; ROW(C68) - 15) &amp; "_p"</f>
        <v>aN_SL_2_2_1_p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"aN_Sl_3_" &amp; INDIRECT("F" &amp; ROW(C69) - 16) &amp; "_p"</f>
        <v>aN_Sl_3_2_1_p</v>
      </c>
      <c r="B69">
        <v>2</v>
      </c>
      <c r="C69" t="s">
        <v>63</v>
      </c>
    </row>
    <row r="70" spans="1:8" x14ac:dyDescent="0.3">
      <c r="A70" s="14" t="s">
        <v>221</v>
      </c>
    </row>
    <row r="71" spans="1:8" x14ac:dyDescent="0.3">
      <c r="A71" t="str" cm="1">
        <f t="array" aca="1" ref="A71" ca="1" xml:space="preserve"> "aN_DR_1_" &amp; INDIRECT("F" &amp; ROW(C71) - 18) &amp; "_p"</f>
        <v>aN_DR_1_2_1_p</v>
      </c>
      <c r="B71">
        <v>0.01</v>
      </c>
      <c r="C71" t="s">
        <v>61</v>
      </c>
    </row>
    <row r="72" spans="1:8" x14ac:dyDescent="0.3">
      <c r="A72" t="str" cm="1">
        <f t="array" aca="1" ref="A72" ca="1" xml:space="preserve"> "aN_DR_1_" &amp; INDIRECT("F" &amp; ROW(C72) - 19) &amp; "_p"</f>
        <v>aN_DR_1_2_1_p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"aN_DR_1_" &amp; INDIRECT("F" &amp; ROW(C73) - 20) &amp; "_p"</f>
        <v>aN_DR_1_2_1_p</v>
      </c>
      <c r="B73">
        <v>2</v>
      </c>
      <c r="C73" t="s">
        <v>63</v>
      </c>
    </row>
    <row r="74" spans="1:8" x14ac:dyDescent="0.3">
      <c r="A74" s="14" t="s">
        <v>222</v>
      </c>
    </row>
    <row r="75" spans="1:8" x14ac:dyDescent="0.3">
      <c r="A75" t="str" cm="1">
        <f t="array" aca="1" ref="A75" ca="1" xml:space="preserve"> "aN_CY_1_" &amp; INDIRECT("F" &amp; ROW(C75) - 22) &amp; "_p"</f>
        <v>aN_CY_1_2_1_p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"aN_CY_1_" &amp; INDIRECT("F" &amp; ROW(C76) - 23) &amp; "_p"</f>
        <v>aN_CY_1_2_1_p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"aN_CY_1_" &amp; INDIRECT("F" &amp; ROW(C77) - 24) &amp; "_p"</f>
        <v>aN_CY_1_2_1_p</v>
      </c>
      <c r="B77">
        <v>2</v>
      </c>
      <c r="C77" t="s">
        <v>63</v>
      </c>
    </row>
    <row r="78" spans="1:8" x14ac:dyDescent="0.3">
      <c r="A78" s="18" t="str">
        <f xml:space="preserve"> "sector " &amp; D78 &amp; " and region " &amp;E78</f>
        <v>sector 2 and region 2</v>
      </c>
      <c r="B78" s="18"/>
      <c r="C78" s="18"/>
      <c r="D78">
        <v>2</v>
      </c>
      <c r="E78">
        <v>2</v>
      </c>
      <c r="F78" t="str">
        <f>D78 &amp; "_" &amp; E78</f>
        <v>2_2</v>
      </c>
    </row>
    <row r="79" spans="1:8" x14ac:dyDescent="0.3">
      <c r="A79" s="14" t="s">
        <v>60</v>
      </c>
    </row>
    <row r="80" spans="1:8" x14ac:dyDescent="0.3">
      <c r="A80" t="str" cm="1">
        <f t="array" aca="1" ref="A80" ca="1" xml:space="preserve"> "aN_T_1_" &amp; INDIRECT("F" &amp; ROW(C80)-2) &amp; "_p"</f>
        <v>aN_T_1_2_2_p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"aN_T_2_" &amp; INDIRECT("F" &amp; ROW(C81)-3) &amp; "_p"</f>
        <v>aN_T_2_2_2_p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"aN_T_3_" &amp; INDIRECT("F" &amp; ROW(C82)-4) &amp; "_p"</f>
        <v>aN_T_3_2_2_p</v>
      </c>
      <c r="B82">
        <v>2</v>
      </c>
      <c r="C82" t="s">
        <v>63</v>
      </c>
    </row>
    <row r="83" spans="1:8" x14ac:dyDescent="0.3">
      <c r="A83" s="14" t="s">
        <v>65</v>
      </c>
    </row>
    <row r="84" spans="1:8" x14ac:dyDescent="0.3">
      <c r="A84" t="str" cm="1">
        <f t="array" aca="1" ref="A84" ca="1" xml:space="preserve"> "aN_W_1_" &amp; INDIRECT("F" &amp; ROW(C84)-6) &amp; "_p"</f>
        <v>aN_W_1_2_2_p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"aN_W_2_" &amp; INDIRECT("F" &amp; ROW(C85)-7) &amp; "_p"</f>
        <v>aN_W_2_2_2_p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"aN_W_3_" &amp; INDIRECT("F" &amp; ROW(C86)-8) &amp; "_p"</f>
        <v>aN_W_3_2_2_p</v>
      </c>
      <c r="B86">
        <v>2</v>
      </c>
      <c r="C86" t="s">
        <v>63</v>
      </c>
    </row>
    <row r="87" spans="1:8" x14ac:dyDescent="0.3">
      <c r="A87" s="14" t="s">
        <v>64</v>
      </c>
      <c r="F87" s="18"/>
      <c r="G87" s="18"/>
      <c r="H87" s="18"/>
    </row>
    <row r="88" spans="1:8" x14ac:dyDescent="0.3">
      <c r="A88" t="str" cm="1">
        <f t="array" aca="1" ref="A88" ca="1" xml:space="preserve"> "aN_P_1_" &amp; INDIRECT("F" &amp; ROW(C88) - 10) &amp; "_p"</f>
        <v>aN_P_1_2_2_p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"aN_P_2_" &amp; INDIRECT("F" &amp; ROW(C89) - 11) &amp; "_p"</f>
        <v>aN_P_2_2_2_p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"aN_P_3_" &amp; INDIRECT("F" &amp; ROW(C90) - 12) &amp; "_p"</f>
        <v>aN_P_3_2_2_p</v>
      </c>
      <c r="B90">
        <v>2</v>
      </c>
      <c r="C90" t="s">
        <v>63</v>
      </c>
    </row>
    <row r="91" spans="1:8" x14ac:dyDescent="0.3">
      <c r="A91" s="14" t="s">
        <v>66</v>
      </c>
      <c r="F91" s="18"/>
      <c r="G91" s="18"/>
      <c r="H91" s="18"/>
    </row>
    <row r="92" spans="1:8" x14ac:dyDescent="0.3">
      <c r="A92" t="str" cm="1">
        <f t="array" aca="1" ref="A92" ca="1" xml:space="preserve"> "aN_SL_1_" &amp; INDIRECT("F" &amp; ROW(C92) - 14) &amp; "_p"</f>
        <v>aN_SL_1_2_2_p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"aN_SL_2_" &amp; INDIRECT("F" &amp; ROW(C93) - 15) &amp; "_p"</f>
        <v>aN_SL_2_2_2_p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"aN_Sl_3_" &amp; INDIRECT("F" &amp; ROW(C94) - 16) &amp; "_p"</f>
        <v>aN_Sl_3_2_2_p</v>
      </c>
      <c r="B94">
        <v>2</v>
      </c>
      <c r="C94" t="s">
        <v>63</v>
      </c>
    </row>
    <row r="95" spans="1:8" x14ac:dyDescent="0.3">
      <c r="A95" s="14" t="s">
        <v>221</v>
      </c>
    </row>
    <row r="96" spans="1:8" x14ac:dyDescent="0.3">
      <c r="A96" t="str" cm="1">
        <f t="array" aca="1" ref="A96" ca="1" xml:space="preserve"> "aN_DR_1_" &amp; INDIRECT("F" &amp; ROW(C96) - 18) &amp; "_p"</f>
        <v>aN_DR_1_2_2_p</v>
      </c>
      <c r="B96">
        <v>0.01</v>
      </c>
      <c r="C96" t="s">
        <v>61</v>
      </c>
    </row>
    <row r="97" spans="1:8" x14ac:dyDescent="0.3">
      <c r="A97" t="str" cm="1">
        <f t="array" aca="1" ref="A97" ca="1" xml:space="preserve"> "aN_DR_1_" &amp; INDIRECT("F" &amp; ROW(C97) - 19) &amp; "_p"</f>
        <v>aN_DR_1_2_2_p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"aN_DR_1_" &amp; INDIRECT("F" &amp; ROW(C98) - 20) &amp; "_p"</f>
        <v>aN_DR_1_2_2_p</v>
      </c>
      <c r="B98">
        <v>2</v>
      </c>
      <c r="C98" t="s">
        <v>63</v>
      </c>
    </row>
    <row r="99" spans="1:8" x14ac:dyDescent="0.3">
      <c r="A99" s="14" t="s">
        <v>222</v>
      </c>
    </row>
    <row r="100" spans="1:8" x14ac:dyDescent="0.3">
      <c r="A100" t="str" cm="1">
        <f t="array" aca="1" ref="A100" ca="1" xml:space="preserve"> "aN_CY_1_" &amp; INDIRECT("F" &amp; ROW(C100) - 22) &amp; "_p"</f>
        <v>aN_CY_1_2_2_p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"aN_CY_1_" &amp; INDIRECT("F" &amp; ROW(C101) - 23) &amp; "_p"</f>
        <v>aN_CY_1_2_2_p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"aN_CY_1_" &amp; INDIRECT("F" &amp; ROW(C102) - 24) &amp; "_p"</f>
        <v>aN_CY_1_2_2_p</v>
      </c>
      <c r="B102">
        <v>2</v>
      </c>
      <c r="C102" t="s">
        <v>63</v>
      </c>
    </row>
    <row r="103" spans="1:8" x14ac:dyDescent="0.3">
      <c r="A103" s="18" t="str">
        <f xml:space="preserve"> "sector " &amp; D103 &amp; " and region " &amp;E103</f>
        <v>sector 3 and region 1</v>
      </c>
      <c r="B103" s="18"/>
      <c r="C103" s="18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4" t="s">
        <v>60</v>
      </c>
    </row>
    <row r="105" spans="1:8" x14ac:dyDescent="0.3">
      <c r="A105" t="str" cm="1">
        <f t="array" aca="1" ref="A105" ca="1" xml:space="preserve"> "aN_T_1_" &amp; INDIRECT("F" &amp; ROW(C105)-2) &amp; "_p"</f>
        <v>aN_T_1_3_1_p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"aN_T_2_" &amp; INDIRECT("F" &amp; ROW(C106)-3) &amp; "_p"</f>
        <v>aN_T_2_3_1_p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"aN_T_3_" &amp; INDIRECT("F" &amp; ROW(C107)-4) &amp; "_p"</f>
        <v>aN_T_3_3_1_p</v>
      </c>
      <c r="B107">
        <v>2</v>
      </c>
      <c r="C107" t="s">
        <v>63</v>
      </c>
    </row>
    <row r="108" spans="1:8" x14ac:dyDescent="0.3">
      <c r="A108" s="14" t="s">
        <v>65</v>
      </c>
    </row>
    <row r="109" spans="1:8" x14ac:dyDescent="0.3">
      <c r="A109" t="str" cm="1">
        <f t="array" aca="1" ref="A109" ca="1" xml:space="preserve"> "aN_W_1_" &amp; INDIRECT("F" &amp; ROW(C109)-6) &amp; "_p"</f>
        <v>aN_W_1_3_1_p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"aN_W_2_" &amp; INDIRECT("F" &amp; ROW(C110)-7) &amp; "_p"</f>
        <v>aN_W_2_3_1_p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"aN_W_3_" &amp; INDIRECT("F" &amp; ROW(C111)-8) &amp; "_p"</f>
        <v>aN_W_3_3_1_p</v>
      </c>
      <c r="B111">
        <v>2</v>
      </c>
      <c r="C111" t="s">
        <v>63</v>
      </c>
    </row>
    <row r="112" spans="1:8" x14ac:dyDescent="0.3">
      <c r="A112" s="14" t="s">
        <v>64</v>
      </c>
      <c r="F112" s="18"/>
      <c r="G112" s="18"/>
      <c r="H112" s="18"/>
    </row>
    <row r="113" spans="1:8" x14ac:dyDescent="0.3">
      <c r="A113" t="str" cm="1">
        <f t="array" aca="1" ref="A113" ca="1" xml:space="preserve"> "aN_P_1_" &amp; INDIRECT("F" &amp; ROW(C113) - 10) &amp; "_p"</f>
        <v>aN_P_1_3_1_p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"aN_P_2_" &amp; INDIRECT("F" &amp; ROW(C114) - 11) &amp; "_p"</f>
        <v>aN_P_2_3_1_p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"aN_P_3_" &amp; INDIRECT("F" &amp; ROW(C115) - 12) &amp; "_p"</f>
        <v>aN_P_3_3_1_p</v>
      </c>
      <c r="B115">
        <v>2</v>
      </c>
      <c r="C115" t="s">
        <v>63</v>
      </c>
    </row>
    <row r="116" spans="1:8" x14ac:dyDescent="0.3">
      <c r="A116" s="14" t="s">
        <v>66</v>
      </c>
      <c r="F116" s="18"/>
      <c r="G116" s="18"/>
      <c r="H116" s="18"/>
    </row>
    <row r="117" spans="1:8" x14ac:dyDescent="0.3">
      <c r="A117" t="str" cm="1">
        <f t="array" aca="1" ref="A117" ca="1" xml:space="preserve"> "aN_SL_1_" &amp; INDIRECT("F" &amp; ROW(C117) - 14) &amp; "_p"</f>
        <v>aN_SL_1_3_1_p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"aN_SL_2_" &amp; INDIRECT("F" &amp; ROW(C118) - 15) &amp; "_p"</f>
        <v>aN_SL_2_3_1_p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"aN_Sl_3_" &amp; INDIRECT("F" &amp; ROW(C119) - 16) &amp; "_p"</f>
        <v>aN_Sl_3_3_1_p</v>
      </c>
      <c r="B119">
        <v>2</v>
      </c>
      <c r="C119" t="s">
        <v>63</v>
      </c>
    </row>
    <row r="120" spans="1:8" x14ac:dyDescent="0.3">
      <c r="A120" s="14" t="s">
        <v>221</v>
      </c>
    </row>
    <row r="121" spans="1:8" x14ac:dyDescent="0.3">
      <c r="A121" t="str" cm="1">
        <f t="array" aca="1" ref="A121" ca="1" xml:space="preserve"> "aN_DR_1_" &amp; INDIRECT("F" &amp; ROW(C121) - 18) &amp; "_p"</f>
        <v>aN_DR_1_3_1_p</v>
      </c>
      <c r="B121">
        <v>0.01</v>
      </c>
      <c r="C121" t="s">
        <v>61</v>
      </c>
    </row>
    <row r="122" spans="1:8" x14ac:dyDescent="0.3">
      <c r="A122" t="str" cm="1">
        <f t="array" aca="1" ref="A122" ca="1" xml:space="preserve"> "aN_DR_1_" &amp; INDIRECT("F" &amp; ROW(C122) - 19) &amp; "_p"</f>
        <v>aN_DR_1_3_1_p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"aN_DR_1_" &amp; INDIRECT("F" &amp; ROW(C123) - 20) &amp; "_p"</f>
        <v>aN_DR_1_3_1_p</v>
      </c>
      <c r="B123">
        <v>2</v>
      </c>
      <c r="C123" t="s">
        <v>63</v>
      </c>
    </row>
    <row r="124" spans="1:8" x14ac:dyDescent="0.3">
      <c r="A124" s="14" t="s">
        <v>222</v>
      </c>
    </row>
    <row r="125" spans="1:8" x14ac:dyDescent="0.3">
      <c r="A125" t="str" cm="1">
        <f t="array" aca="1" ref="A125" ca="1" xml:space="preserve"> "aN_CY_1_" &amp; INDIRECT("F" &amp; ROW(C125) - 22) &amp; "_p"</f>
        <v>aN_CY_1_3_1_p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"aN_CY_1_" &amp; INDIRECT("F" &amp; ROW(C126) - 23) &amp; "_p"</f>
        <v>aN_CY_1_3_1_p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"aN_CY_1_" &amp; INDIRECT("F" &amp; ROW(C127) - 24) &amp; "_p"</f>
        <v>aN_CY_1_3_1_p</v>
      </c>
      <c r="B127">
        <v>2</v>
      </c>
      <c r="C127" t="s">
        <v>63</v>
      </c>
    </row>
    <row r="128" spans="1:8" x14ac:dyDescent="0.3">
      <c r="A128" s="18" t="str">
        <f xml:space="preserve"> "sector " &amp; D128 &amp; " and region " &amp;E128</f>
        <v>sector 3 and region 2</v>
      </c>
      <c r="B128" s="18"/>
      <c r="C128" s="18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4" t="s">
        <v>60</v>
      </c>
    </row>
    <row r="130" spans="1:8" x14ac:dyDescent="0.3">
      <c r="A130" t="str" cm="1">
        <f t="array" aca="1" ref="A130" ca="1" xml:space="preserve"> "aN_T_1_" &amp; INDIRECT("F" &amp; ROW(C130)-2) &amp; "_p"</f>
        <v>aN_T_1_3_2_p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"aN_T_2_" &amp; INDIRECT("F" &amp; ROW(C131)-3) &amp; "_p"</f>
        <v>aN_T_2_3_2_p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"aN_T_3_" &amp; INDIRECT("F" &amp; ROW(C132)-4) &amp; "_p"</f>
        <v>aN_T_3_3_2_p</v>
      </c>
      <c r="B132">
        <v>2</v>
      </c>
      <c r="C132" t="s">
        <v>63</v>
      </c>
    </row>
    <row r="133" spans="1:8" x14ac:dyDescent="0.3">
      <c r="A133" s="14" t="s">
        <v>65</v>
      </c>
    </row>
    <row r="134" spans="1:8" x14ac:dyDescent="0.3">
      <c r="A134" t="str" cm="1">
        <f t="array" aca="1" ref="A134" ca="1" xml:space="preserve"> "aN_W_1_" &amp; INDIRECT("F" &amp; ROW(C134)-6) &amp; "_p"</f>
        <v>aN_W_1_3_2_p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"aN_W_2_" &amp; INDIRECT("F" &amp; ROW(C135)-7) &amp; "_p"</f>
        <v>aN_W_2_3_2_p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"aN_W_3_" &amp; INDIRECT("F" &amp; ROW(C136)-8) &amp; "_p"</f>
        <v>aN_W_3_3_2_p</v>
      </c>
      <c r="B136">
        <v>2</v>
      </c>
      <c r="C136" t="s">
        <v>63</v>
      </c>
    </row>
    <row r="137" spans="1:8" x14ac:dyDescent="0.3">
      <c r="A137" s="14" t="s">
        <v>64</v>
      </c>
      <c r="F137" s="18"/>
      <c r="G137" s="18"/>
      <c r="H137" s="18"/>
    </row>
    <row r="138" spans="1:8" x14ac:dyDescent="0.3">
      <c r="A138" t="str" cm="1">
        <f t="array" aca="1" ref="A138" ca="1" xml:space="preserve"> "aN_P_1_" &amp; INDIRECT("F" &amp; ROW(C138) - 10) &amp; "_p"</f>
        <v>aN_P_1_3_2_p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"aN_P_2_" &amp; INDIRECT("F" &amp; ROW(C139) - 11) &amp; "_p"</f>
        <v>aN_P_2_3_2_p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"aN_P_3_" &amp; INDIRECT("F" &amp; ROW(C140) - 12) &amp; "_p"</f>
        <v>aN_P_3_3_2_p</v>
      </c>
      <c r="B140">
        <v>2</v>
      </c>
      <c r="C140" t="s">
        <v>63</v>
      </c>
    </row>
    <row r="141" spans="1:8" x14ac:dyDescent="0.3">
      <c r="A141" s="14" t="s">
        <v>66</v>
      </c>
      <c r="F141" s="18"/>
      <c r="G141" s="18"/>
      <c r="H141" s="18"/>
    </row>
    <row r="142" spans="1:8" x14ac:dyDescent="0.3">
      <c r="A142" t="str" cm="1">
        <f t="array" aca="1" ref="A142" ca="1" xml:space="preserve"> "aN_SL_1_" &amp; INDIRECT("F" &amp; ROW(C142) - 14) &amp; "_p"</f>
        <v>aN_SL_1_3_2_p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"aN_SL_2_" &amp; INDIRECT("F" &amp; ROW(C143) - 15) &amp; "_p"</f>
        <v>aN_SL_2_3_2_p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"aN_Sl_3_" &amp; INDIRECT("F" &amp; ROW(C144) - 16) &amp; "_p"</f>
        <v>aN_Sl_3_3_2_p</v>
      </c>
      <c r="B144">
        <v>2</v>
      </c>
      <c r="C144" t="s">
        <v>63</v>
      </c>
    </row>
    <row r="145" spans="1:6" x14ac:dyDescent="0.3">
      <c r="A145" s="14" t="s">
        <v>221</v>
      </c>
    </row>
    <row r="146" spans="1:6" x14ac:dyDescent="0.3">
      <c r="A146" t="str" cm="1">
        <f t="array" aca="1" ref="A146" ca="1" xml:space="preserve"> "aN_DR_1_" &amp; INDIRECT("F" &amp; ROW(C146) - 18) &amp; "_p"</f>
        <v>aN_DR_1_3_2_p</v>
      </c>
      <c r="B146">
        <v>0.01</v>
      </c>
      <c r="C146" t="s">
        <v>61</v>
      </c>
    </row>
    <row r="147" spans="1:6" x14ac:dyDescent="0.3">
      <c r="A147" t="str" cm="1">
        <f t="array" aca="1" ref="A147" ca="1" xml:space="preserve"> "aN_DR_1_" &amp; INDIRECT("F" &amp; ROW(C147) - 19) &amp; "_p"</f>
        <v>aN_DR_1_3_2_p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"aN_DR_1_" &amp; INDIRECT("F" &amp; ROW(C148) - 20) &amp; "_p"</f>
        <v>aN_DR_1_3_2_p</v>
      </c>
      <c r="B148">
        <v>2</v>
      </c>
      <c r="C148" t="s">
        <v>63</v>
      </c>
    </row>
    <row r="149" spans="1:6" x14ac:dyDescent="0.3">
      <c r="A149" s="14" t="s">
        <v>222</v>
      </c>
    </row>
    <row r="150" spans="1:6" x14ac:dyDescent="0.3">
      <c r="A150" t="str" cm="1">
        <f t="array" aca="1" ref="A150" ca="1" xml:space="preserve"> "aN_CY_1_" &amp; INDIRECT("F" &amp; ROW(C150) - 22) &amp; "_p"</f>
        <v>aN_CY_1_3_2_p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"aN_CY_1_" &amp; INDIRECT("F" &amp; ROW(C151) - 23) &amp; "_p"</f>
        <v>aN_CY_1_3_2_p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"aN_CY_1_" &amp; INDIRECT("F" &amp; ROW(C152) - 24) &amp; "_p"</f>
        <v>aN_CY_1_3_2_p</v>
      </c>
      <c r="B152">
        <v>2</v>
      </c>
      <c r="C152" t="s">
        <v>63</v>
      </c>
    </row>
    <row r="153" spans="1:6" x14ac:dyDescent="0.3">
      <c r="A153" s="18" t="str">
        <f xml:space="preserve"> "sector " &amp; D153 &amp; " and region " &amp;E153</f>
        <v>sector 4 and region 1</v>
      </c>
      <c r="B153" s="18"/>
      <c r="C153" s="18"/>
      <c r="D153">
        <v>4</v>
      </c>
      <c r="E153">
        <v>1</v>
      </c>
      <c r="F153" t="str">
        <f>D153 &amp; "_" &amp; E153</f>
        <v>4_1</v>
      </c>
    </row>
    <row r="154" spans="1:6" x14ac:dyDescent="0.3">
      <c r="A154" s="16" t="s">
        <v>60</v>
      </c>
    </row>
    <row r="155" spans="1:6" x14ac:dyDescent="0.3">
      <c r="A155" t="str" cm="1">
        <f t="array" aca="1" ref="A155" ca="1" xml:space="preserve"> "aN_T_1_" &amp; INDIRECT("F" &amp; ROW(C155)-2) &amp; "_p"</f>
        <v>aN_T_1_4_1_p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"aN_T_2_" &amp; INDIRECT("F" &amp; ROW(C156)-3) &amp; "_p"</f>
        <v>aN_T_2_4_1_p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"aN_T_3_" &amp; INDIRECT("F" &amp; ROW(C157)-4) &amp; "_p"</f>
        <v>aN_T_3_4_1_p</v>
      </c>
      <c r="B157">
        <v>2</v>
      </c>
      <c r="C157" t="s">
        <v>63</v>
      </c>
    </row>
    <row r="158" spans="1:6" x14ac:dyDescent="0.3">
      <c r="A158" s="16" t="s">
        <v>65</v>
      </c>
    </row>
    <row r="159" spans="1:6" x14ac:dyDescent="0.3">
      <c r="A159" t="str" cm="1">
        <f t="array" aca="1" ref="A159" ca="1" xml:space="preserve"> "aN_W_1_" &amp; INDIRECT("F" &amp; ROW(C159)-6) &amp; "_p"</f>
        <v>aN_W_1_4_1_p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"aN_W_2_" &amp; INDIRECT("F" &amp; ROW(C160)-7) &amp; "_p"</f>
        <v>aN_W_2_4_1_p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"aN_W_3_" &amp; INDIRECT("F" &amp; ROW(C161)-8) &amp; "_p"</f>
        <v>aN_W_3_4_1_p</v>
      </c>
      <c r="B161">
        <v>2</v>
      </c>
      <c r="C161" t="s">
        <v>63</v>
      </c>
    </row>
    <row r="162" spans="1:8" x14ac:dyDescent="0.3">
      <c r="A162" s="16" t="s">
        <v>64</v>
      </c>
      <c r="F162" s="18"/>
      <c r="G162" s="18"/>
      <c r="H162" s="18"/>
    </row>
    <row r="163" spans="1:8" x14ac:dyDescent="0.3">
      <c r="A163" t="str" cm="1">
        <f t="array" aca="1" ref="A163" ca="1" xml:space="preserve"> "aN_P_1_" &amp; INDIRECT("F" &amp; ROW(C163) - 10) &amp; "_p"</f>
        <v>aN_P_1_4_1_p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"aN_P_2_" &amp; INDIRECT("F" &amp; ROW(C164) - 11) &amp; "_p"</f>
        <v>aN_P_2_4_1_p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"aN_P_3_" &amp; INDIRECT("F" &amp; ROW(C165) - 12) &amp; "_p"</f>
        <v>aN_P_3_4_1_p</v>
      </c>
      <c r="B165">
        <v>2</v>
      </c>
      <c r="C165" t="s">
        <v>63</v>
      </c>
    </row>
    <row r="166" spans="1:8" x14ac:dyDescent="0.3">
      <c r="A166" s="16" t="s">
        <v>66</v>
      </c>
      <c r="F166" s="18"/>
      <c r="G166" s="18"/>
      <c r="H166" s="18"/>
    </row>
    <row r="167" spans="1:8" x14ac:dyDescent="0.3">
      <c r="A167" t="str" cm="1">
        <f t="array" aca="1" ref="A167" ca="1" xml:space="preserve"> "aN_SL_1_" &amp; INDIRECT("F" &amp; ROW(C167) - 14) &amp; "_p"</f>
        <v>aN_SL_1_4_1_p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"aN_SL_2_" &amp; INDIRECT("F" &amp; ROW(C168) - 15) &amp; "_p"</f>
        <v>aN_SL_2_4_1_p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"aN_Sl_3_" &amp; INDIRECT("F" &amp; ROW(C169) - 16) &amp; "_p"</f>
        <v>aN_Sl_3_4_1_p</v>
      </c>
      <c r="B169">
        <v>2</v>
      </c>
      <c r="C169" t="s">
        <v>63</v>
      </c>
    </row>
    <row r="170" spans="1:8" x14ac:dyDescent="0.3">
      <c r="A170" s="16" t="s">
        <v>221</v>
      </c>
    </row>
    <row r="171" spans="1:8" x14ac:dyDescent="0.3">
      <c r="A171" t="str" cm="1">
        <f t="array" aca="1" ref="A171" ca="1" xml:space="preserve"> "aN_DR_1_" &amp; INDIRECT("F" &amp; ROW(C171) - 18) &amp; "_p"</f>
        <v>aN_DR_1_4_1_p</v>
      </c>
      <c r="B171">
        <v>0.01</v>
      </c>
      <c r="C171" t="s">
        <v>61</v>
      </c>
    </row>
    <row r="172" spans="1:8" x14ac:dyDescent="0.3">
      <c r="A172" t="str" cm="1">
        <f t="array" aca="1" ref="A172" ca="1" xml:space="preserve"> "aN_DR_1_" &amp; INDIRECT("F" &amp; ROW(C172) - 19) &amp; "_p"</f>
        <v>aN_DR_1_4_1_p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"aN_DR_1_" &amp; INDIRECT("F" &amp; ROW(C173) - 20) &amp; "_p"</f>
        <v>aN_DR_1_4_1_p</v>
      </c>
      <c r="B173">
        <v>2</v>
      </c>
      <c r="C173" t="s">
        <v>63</v>
      </c>
    </row>
    <row r="174" spans="1:8" x14ac:dyDescent="0.3">
      <c r="A174" s="16" t="s">
        <v>222</v>
      </c>
    </row>
    <row r="175" spans="1:8" x14ac:dyDescent="0.3">
      <c r="A175" t="str" cm="1">
        <f t="array" aca="1" ref="A175" ca="1" xml:space="preserve"> "aN_CY_1_" &amp; INDIRECT("F" &amp; ROW(C175) - 22) &amp; "_p"</f>
        <v>aN_CY_1_4_1_p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"aN_CY_1_" &amp; INDIRECT("F" &amp; ROW(C176) - 23) &amp; "_p"</f>
        <v>aN_CY_1_4_1_p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"aN_CY_1_" &amp; INDIRECT("F" &amp; ROW(C177) - 24) &amp; "_p"</f>
        <v>aN_CY_1_4_1_p</v>
      </c>
      <c r="B177">
        <v>2</v>
      </c>
      <c r="C177" t="s">
        <v>63</v>
      </c>
    </row>
    <row r="178" spans="1:8" x14ac:dyDescent="0.3">
      <c r="A178" s="18" t="str">
        <f xml:space="preserve"> "sector " &amp; D178 &amp; " and region " &amp;E178</f>
        <v>sector 4 and region 2</v>
      </c>
      <c r="B178" s="18"/>
      <c r="C178" s="18"/>
      <c r="D178">
        <v>4</v>
      </c>
      <c r="E178">
        <v>2</v>
      </c>
      <c r="F178" t="str">
        <f>D178 &amp; "_" &amp; E178</f>
        <v>4_2</v>
      </c>
    </row>
    <row r="179" spans="1:8" x14ac:dyDescent="0.3">
      <c r="A179" s="16" t="s">
        <v>60</v>
      </c>
    </row>
    <row r="180" spans="1:8" x14ac:dyDescent="0.3">
      <c r="A180" t="str" cm="1">
        <f t="array" aca="1" ref="A180" ca="1" xml:space="preserve"> "aN_T_1_" &amp; INDIRECT("F" &amp; ROW(C180)-2) &amp; "_p"</f>
        <v>aN_T_1_4_2_p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"aN_T_2_" &amp; INDIRECT("F" &amp; ROW(C181)-3) &amp; "_p"</f>
        <v>aN_T_2_4_2_p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"aN_T_3_" &amp; INDIRECT("F" &amp; ROW(C182)-4) &amp; "_p"</f>
        <v>aN_T_3_4_2_p</v>
      </c>
      <c r="B182">
        <v>2</v>
      </c>
      <c r="C182" t="s">
        <v>63</v>
      </c>
    </row>
    <row r="183" spans="1:8" x14ac:dyDescent="0.3">
      <c r="A183" s="16" t="s">
        <v>65</v>
      </c>
    </row>
    <row r="184" spans="1:8" x14ac:dyDescent="0.3">
      <c r="A184" t="str" cm="1">
        <f t="array" aca="1" ref="A184" ca="1" xml:space="preserve"> "aN_W_1_" &amp; INDIRECT("F" &amp; ROW(C184)-6) &amp; "_p"</f>
        <v>aN_W_1_4_2_p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"aN_W_2_" &amp; INDIRECT("F" &amp; ROW(C185)-7) &amp; "_p"</f>
        <v>aN_W_2_4_2_p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"aN_W_3_" &amp; INDIRECT("F" &amp; ROW(C186)-8) &amp; "_p"</f>
        <v>aN_W_3_4_2_p</v>
      </c>
      <c r="B186">
        <v>2</v>
      </c>
      <c r="C186" t="s">
        <v>63</v>
      </c>
    </row>
    <row r="187" spans="1:8" x14ac:dyDescent="0.3">
      <c r="A187" s="16" t="s">
        <v>64</v>
      </c>
      <c r="F187" s="18"/>
      <c r="G187" s="18"/>
      <c r="H187" s="18"/>
    </row>
    <row r="188" spans="1:8" x14ac:dyDescent="0.3">
      <c r="A188" t="str" cm="1">
        <f t="array" aca="1" ref="A188" ca="1" xml:space="preserve"> "aN_P_1_" &amp; INDIRECT("F" &amp; ROW(C188) - 10) &amp; "_p"</f>
        <v>aN_P_1_4_2_p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"aN_P_2_" &amp; INDIRECT("F" &amp; ROW(C189) - 11) &amp; "_p"</f>
        <v>aN_P_2_4_2_p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"aN_P_3_" &amp; INDIRECT("F" &amp; ROW(C190) - 12) &amp; "_p"</f>
        <v>aN_P_3_4_2_p</v>
      </c>
      <c r="B190">
        <v>2</v>
      </c>
      <c r="C190" t="s">
        <v>63</v>
      </c>
    </row>
    <row r="191" spans="1:8" x14ac:dyDescent="0.3">
      <c r="A191" s="16" t="s">
        <v>66</v>
      </c>
      <c r="F191" s="18"/>
      <c r="G191" s="18"/>
      <c r="H191" s="18"/>
    </row>
    <row r="192" spans="1:8" x14ac:dyDescent="0.3">
      <c r="A192" t="str" cm="1">
        <f t="array" aca="1" ref="A192" ca="1" xml:space="preserve"> "aN_SL_1_" &amp; INDIRECT("F" &amp; ROW(C192) - 14) &amp; "_p"</f>
        <v>aN_SL_1_4_2_p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"aN_SL_2_" &amp; INDIRECT("F" &amp; ROW(C193) - 15) &amp; "_p"</f>
        <v>aN_SL_2_4_2_p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"aN_Sl_3_" &amp; INDIRECT("F" &amp; ROW(C194) - 16) &amp; "_p"</f>
        <v>aN_Sl_3_4_2_p</v>
      </c>
      <c r="B194">
        <v>2</v>
      </c>
      <c r="C194" t="s">
        <v>63</v>
      </c>
    </row>
    <row r="195" spans="1:6" x14ac:dyDescent="0.3">
      <c r="A195" s="16" t="s">
        <v>221</v>
      </c>
    </row>
    <row r="196" spans="1:6" x14ac:dyDescent="0.3">
      <c r="A196" t="str" cm="1">
        <f t="array" aca="1" ref="A196" ca="1" xml:space="preserve"> "aN_DR_1_" &amp; INDIRECT("F" &amp; ROW(C196) - 18) &amp; "_p"</f>
        <v>aN_DR_1_4_2_p</v>
      </c>
      <c r="B196">
        <v>0.01</v>
      </c>
      <c r="C196" t="s">
        <v>61</v>
      </c>
    </row>
    <row r="197" spans="1:6" x14ac:dyDescent="0.3">
      <c r="A197" t="str" cm="1">
        <f t="array" aca="1" ref="A197" ca="1" xml:space="preserve"> "aN_DR_1_" &amp; INDIRECT("F" &amp; ROW(C197) - 19) &amp; "_p"</f>
        <v>aN_DR_1_4_2_p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"aN_DR_1_" &amp; INDIRECT("F" &amp; ROW(C198) - 20) &amp; "_p"</f>
        <v>aN_DR_1_4_2_p</v>
      </c>
      <c r="B198">
        <v>2</v>
      </c>
      <c r="C198" t="s">
        <v>63</v>
      </c>
    </row>
    <row r="199" spans="1:6" x14ac:dyDescent="0.3">
      <c r="A199" s="16" t="s">
        <v>222</v>
      </c>
    </row>
    <row r="200" spans="1:6" x14ac:dyDescent="0.3">
      <c r="A200" t="str" cm="1">
        <f t="array" aca="1" ref="A200" ca="1" xml:space="preserve"> "aN_CY_1_" &amp; INDIRECT("F" &amp; ROW(C200) - 22) &amp; "_p"</f>
        <v>aN_CY_1_4_2_p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"aN_CY_1_" &amp; INDIRECT("F" &amp; ROW(C201) - 23) &amp; "_p"</f>
        <v>aN_CY_1_4_2_p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"aN_CY_1_" &amp; INDIRECT("F" &amp; ROW(C202) - 24) &amp; "_p"</f>
        <v>aN_CY_1_4_2_p</v>
      </c>
      <c r="B202">
        <v>2</v>
      </c>
      <c r="C202" t="s">
        <v>63</v>
      </c>
    </row>
    <row r="203" spans="1:6" x14ac:dyDescent="0.3">
      <c r="A203" s="18" t="str">
        <f xml:space="preserve"> "sector " &amp; D203 &amp; " and region " &amp;E203</f>
        <v>sector 5 and region 1</v>
      </c>
      <c r="B203" s="18"/>
      <c r="C203" s="18"/>
      <c r="D203">
        <v>5</v>
      </c>
      <c r="E203">
        <v>1</v>
      </c>
      <c r="F203" t="str">
        <f>D203 &amp; "_" &amp; E203</f>
        <v>5_1</v>
      </c>
    </row>
    <row r="204" spans="1:6" x14ac:dyDescent="0.3">
      <c r="A204" s="16" t="s">
        <v>60</v>
      </c>
    </row>
    <row r="205" spans="1:6" x14ac:dyDescent="0.3">
      <c r="A205" t="str" cm="1">
        <f t="array" aca="1" ref="A205" ca="1" xml:space="preserve"> "aN_T_1_" &amp; INDIRECT("F" &amp; ROW(C205)-2) &amp; "_p"</f>
        <v>aN_T_1_5_1_p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"aN_T_2_" &amp; INDIRECT("F" &amp; ROW(C206)-3) &amp; "_p"</f>
        <v>aN_T_2_5_1_p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"aN_T_3_" &amp; INDIRECT("F" &amp; ROW(C207)-4) &amp; "_p"</f>
        <v>aN_T_3_5_1_p</v>
      </c>
      <c r="B207">
        <v>2</v>
      </c>
      <c r="C207" t="s">
        <v>63</v>
      </c>
    </row>
    <row r="208" spans="1:6" x14ac:dyDescent="0.3">
      <c r="A208" s="16" t="s">
        <v>65</v>
      </c>
    </row>
    <row r="209" spans="1:8" x14ac:dyDescent="0.3">
      <c r="A209" t="str" cm="1">
        <f t="array" aca="1" ref="A209" ca="1" xml:space="preserve"> "aN_W_1_" &amp; INDIRECT("F" &amp; ROW(C209)-6) &amp; "_p"</f>
        <v>aN_W_1_5_1_p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"aN_W_2_" &amp; INDIRECT("F" &amp; ROW(C210)-7) &amp; "_p"</f>
        <v>aN_W_2_5_1_p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"aN_W_3_" &amp; INDIRECT("F" &amp; ROW(C211)-8) &amp; "_p"</f>
        <v>aN_W_3_5_1_p</v>
      </c>
      <c r="B211">
        <v>2</v>
      </c>
      <c r="C211" t="s">
        <v>63</v>
      </c>
    </row>
    <row r="212" spans="1:8" x14ac:dyDescent="0.3">
      <c r="A212" s="16" t="s">
        <v>64</v>
      </c>
      <c r="F212" s="18"/>
      <c r="G212" s="18"/>
      <c r="H212" s="18"/>
    </row>
    <row r="213" spans="1:8" x14ac:dyDescent="0.3">
      <c r="A213" t="str" cm="1">
        <f t="array" aca="1" ref="A213" ca="1" xml:space="preserve"> "aN_P_1_" &amp; INDIRECT("F" &amp; ROW(C213) - 10) &amp; "_p"</f>
        <v>aN_P_1_5_1_p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"aN_P_2_" &amp; INDIRECT("F" &amp; ROW(C214) - 11) &amp; "_p"</f>
        <v>aN_P_2_5_1_p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"aN_P_3_" &amp; INDIRECT("F" &amp; ROW(C215) - 12) &amp; "_p"</f>
        <v>aN_P_3_5_1_p</v>
      </c>
      <c r="B215">
        <v>2</v>
      </c>
      <c r="C215" t="s">
        <v>63</v>
      </c>
    </row>
    <row r="216" spans="1:8" x14ac:dyDescent="0.3">
      <c r="A216" s="16" t="s">
        <v>66</v>
      </c>
      <c r="F216" s="18"/>
      <c r="G216" s="18"/>
      <c r="H216" s="18"/>
    </row>
    <row r="217" spans="1:8" x14ac:dyDescent="0.3">
      <c r="A217" t="str" cm="1">
        <f t="array" aca="1" ref="A217" ca="1" xml:space="preserve"> "aN_SL_1_" &amp; INDIRECT("F" &amp; ROW(C217) - 14) &amp; "_p"</f>
        <v>aN_SL_1_5_1_p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"aN_SL_2_" &amp; INDIRECT("F" &amp; ROW(C218) - 15) &amp; "_p"</f>
        <v>aN_SL_2_5_1_p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"aN_Sl_3_" &amp; INDIRECT("F" &amp; ROW(C219) - 16) &amp; "_p"</f>
        <v>aN_Sl_3_5_1_p</v>
      </c>
      <c r="B219">
        <v>2</v>
      </c>
      <c r="C219" t="s">
        <v>63</v>
      </c>
    </row>
    <row r="220" spans="1:8" x14ac:dyDescent="0.3">
      <c r="A220" s="16" t="s">
        <v>221</v>
      </c>
    </row>
    <row r="221" spans="1:8" x14ac:dyDescent="0.3">
      <c r="A221" t="str" cm="1">
        <f t="array" aca="1" ref="A221" ca="1" xml:space="preserve"> "aN_DR_1_" &amp; INDIRECT("F" &amp; ROW(C221) - 18) &amp; "_p"</f>
        <v>aN_DR_1_5_1_p</v>
      </c>
      <c r="B221">
        <v>0.01</v>
      </c>
      <c r="C221" t="s">
        <v>61</v>
      </c>
    </row>
    <row r="222" spans="1:8" x14ac:dyDescent="0.3">
      <c r="A222" t="str" cm="1">
        <f t="array" aca="1" ref="A222" ca="1" xml:space="preserve"> "aN_DR_1_" &amp; INDIRECT("F" &amp; ROW(C222) - 19) &amp; "_p"</f>
        <v>aN_DR_1_5_1_p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"aN_DR_1_" &amp; INDIRECT("F" &amp; ROW(C223) - 20) &amp; "_p"</f>
        <v>aN_DR_1_5_1_p</v>
      </c>
      <c r="B223">
        <v>2</v>
      </c>
      <c r="C223" t="s">
        <v>63</v>
      </c>
    </row>
    <row r="224" spans="1:8" x14ac:dyDescent="0.3">
      <c r="A224" s="16" t="s">
        <v>222</v>
      </c>
    </row>
    <row r="225" spans="1:8" x14ac:dyDescent="0.3">
      <c r="A225" t="str" cm="1">
        <f t="array" aca="1" ref="A225" ca="1" xml:space="preserve"> "aN_CY_1_" &amp; INDIRECT("F" &amp; ROW(C225) - 22) &amp; "_p"</f>
        <v>aN_CY_1_5_1_p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"aN_CY_1_" &amp; INDIRECT("F" &amp; ROW(C226) - 23) &amp; "_p"</f>
        <v>aN_CY_1_5_1_p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"aN_CY_1_" &amp; INDIRECT("F" &amp; ROW(C227) - 24) &amp; "_p"</f>
        <v>aN_CY_1_5_1_p</v>
      </c>
      <c r="B227">
        <v>2</v>
      </c>
      <c r="C227" t="s">
        <v>63</v>
      </c>
    </row>
    <row r="228" spans="1:8" x14ac:dyDescent="0.3">
      <c r="A228" s="18" t="str">
        <f xml:space="preserve"> "sector " &amp; D228 &amp; " and region " &amp;E228</f>
        <v>sector 5 and region 2</v>
      </c>
      <c r="B228" s="18"/>
      <c r="C228" s="18"/>
      <c r="D228">
        <v>5</v>
      </c>
      <c r="E228">
        <v>2</v>
      </c>
      <c r="F228" t="str">
        <f>D228 &amp; "_" &amp; E228</f>
        <v>5_2</v>
      </c>
    </row>
    <row r="229" spans="1:8" x14ac:dyDescent="0.3">
      <c r="A229" s="16" t="s">
        <v>60</v>
      </c>
    </row>
    <row r="230" spans="1:8" x14ac:dyDescent="0.3">
      <c r="A230" t="str" cm="1">
        <f t="array" aca="1" ref="A230" ca="1" xml:space="preserve"> "aN_T_1_" &amp; INDIRECT("F" &amp; ROW(C230)-2) &amp; "_p"</f>
        <v>aN_T_1_5_2_p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"aN_T_2_" &amp; INDIRECT("F" &amp; ROW(C231)-3) &amp; "_p"</f>
        <v>aN_T_2_5_2_p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"aN_T_3_" &amp; INDIRECT("F" &amp; ROW(C232)-4) &amp; "_p"</f>
        <v>aN_T_3_5_2_p</v>
      </c>
      <c r="B232">
        <v>2</v>
      </c>
      <c r="C232" t="s">
        <v>63</v>
      </c>
    </row>
    <row r="233" spans="1:8" x14ac:dyDescent="0.3">
      <c r="A233" s="16" t="s">
        <v>65</v>
      </c>
    </row>
    <row r="234" spans="1:8" x14ac:dyDescent="0.3">
      <c r="A234" t="str" cm="1">
        <f t="array" aca="1" ref="A234" ca="1" xml:space="preserve"> "aN_W_1_" &amp; INDIRECT("F" &amp; ROW(C234)-6) &amp; "_p"</f>
        <v>aN_W_1_5_2_p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"aN_W_2_" &amp; INDIRECT("F" &amp; ROW(C235)-7) &amp; "_p"</f>
        <v>aN_W_2_5_2_p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"aN_W_3_" &amp; INDIRECT("F" &amp; ROW(C236)-8) &amp; "_p"</f>
        <v>aN_W_3_5_2_p</v>
      </c>
      <c r="B236">
        <v>2</v>
      </c>
      <c r="C236" t="s">
        <v>63</v>
      </c>
    </row>
    <row r="237" spans="1:8" x14ac:dyDescent="0.3">
      <c r="A237" s="16" t="s">
        <v>64</v>
      </c>
      <c r="F237" s="18"/>
      <c r="G237" s="18"/>
      <c r="H237" s="18"/>
    </row>
    <row r="238" spans="1:8" x14ac:dyDescent="0.3">
      <c r="A238" t="str" cm="1">
        <f t="array" aca="1" ref="A238" ca="1" xml:space="preserve"> "aN_P_1_" &amp; INDIRECT("F" &amp; ROW(C238) - 10) &amp; "_p"</f>
        <v>aN_P_1_5_2_p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"aN_P_2_" &amp; INDIRECT("F" &amp; ROW(C239) - 11) &amp; "_p"</f>
        <v>aN_P_2_5_2_p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"aN_P_3_" &amp; INDIRECT("F" &amp; ROW(C240) - 12) &amp; "_p"</f>
        <v>aN_P_3_5_2_p</v>
      </c>
      <c r="B240">
        <v>2</v>
      </c>
      <c r="C240" t="s">
        <v>63</v>
      </c>
    </row>
    <row r="241" spans="1:8" x14ac:dyDescent="0.3">
      <c r="A241" s="16" t="s">
        <v>66</v>
      </c>
      <c r="F241" s="18"/>
      <c r="G241" s="18"/>
      <c r="H241" s="18"/>
    </row>
    <row r="242" spans="1:8" x14ac:dyDescent="0.3">
      <c r="A242" t="str" cm="1">
        <f t="array" aca="1" ref="A242" ca="1" xml:space="preserve"> "aN_SL_1_" &amp; INDIRECT("F" &amp; ROW(C242) - 14) &amp; "_p"</f>
        <v>aN_SL_1_5_2_p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"aN_SL_2_" &amp; INDIRECT("F" &amp; ROW(C243) - 15) &amp; "_p"</f>
        <v>aN_SL_2_5_2_p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"aN_Sl_3_" &amp; INDIRECT("F" &amp; ROW(C244) - 16) &amp; "_p"</f>
        <v>aN_Sl_3_5_2_p</v>
      </c>
      <c r="B244">
        <v>2</v>
      </c>
      <c r="C244" t="s">
        <v>63</v>
      </c>
    </row>
    <row r="245" spans="1:8" x14ac:dyDescent="0.3">
      <c r="A245" s="16" t="s">
        <v>221</v>
      </c>
    </row>
    <row r="246" spans="1:8" x14ac:dyDescent="0.3">
      <c r="A246" t="str" cm="1">
        <f t="array" aca="1" ref="A246" ca="1" xml:space="preserve"> "aN_DR_1_" &amp; INDIRECT("F" &amp; ROW(C246) - 18) &amp; "_p"</f>
        <v>aN_DR_1_5_2_p</v>
      </c>
      <c r="B246">
        <v>0.01</v>
      </c>
      <c r="C246" t="s">
        <v>61</v>
      </c>
    </row>
    <row r="247" spans="1:8" x14ac:dyDescent="0.3">
      <c r="A247" t="str" cm="1">
        <f t="array" aca="1" ref="A247" ca="1" xml:space="preserve"> "aN_DR_1_" &amp; INDIRECT("F" &amp; ROW(C247) - 19) &amp; "_p"</f>
        <v>aN_DR_1_5_2_p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"aN_DR_1_" &amp; INDIRECT("F" &amp; ROW(C248) - 20) &amp; "_p"</f>
        <v>aN_DR_1_5_2_p</v>
      </c>
      <c r="B248">
        <v>2</v>
      </c>
      <c r="C248" t="s">
        <v>63</v>
      </c>
    </row>
    <row r="249" spans="1:8" x14ac:dyDescent="0.3">
      <c r="A249" s="16" t="s">
        <v>222</v>
      </c>
    </row>
    <row r="250" spans="1:8" x14ac:dyDescent="0.3">
      <c r="A250" t="str" cm="1">
        <f t="array" aca="1" ref="A250" ca="1" xml:space="preserve"> "aN_CY_1_" &amp; INDIRECT("F" &amp; ROW(C250) - 22) &amp; "_p"</f>
        <v>aN_CY_1_5_2_p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"aN_CY_1_" &amp; INDIRECT("F" &amp; ROW(C251) - 23) &amp; "_p"</f>
        <v>aN_CY_1_5_2_p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"aN_CY_1_" &amp; INDIRECT("F" &amp; ROW(C252) - 24) &amp; "_p"</f>
        <v>aN_CY_1_5_2_p</v>
      </c>
      <c r="B252">
        <v>2</v>
      </c>
      <c r="C252" t="s">
        <v>63</v>
      </c>
    </row>
    <row r="253" spans="1:8" x14ac:dyDescent="0.3">
      <c r="A253" s="18" t="str">
        <f xml:space="preserve"> "sector " &amp; D253 &amp; " and region " &amp;E253</f>
        <v>sector 6 and region 1</v>
      </c>
      <c r="B253" s="18"/>
      <c r="C253" s="18"/>
      <c r="D253">
        <v>6</v>
      </c>
      <c r="E253">
        <v>1</v>
      </c>
      <c r="F253" t="str">
        <f>D253 &amp; "_" &amp; E253</f>
        <v>6_1</v>
      </c>
    </row>
    <row r="254" spans="1:8" x14ac:dyDescent="0.3">
      <c r="A254" s="16" t="s">
        <v>60</v>
      </c>
    </row>
    <row r="255" spans="1:8" x14ac:dyDescent="0.3">
      <c r="A255" t="str" cm="1">
        <f t="array" aca="1" ref="A255" ca="1" xml:space="preserve"> "aN_T_1_" &amp; INDIRECT("F" &amp; ROW(C255)-2) &amp; "_p"</f>
        <v>aN_T_1_6_1_p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"aN_T_2_" &amp; INDIRECT("F" &amp; ROW(C256)-3) &amp; "_p"</f>
        <v>aN_T_2_6_1_p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"aN_T_3_" &amp; INDIRECT("F" &amp; ROW(C257)-4) &amp; "_p"</f>
        <v>aN_T_3_6_1_p</v>
      </c>
      <c r="B257">
        <v>2</v>
      </c>
      <c r="C257" t="s">
        <v>63</v>
      </c>
    </row>
    <row r="258" spans="1:8" x14ac:dyDescent="0.3">
      <c r="A258" s="16" t="s">
        <v>65</v>
      </c>
    </row>
    <row r="259" spans="1:8" x14ac:dyDescent="0.3">
      <c r="A259" t="str" cm="1">
        <f t="array" aca="1" ref="A259" ca="1" xml:space="preserve"> "aN_W_1_" &amp; INDIRECT("F" &amp; ROW(C259)-6) &amp; "_p"</f>
        <v>aN_W_1_6_1_p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"aN_W_2_" &amp; INDIRECT("F" &amp; ROW(C260)-7) &amp; "_p"</f>
        <v>aN_W_2_6_1_p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"aN_W_3_" &amp; INDIRECT("F" &amp; ROW(C261)-8) &amp; "_p"</f>
        <v>aN_W_3_6_1_p</v>
      </c>
      <c r="B261">
        <v>2</v>
      </c>
      <c r="C261" t="s">
        <v>63</v>
      </c>
    </row>
    <row r="262" spans="1:8" x14ac:dyDescent="0.3">
      <c r="A262" s="16" t="s">
        <v>64</v>
      </c>
      <c r="F262" s="18"/>
      <c r="G262" s="18"/>
      <c r="H262" s="18"/>
    </row>
    <row r="263" spans="1:8" x14ac:dyDescent="0.3">
      <c r="A263" t="str" cm="1">
        <f t="array" aca="1" ref="A263" ca="1" xml:space="preserve"> "aN_P_1_" &amp; INDIRECT("F" &amp; ROW(C263) - 10) &amp; "_p"</f>
        <v>aN_P_1_6_1_p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"aN_P_2_" &amp; INDIRECT("F" &amp; ROW(C264) - 11) &amp; "_p"</f>
        <v>aN_P_2_6_1_p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"aN_P_3_" &amp; INDIRECT("F" &amp; ROW(C265) - 12) &amp; "_p"</f>
        <v>aN_P_3_6_1_p</v>
      </c>
      <c r="B265">
        <v>2</v>
      </c>
      <c r="C265" t="s">
        <v>63</v>
      </c>
    </row>
    <row r="266" spans="1:8" x14ac:dyDescent="0.3">
      <c r="A266" s="16" t="s">
        <v>66</v>
      </c>
      <c r="F266" s="18"/>
      <c r="G266" s="18"/>
      <c r="H266" s="18"/>
    </row>
    <row r="267" spans="1:8" x14ac:dyDescent="0.3">
      <c r="A267" t="str" cm="1">
        <f t="array" aca="1" ref="A267" ca="1" xml:space="preserve"> "aN_SL_1_" &amp; INDIRECT("F" &amp; ROW(C267) - 14) &amp; "_p"</f>
        <v>aN_SL_1_6_1_p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"aN_SL_2_" &amp; INDIRECT("F" &amp; ROW(C268) - 15) &amp; "_p"</f>
        <v>aN_SL_2_6_1_p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"aN_Sl_3_" &amp; INDIRECT("F" &amp; ROW(C269) - 16) &amp; "_p"</f>
        <v>aN_Sl_3_6_1_p</v>
      </c>
      <c r="B269">
        <v>2</v>
      </c>
      <c r="C269" t="s">
        <v>63</v>
      </c>
    </row>
    <row r="270" spans="1:8" x14ac:dyDescent="0.3">
      <c r="A270" s="16" t="s">
        <v>221</v>
      </c>
    </row>
    <row r="271" spans="1:8" x14ac:dyDescent="0.3">
      <c r="A271" t="str" cm="1">
        <f t="array" aca="1" ref="A271" ca="1" xml:space="preserve"> "aN_DR_1_" &amp; INDIRECT("F" &amp; ROW(C271) - 18) &amp; "_p"</f>
        <v>aN_DR_1_6_1_p</v>
      </c>
      <c r="B271">
        <v>0.01</v>
      </c>
      <c r="C271" t="s">
        <v>61</v>
      </c>
    </row>
    <row r="272" spans="1:8" x14ac:dyDescent="0.3">
      <c r="A272" t="str" cm="1">
        <f t="array" aca="1" ref="A272" ca="1" xml:space="preserve"> "aN_DR_1_" &amp; INDIRECT("F" &amp; ROW(C272) - 19) &amp; "_p"</f>
        <v>aN_DR_1_6_1_p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"aN_DR_1_" &amp; INDIRECT("F" &amp; ROW(C273) - 20) &amp; "_p"</f>
        <v>aN_DR_1_6_1_p</v>
      </c>
      <c r="B273">
        <v>2</v>
      </c>
      <c r="C273" t="s">
        <v>63</v>
      </c>
    </row>
    <row r="274" spans="1:8" x14ac:dyDescent="0.3">
      <c r="A274" s="16" t="s">
        <v>222</v>
      </c>
    </row>
    <row r="275" spans="1:8" x14ac:dyDescent="0.3">
      <c r="A275" t="str" cm="1">
        <f t="array" aca="1" ref="A275" ca="1" xml:space="preserve"> "aN_CY_1_" &amp; INDIRECT("F" &amp; ROW(C275) - 22) &amp; "_p"</f>
        <v>aN_CY_1_6_1_p</v>
      </c>
      <c r="B275">
        <v>0</v>
      </c>
      <c r="C275" t="s">
        <v>61</v>
      </c>
    </row>
    <row r="276" spans="1:8" x14ac:dyDescent="0.3">
      <c r="A276" t="str" cm="1">
        <f t="array" aca="1" ref="A276" ca="1" xml:space="preserve"> "aN_CY_1_" &amp; INDIRECT("F" &amp; ROW(C276) - 23) &amp; "_p"</f>
        <v>aN_CY_1_6_1_p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"aN_CY_1_" &amp; INDIRECT("F" &amp; ROW(C277) - 24) &amp; "_p"</f>
        <v>aN_CY_1_6_1_p</v>
      </c>
      <c r="B277">
        <v>2</v>
      </c>
      <c r="C277" t="s">
        <v>63</v>
      </c>
    </row>
    <row r="278" spans="1:8" x14ac:dyDescent="0.3">
      <c r="A278" s="18" t="str">
        <f xml:space="preserve"> "sector " &amp; D278 &amp; " and region " &amp;E278</f>
        <v>sector 6 and region 2</v>
      </c>
      <c r="B278" s="18"/>
      <c r="C278" s="18"/>
      <c r="D278">
        <v>6</v>
      </c>
      <c r="E278">
        <v>2</v>
      </c>
      <c r="F278" t="str">
        <f>D278 &amp; "_" &amp; E278</f>
        <v>6_2</v>
      </c>
    </row>
    <row r="279" spans="1:8" x14ac:dyDescent="0.3">
      <c r="A279" s="16" t="s">
        <v>60</v>
      </c>
    </row>
    <row r="280" spans="1:8" x14ac:dyDescent="0.3">
      <c r="A280" t="str" cm="1">
        <f t="array" aca="1" ref="A280" ca="1" xml:space="preserve"> "aN_T_1_" &amp; INDIRECT("F" &amp; ROW(C280)-2) &amp; "_p"</f>
        <v>aN_T_1_6_2_p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"aN_T_2_" &amp; INDIRECT("F" &amp; ROW(C281)-3) &amp; "_p"</f>
        <v>aN_T_2_6_2_p</v>
      </c>
      <c r="B281">
        <v>0</v>
      </c>
      <c r="C281" t="s">
        <v>62</v>
      </c>
    </row>
    <row r="282" spans="1:8" x14ac:dyDescent="0.3">
      <c r="A282" t="str" cm="1">
        <f t="array" aca="1" ref="A282" ca="1" xml:space="preserve"> "aN_T_3_" &amp; INDIRECT("F" &amp; ROW(C282)-4) &amp; "_p"</f>
        <v>aN_T_3_6_2_p</v>
      </c>
      <c r="B282">
        <v>2</v>
      </c>
      <c r="C282" t="s">
        <v>63</v>
      </c>
    </row>
    <row r="283" spans="1:8" x14ac:dyDescent="0.3">
      <c r="A283" s="16" t="s">
        <v>65</v>
      </c>
    </row>
    <row r="284" spans="1:8" x14ac:dyDescent="0.3">
      <c r="A284" t="str" cm="1">
        <f t="array" aca="1" ref="A284" ca="1" xml:space="preserve"> "aN_W_1_" &amp; INDIRECT("F" &amp; ROW(C284)-6) &amp; "_p"</f>
        <v>aN_W_1_6_2_p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"aN_W_2_" &amp; INDIRECT("F" &amp; ROW(C285)-7) &amp; "_p"</f>
        <v>aN_W_2_6_2_p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"aN_W_3_" &amp; INDIRECT("F" &amp; ROW(C286)-8) &amp; "_p"</f>
        <v>aN_W_3_6_2_p</v>
      </c>
      <c r="B286">
        <v>2</v>
      </c>
      <c r="C286" t="s">
        <v>63</v>
      </c>
    </row>
    <row r="287" spans="1:8" x14ac:dyDescent="0.3">
      <c r="A287" s="16" t="s">
        <v>64</v>
      </c>
      <c r="F287" s="18"/>
      <c r="G287" s="18"/>
      <c r="H287" s="18"/>
    </row>
    <row r="288" spans="1:8" x14ac:dyDescent="0.3">
      <c r="A288" t="str" cm="1">
        <f t="array" aca="1" ref="A288" ca="1" xml:space="preserve"> "aN_P_1_" &amp; INDIRECT("F" &amp; ROW(C288) - 10) &amp; "_p"</f>
        <v>aN_P_1_6_2_p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"aN_P_2_" &amp; INDIRECT("F" &amp; ROW(C289) - 11) &amp; "_p"</f>
        <v>aN_P_2_6_2_p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"aN_P_3_" &amp; INDIRECT("F" &amp; ROW(C290) - 12) &amp; "_p"</f>
        <v>aN_P_3_6_2_p</v>
      </c>
      <c r="B290">
        <v>2</v>
      </c>
      <c r="C290" t="s">
        <v>63</v>
      </c>
    </row>
    <row r="291" spans="1:8" x14ac:dyDescent="0.3">
      <c r="A291" s="16" t="s">
        <v>66</v>
      </c>
      <c r="F291" s="18"/>
      <c r="G291" s="18"/>
      <c r="H291" s="18"/>
    </row>
    <row r="292" spans="1:8" x14ac:dyDescent="0.3">
      <c r="A292" t="str" cm="1">
        <f t="array" aca="1" ref="A292" ca="1" xml:space="preserve"> "aN_SL_1_" &amp; INDIRECT("F" &amp; ROW(C292) - 14) &amp; "_p"</f>
        <v>aN_SL_1_6_2_p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"aN_SL_2_" &amp; INDIRECT("F" &amp; ROW(C293) - 15) &amp; "_p"</f>
        <v>aN_SL_2_6_2_p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"aN_Sl_3_" &amp; INDIRECT("F" &amp; ROW(C294) - 16) &amp; "_p"</f>
        <v>aN_Sl_3_6_2_p</v>
      </c>
      <c r="B294">
        <v>2</v>
      </c>
      <c r="C294" t="s">
        <v>63</v>
      </c>
    </row>
    <row r="295" spans="1:8" x14ac:dyDescent="0.3">
      <c r="A295" s="16" t="s">
        <v>221</v>
      </c>
    </row>
    <row r="296" spans="1:8" x14ac:dyDescent="0.3">
      <c r="A296" t="str" cm="1">
        <f t="array" aca="1" ref="A296" ca="1" xml:space="preserve"> "aN_DR_1_" &amp; INDIRECT("F" &amp; ROW(C296) - 18) &amp; "_p"</f>
        <v>aN_DR_1_6_2_p</v>
      </c>
      <c r="B296">
        <v>0.01</v>
      </c>
      <c r="C296" t="s">
        <v>61</v>
      </c>
    </row>
    <row r="297" spans="1:8" x14ac:dyDescent="0.3">
      <c r="A297" t="str" cm="1">
        <f t="array" aca="1" ref="A297" ca="1" xml:space="preserve"> "aN_DR_1_" &amp; INDIRECT("F" &amp; ROW(C297) - 19) &amp; "_p"</f>
        <v>aN_DR_1_6_2_p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"aN_DR_1_" &amp; INDIRECT("F" &amp; ROW(C298) - 20) &amp; "_p"</f>
        <v>aN_DR_1_6_2_p</v>
      </c>
      <c r="B298">
        <v>2</v>
      </c>
      <c r="C298" t="s">
        <v>63</v>
      </c>
    </row>
    <row r="299" spans="1:8" x14ac:dyDescent="0.3">
      <c r="A299" s="16" t="s">
        <v>222</v>
      </c>
    </row>
    <row r="300" spans="1:8" x14ac:dyDescent="0.3">
      <c r="A300" t="str" cm="1">
        <f t="array" aca="1" ref="A300" ca="1" xml:space="preserve"> "aN_CY_1_" &amp; INDIRECT("F" &amp; ROW(C300) - 22) &amp; "_p"</f>
        <v>aN_CY_1_6_2_p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"aN_CY_1_" &amp; INDIRECT("F" &amp; ROW(C301) - 23) &amp; "_p"</f>
        <v>aN_CY_1_6_2_p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"aN_CY_1_" &amp; INDIRECT("F" &amp; ROW(C302) - 24) &amp; "_p"</f>
        <v>aN_CY_1_6_2_p</v>
      </c>
      <c r="B302">
        <v>2</v>
      </c>
      <c r="C302" t="s">
        <v>63</v>
      </c>
    </row>
    <row r="303" spans="1:8" x14ac:dyDescent="0.3">
      <c r="A303" s="18" t="str">
        <f xml:space="preserve"> "sector " &amp; D303 &amp; " and region " &amp;E303</f>
        <v>sector 7 and region 1</v>
      </c>
      <c r="B303" s="18"/>
      <c r="C303" s="18"/>
      <c r="D303">
        <v>7</v>
      </c>
      <c r="E303">
        <v>1</v>
      </c>
      <c r="F303" t="str">
        <f>D303 &amp; "_" &amp; E303</f>
        <v>7_1</v>
      </c>
    </row>
    <row r="304" spans="1:8" x14ac:dyDescent="0.3">
      <c r="A304" s="16" t="s">
        <v>60</v>
      </c>
    </row>
    <row r="305" spans="1:8" x14ac:dyDescent="0.3">
      <c r="A305" t="str" cm="1">
        <f t="array" aca="1" ref="A305" ca="1" xml:space="preserve"> "aN_T_1_" &amp; INDIRECT("F" &amp; ROW(C305)-2) &amp; "_p"</f>
        <v>aN_T_1_7_1_p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"aN_T_2_" &amp; INDIRECT("F" &amp; ROW(C306)-3) &amp; "_p"</f>
        <v>aN_T_2_7_1_p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"aN_T_3_" &amp; INDIRECT("F" &amp; ROW(C307)-4) &amp; "_p"</f>
        <v>aN_T_3_7_1_p</v>
      </c>
      <c r="B307">
        <v>2</v>
      </c>
      <c r="C307" t="s">
        <v>63</v>
      </c>
    </row>
    <row r="308" spans="1:8" x14ac:dyDescent="0.3">
      <c r="A308" s="16" t="s">
        <v>65</v>
      </c>
    </row>
    <row r="309" spans="1:8" x14ac:dyDescent="0.3">
      <c r="A309" t="str" cm="1">
        <f t="array" aca="1" ref="A309" ca="1" xml:space="preserve"> "aN_W_1_" &amp; INDIRECT("F" &amp; ROW(C309)-6) &amp; "_p"</f>
        <v>aN_W_1_7_1_p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"aN_W_2_" &amp; INDIRECT("F" &amp; ROW(C310)-7) &amp; "_p"</f>
        <v>aN_W_2_7_1_p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"aN_W_3_" &amp; INDIRECT("F" &amp; ROW(C311)-8) &amp; "_p"</f>
        <v>aN_W_3_7_1_p</v>
      </c>
      <c r="B311">
        <v>2</v>
      </c>
      <c r="C311" t="s">
        <v>63</v>
      </c>
    </row>
    <row r="312" spans="1:8" x14ac:dyDescent="0.3">
      <c r="A312" s="16" t="s">
        <v>64</v>
      </c>
      <c r="F312" s="18"/>
      <c r="G312" s="18"/>
      <c r="H312" s="18"/>
    </row>
    <row r="313" spans="1:8" x14ac:dyDescent="0.3">
      <c r="A313" t="str" cm="1">
        <f t="array" aca="1" ref="A313" ca="1" xml:space="preserve"> "aN_P_1_" &amp; INDIRECT("F" &amp; ROW(C313) - 10) &amp; "_p"</f>
        <v>aN_P_1_7_1_p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"aN_P_2_" &amp; INDIRECT("F" &amp; ROW(C314) - 11) &amp; "_p"</f>
        <v>aN_P_2_7_1_p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"aN_P_3_" &amp; INDIRECT("F" &amp; ROW(C315) - 12) &amp; "_p"</f>
        <v>aN_P_3_7_1_p</v>
      </c>
      <c r="B315">
        <v>2</v>
      </c>
      <c r="C315" t="s">
        <v>63</v>
      </c>
    </row>
    <row r="316" spans="1:8" x14ac:dyDescent="0.3">
      <c r="A316" s="16" t="s">
        <v>66</v>
      </c>
      <c r="F316" s="18"/>
      <c r="G316" s="18"/>
      <c r="H316" s="18"/>
    </row>
    <row r="317" spans="1:8" x14ac:dyDescent="0.3">
      <c r="A317" t="str" cm="1">
        <f t="array" aca="1" ref="A317" ca="1" xml:space="preserve"> "aN_SL_1_" &amp; INDIRECT("F" &amp; ROW(C317) - 14) &amp; "_p"</f>
        <v>aN_SL_1_7_1_p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"aN_SL_2_" &amp; INDIRECT("F" &amp; ROW(C318) - 15) &amp; "_p"</f>
        <v>aN_SL_2_7_1_p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"aN_Sl_3_" &amp; INDIRECT("F" &amp; ROW(C319) - 16) &amp; "_p"</f>
        <v>aN_Sl_3_7_1_p</v>
      </c>
      <c r="B319">
        <v>2</v>
      </c>
      <c r="C319" t="s">
        <v>63</v>
      </c>
    </row>
    <row r="320" spans="1:8" x14ac:dyDescent="0.3">
      <c r="A320" s="16" t="s">
        <v>221</v>
      </c>
    </row>
    <row r="321" spans="1:6" x14ac:dyDescent="0.3">
      <c r="A321" t="str" cm="1">
        <f t="array" aca="1" ref="A321" ca="1" xml:space="preserve"> "aN_DR_1_" &amp; INDIRECT("F" &amp; ROW(C321) - 18) &amp; "_p"</f>
        <v>aN_DR_1_7_1_p</v>
      </c>
      <c r="B321">
        <v>0.01</v>
      </c>
      <c r="C321" t="s">
        <v>61</v>
      </c>
    </row>
    <row r="322" spans="1:6" x14ac:dyDescent="0.3">
      <c r="A322" t="str" cm="1">
        <f t="array" aca="1" ref="A322" ca="1" xml:space="preserve"> "aN_DR_1_" &amp; INDIRECT("F" &amp; ROW(C322) - 19) &amp; "_p"</f>
        <v>aN_DR_1_7_1_p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"aN_DR_1_" &amp; INDIRECT("F" &amp; ROW(C323) - 20) &amp; "_p"</f>
        <v>aN_DR_1_7_1_p</v>
      </c>
      <c r="B323">
        <v>2</v>
      </c>
      <c r="C323" t="s">
        <v>63</v>
      </c>
    </row>
    <row r="324" spans="1:6" x14ac:dyDescent="0.3">
      <c r="A324" s="16" t="s">
        <v>222</v>
      </c>
    </row>
    <row r="325" spans="1:6" x14ac:dyDescent="0.3">
      <c r="A325" t="str" cm="1">
        <f t="array" aca="1" ref="A325" ca="1" xml:space="preserve"> "aN_CY_1_" &amp; INDIRECT("F" &amp; ROW(C325) - 22) &amp; "_p"</f>
        <v>aN_CY_1_7_1_p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"aN_CY_1_" &amp; INDIRECT("F" &amp; ROW(C326) - 23) &amp; "_p"</f>
        <v>aN_CY_1_7_1_p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"aN_CY_1_" &amp; INDIRECT("F" &amp; ROW(C327) - 24) &amp; "_p"</f>
        <v>aN_CY_1_7_1_p</v>
      </c>
      <c r="B327">
        <v>2</v>
      </c>
      <c r="C327" t="s">
        <v>63</v>
      </c>
    </row>
    <row r="328" spans="1:6" x14ac:dyDescent="0.3">
      <c r="A328" s="18" t="str">
        <f xml:space="preserve"> "sector " &amp; D328 &amp; " and region " &amp;E328</f>
        <v>sector 7 and region 2</v>
      </c>
      <c r="B328" s="18"/>
      <c r="C328" s="18"/>
      <c r="D328">
        <v>7</v>
      </c>
      <c r="E328">
        <v>2</v>
      </c>
      <c r="F328" t="str">
        <f>D328 &amp; "_" &amp; E328</f>
        <v>7_2</v>
      </c>
    </row>
    <row r="329" spans="1:6" x14ac:dyDescent="0.3">
      <c r="A329" s="16" t="s">
        <v>60</v>
      </c>
    </row>
    <row r="330" spans="1:6" x14ac:dyDescent="0.3">
      <c r="A330" t="str" cm="1">
        <f t="array" aca="1" ref="A330" ca="1" xml:space="preserve"> "aN_T_1_" &amp; INDIRECT("F" &amp; ROW(C330)-2) &amp; "_p"</f>
        <v>aN_T_1_7_2_p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"aN_T_2_" &amp; INDIRECT("F" &amp; ROW(C331)-3) &amp; "_p"</f>
        <v>aN_T_2_7_2_p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"aN_T_3_" &amp; INDIRECT("F" &amp; ROW(C332)-4) &amp; "_p"</f>
        <v>aN_T_3_7_2_p</v>
      </c>
      <c r="B332">
        <v>2</v>
      </c>
      <c r="C332" t="s">
        <v>63</v>
      </c>
    </row>
    <row r="333" spans="1:6" x14ac:dyDescent="0.3">
      <c r="A333" s="16" t="s">
        <v>65</v>
      </c>
    </row>
    <row r="334" spans="1:6" x14ac:dyDescent="0.3">
      <c r="A334" t="str" cm="1">
        <f t="array" aca="1" ref="A334" ca="1" xml:space="preserve"> "aN_W_1_" &amp; INDIRECT("F" &amp; ROW(C334)-6) &amp; "_p"</f>
        <v>aN_W_1_7_2_p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"aN_W_2_" &amp; INDIRECT("F" &amp; ROW(C335)-7) &amp; "_p"</f>
        <v>aN_W_2_7_2_p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"aN_W_3_" &amp; INDIRECT("F" &amp; ROW(C336)-8) &amp; "_p"</f>
        <v>aN_W_3_7_2_p</v>
      </c>
      <c r="B336">
        <v>2</v>
      </c>
      <c r="C336" t="s">
        <v>63</v>
      </c>
    </row>
    <row r="337" spans="1:8" x14ac:dyDescent="0.3">
      <c r="A337" s="16" t="s">
        <v>64</v>
      </c>
      <c r="F337" s="18"/>
      <c r="G337" s="18"/>
      <c r="H337" s="18"/>
    </row>
    <row r="338" spans="1:8" x14ac:dyDescent="0.3">
      <c r="A338" t="str" cm="1">
        <f t="array" aca="1" ref="A338" ca="1" xml:space="preserve"> "aN_P_1_" &amp; INDIRECT("F" &amp; ROW(C338) - 10) &amp; "_p"</f>
        <v>aN_P_1_7_2_p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"aN_P_2_" &amp; INDIRECT("F" &amp; ROW(C339) - 11) &amp; "_p"</f>
        <v>aN_P_2_7_2_p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"aN_P_3_" &amp; INDIRECT("F" &amp; ROW(C340) - 12) &amp; "_p"</f>
        <v>aN_P_3_7_2_p</v>
      </c>
      <c r="B340">
        <v>2</v>
      </c>
      <c r="C340" t="s">
        <v>63</v>
      </c>
    </row>
    <row r="341" spans="1:8" x14ac:dyDescent="0.3">
      <c r="A341" s="16" t="s">
        <v>66</v>
      </c>
      <c r="F341" s="18"/>
      <c r="G341" s="18"/>
      <c r="H341" s="18"/>
    </row>
    <row r="342" spans="1:8" x14ac:dyDescent="0.3">
      <c r="A342" t="str" cm="1">
        <f t="array" aca="1" ref="A342" ca="1" xml:space="preserve"> "aN_SL_1_" &amp; INDIRECT("F" &amp; ROW(C342) - 14) &amp; "_p"</f>
        <v>aN_SL_1_7_2_p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"aN_SL_2_" &amp; INDIRECT("F" &amp; ROW(C343) - 15) &amp; "_p"</f>
        <v>aN_SL_2_7_2_p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"aN_Sl_3_" &amp; INDIRECT("F" &amp; ROW(C344) - 16) &amp; "_p"</f>
        <v>aN_Sl_3_7_2_p</v>
      </c>
      <c r="B344">
        <v>2</v>
      </c>
      <c r="C344" t="s">
        <v>63</v>
      </c>
    </row>
    <row r="345" spans="1:8" x14ac:dyDescent="0.3">
      <c r="A345" s="16" t="s">
        <v>221</v>
      </c>
    </row>
    <row r="346" spans="1:8" x14ac:dyDescent="0.3">
      <c r="A346" t="str" cm="1">
        <f t="array" aca="1" ref="A346" ca="1" xml:space="preserve"> "aN_DR_1_" &amp; INDIRECT("F" &amp; ROW(C346) - 18) &amp; "_p"</f>
        <v>aN_DR_1_7_2_p</v>
      </c>
      <c r="B346">
        <v>0.01</v>
      </c>
      <c r="C346" t="s">
        <v>61</v>
      </c>
    </row>
    <row r="347" spans="1:8" x14ac:dyDescent="0.3">
      <c r="A347" t="str" cm="1">
        <f t="array" aca="1" ref="A347" ca="1" xml:space="preserve"> "aN_DR_1_" &amp; INDIRECT("F" &amp; ROW(C347) - 19) &amp; "_p"</f>
        <v>aN_DR_1_7_2_p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"aN_DR_1_" &amp; INDIRECT("F" &amp; ROW(C348) - 20) &amp; "_p"</f>
        <v>aN_DR_1_7_2_p</v>
      </c>
      <c r="B348">
        <v>2</v>
      </c>
      <c r="C348" t="s">
        <v>63</v>
      </c>
    </row>
    <row r="349" spans="1:8" x14ac:dyDescent="0.3">
      <c r="A349" s="16" t="s">
        <v>222</v>
      </c>
    </row>
    <row r="350" spans="1:8" x14ac:dyDescent="0.3">
      <c r="A350" t="str" cm="1">
        <f t="array" aca="1" ref="A350" ca="1" xml:space="preserve"> "aN_CY_1_" &amp; INDIRECT("F" &amp; ROW(C350) - 22) &amp; "_p"</f>
        <v>aN_CY_1_7_2_p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"aN_CY_1_" &amp; INDIRECT("F" &amp; ROW(C351) - 23) &amp; "_p"</f>
        <v>aN_CY_1_7_2_p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"aN_CY_1_" &amp; INDIRECT("F" &amp; ROW(C352) - 24) &amp; "_p"</f>
        <v>aN_CY_1_7_2_p</v>
      </c>
      <c r="B352">
        <v>2</v>
      </c>
      <c r="C352" t="s">
        <v>63</v>
      </c>
    </row>
    <row r="353" spans="1:8" x14ac:dyDescent="0.3">
      <c r="A353" s="18" t="str">
        <f xml:space="preserve"> "sector " &amp; D353 &amp; " and region " &amp;E353</f>
        <v>sector 8 and region 1</v>
      </c>
      <c r="B353" s="18"/>
      <c r="C353" s="18"/>
      <c r="D353">
        <v>8</v>
      </c>
      <c r="E353">
        <v>1</v>
      </c>
      <c r="F353" t="str">
        <f>D353 &amp; "_" &amp; E353</f>
        <v>8_1</v>
      </c>
    </row>
    <row r="354" spans="1:8" x14ac:dyDescent="0.3">
      <c r="A354" s="16" t="s">
        <v>60</v>
      </c>
    </row>
    <row r="355" spans="1:8" x14ac:dyDescent="0.3">
      <c r="A355" t="str" cm="1">
        <f t="array" aca="1" ref="A355" ca="1" xml:space="preserve"> "aN_T_1_" &amp; INDIRECT("F" &amp; ROW(C355)-2) &amp; "_p"</f>
        <v>aN_T_1_8_1_p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"aN_T_2_" &amp; INDIRECT("F" &amp; ROW(C356)-3) &amp; "_p"</f>
        <v>aN_T_2_8_1_p</v>
      </c>
      <c r="B356">
        <v>0</v>
      </c>
      <c r="C356" t="s">
        <v>62</v>
      </c>
    </row>
    <row r="357" spans="1:8" x14ac:dyDescent="0.3">
      <c r="A357" t="str" cm="1">
        <f t="array" aca="1" ref="A357" ca="1" xml:space="preserve"> "aN_T_3_" &amp; INDIRECT("F" &amp; ROW(C357)-4) &amp; "_p"</f>
        <v>aN_T_3_8_1_p</v>
      </c>
      <c r="B357">
        <v>2</v>
      </c>
      <c r="C357" t="s">
        <v>63</v>
      </c>
    </row>
    <row r="358" spans="1:8" x14ac:dyDescent="0.3">
      <c r="A358" s="16" t="s">
        <v>65</v>
      </c>
    </row>
    <row r="359" spans="1:8" x14ac:dyDescent="0.3">
      <c r="A359" t="str" cm="1">
        <f t="array" aca="1" ref="A359" ca="1" xml:space="preserve"> "aN_W_1_" &amp; INDIRECT("F" &amp; ROW(C359)-6) &amp; "_p"</f>
        <v>aN_W_1_8_1_p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"aN_W_2_" &amp; INDIRECT("F" &amp; ROW(C360)-7) &amp; "_p"</f>
        <v>aN_W_2_8_1_p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"aN_W_3_" &amp; INDIRECT("F" &amp; ROW(C361)-8) &amp; "_p"</f>
        <v>aN_W_3_8_1_p</v>
      </c>
      <c r="B361">
        <v>2</v>
      </c>
      <c r="C361" t="s">
        <v>63</v>
      </c>
    </row>
    <row r="362" spans="1:8" x14ac:dyDescent="0.3">
      <c r="A362" s="16" t="s">
        <v>64</v>
      </c>
      <c r="F362" s="18"/>
      <c r="G362" s="18"/>
      <c r="H362" s="18"/>
    </row>
    <row r="363" spans="1:8" x14ac:dyDescent="0.3">
      <c r="A363" t="str" cm="1">
        <f t="array" aca="1" ref="A363" ca="1" xml:space="preserve"> "aN_P_1_" &amp; INDIRECT("F" &amp; ROW(C363) - 10) &amp; "_p"</f>
        <v>aN_P_1_8_1_p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"aN_P_2_" &amp; INDIRECT("F" &amp; ROW(C364) - 11) &amp; "_p"</f>
        <v>aN_P_2_8_1_p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"aN_P_3_" &amp; INDIRECT("F" &amp; ROW(C365) - 12) &amp; "_p"</f>
        <v>aN_P_3_8_1_p</v>
      </c>
      <c r="B365">
        <v>2</v>
      </c>
      <c r="C365" t="s">
        <v>63</v>
      </c>
    </row>
    <row r="366" spans="1:8" x14ac:dyDescent="0.3">
      <c r="A366" s="16" t="s">
        <v>66</v>
      </c>
      <c r="F366" s="18"/>
      <c r="G366" s="18"/>
      <c r="H366" s="18"/>
    </row>
    <row r="367" spans="1:8" x14ac:dyDescent="0.3">
      <c r="A367" t="str" cm="1">
        <f t="array" aca="1" ref="A367" ca="1" xml:space="preserve"> "aN_SL_1_" &amp; INDIRECT("F" &amp; ROW(C367) - 14) &amp; "_p"</f>
        <v>aN_SL_1_8_1_p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"aN_SL_2_" &amp; INDIRECT("F" &amp; ROW(C368) - 15) &amp; "_p"</f>
        <v>aN_SL_2_8_1_p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"aN_Sl_3_" &amp; INDIRECT("F" &amp; ROW(C369) - 16) &amp; "_p"</f>
        <v>aN_Sl_3_8_1_p</v>
      </c>
      <c r="B369">
        <v>2</v>
      </c>
      <c r="C369" t="s">
        <v>63</v>
      </c>
    </row>
    <row r="370" spans="1:6" x14ac:dyDescent="0.3">
      <c r="A370" s="16" t="s">
        <v>221</v>
      </c>
    </row>
    <row r="371" spans="1:6" x14ac:dyDescent="0.3">
      <c r="A371" t="str" cm="1">
        <f t="array" aca="1" ref="A371" ca="1" xml:space="preserve"> "aN_DR_1_" &amp; INDIRECT("F" &amp; ROW(C371) - 18) &amp; "_p"</f>
        <v>aN_DR_1_8_1_p</v>
      </c>
      <c r="B371">
        <v>0.01</v>
      </c>
      <c r="C371" t="s">
        <v>61</v>
      </c>
    </row>
    <row r="372" spans="1:6" x14ac:dyDescent="0.3">
      <c r="A372" t="str" cm="1">
        <f t="array" aca="1" ref="A372" ca="1" xml:space="preserve"> "aN_DR_1_" &amp; INDIRECT("F" &amp; ROW(C372) - 19) &amp; "_p"</f>
        <v>aN_DR_1_8_1_p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"aN_DR_1_" &amp; INDIRECT("F" &amp; ROW(C373) - 20) &amp; "_p"</f>
        <v>aN_DR_1_8_1_p</v>
      </c>
      <c r="B373">
        <v>2</v>
      </c>
      <c r="C373" t="s">
        <v>63</v>
      </c>
    </row>
    <row r="374" spans="1:6" x14ac:dyDescent="0.3">
      <c r="A374" s="16" t="s">
        <v>222</v>
      </c>
    </row>
    <row r="375" spans="1:6" x14ac:dyDescent="0.3">
      <c r="A375" t="str" cm="1">
        <f t="array" aca="1" ref="A375" ca="1" xml:space="preserve"> "aN_CY_1_" &amp; INDIRECT("F" &amp; ROW(C375) - 22) &amp; "_p"</f>
        <v>aN_CY_1_8_1_p</v>
      </c>
      <c r="B375">
        <v>0</v>
      </c>
      <c r="C375" t="s">
        <v>61</v>
      </c>
    </row>
    <row r="376" spans="1:6" x14ac:dyDescent="0.3">
      <c r="A376" t="str" cm="1">
        <f t="array" aca="1" ref="A376" ca="1" xml:space="preserve"> "aN_CY_1_" &amp; INDIRECT("F" &amp; ROW(C376) - 23) &amp; "_p"</f>
        <v>aN_CY_1_8_1_p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"aN_CY_1_" &amp; INDIRECT("F" &amp; ROW(C377) - 24) &amp; "_p"</f>
        <v>aN_CY_1_8_1_p</v>
      </c>
      <c r="B377">
        <v>2</v>
      </c>
      <c r="C377" t="s">
        <v>63</v>
      </c>
    </row>
    <row r="378" spans="1:6" x14ac:dyDescent="0.3">
      <c r="A378" s="18" t="str">
        <f xml:space="preserve"> "sector " &amp; D378 &amp; " and region " &amp;E378</f>
        <v>sector 8 and region 2</v>
      </c>
      <c r="B378" s="18"/>
      <c r="C378" s="18"/>
      <c r="D378">
        <v>8</v>
      </c>
      <c r="E378">
        <v>2</v>
      </c>
      <c r="F378" t="str">
        <f>D378 &amp; "_" &amp; E378</f>
        <v>8_2</v>
      </c>
    </row>
    <row r="379" spans="1:6" x14ac:dyDescent="0.3">
      <c r="A379" s="16" t="s">
        <v>60</v>
      </c>
    </row>
    <row r="380" spans="1:6" x14ac:dyDescent="0.3">
      <c r="A380" t="str" cm="1">
        <f t="array" aca="1" ref="A380" ca="1" xml:space="preserve"> "aN_T_1_" &amp; INDIRECT("F" &amp; ROW(C380)-2) &amp; "_p"</f>
        <v>aN_T_1_8_2_p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"aN_T_2_" &amp; INDIRECT("F" &amp; ROW(C381)-3) &amp; "_p"</f>
        <v>aN_T_2_8_2_p</v>
      </c>
      <c r="B381">
        <v>0</v>
      </c>
      <c r="C381" t="s">
        <v>62</v>
      </c>
    </row>
    <row r="382" spans="1:6" x14ac:dyDescent="0.3">
      <c r="A382" t="str" cm="1">
        <f t="array" aca="1" ref="A382" ca="1" xml:space="preserve"> "aN_T_3_" &amp; INDIRECT("F" &amp; ROW(C382)-4) &amp; "_p"</f>
        <v>aN_T_3_8_2_p</v>
      </c>
      <c r="B382">
        <v>2</v>
      </c>
      <c r="C382" t="s">
        <v>63</v>
      </c>
    </row>
    <row r="383" spans="1:6" x14ac:dyDescent="0.3">
      <c r="A383" s="16" t="s">
        <v>65</v>
      </c>
    </row>
    <row r="384" spans="1:6" x14ac:dyDescent="0.3">
      <c r="A384" t="str" cm="1">
        <f t="array" aca="1" ref="A384" ca="1" xml:space="preserve"> "aN_W_1_" &amp; INDIRECT("F" &amp; ROW(C384)-6) &amp; "_p"</f>
        <v>aN_W_1_8_2_p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"aN_W_2_" &amp; INDIRECT("F" &amp; ROW(C385)-7) &amp; "_p"</f>
        <v>aN_W_2_8_2_p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"aN_W_3_" &amp; INDIRECT("F" &amp; ROW(C386)-8) &amp; "_p"</f>
        <v>aN_W_3_8_2_p</v>
      </c>
      <c r="B386">
        <v>2</v>
      </c>
      <c r="C386" t="s">
        <v>63</v>
      </c>
    </row>
    <row r="387" spans="1:8" x14ac:dyDescent="0.3">
      <c r="A387" s="16" t="s">
        <v>64</v>
      </c>
      <c r="F387" s="18"/>
      <c r="G387" s="18"/>
      <c r="H387" s="18"/>
    </row>
    <row r="388" spans="1:8" x14ac:dyDescent="0.3">
      <c r="A388" t="str" cm="1">
        <f t="array" aca="1" ref="A388" ca="1" xml:space="preserve"> "aN_P_1_" &amp; INDIRECT("F" &amp; ROW(C388) - 10) &amp; "_p"</f>
        <v>aN_P_1_8_2_p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"aN_P_2_" &amp; INDIRECT("F" &amp; ROW(C389) - 11) &amp; "_p"</f>
        <v>aN_P_2_8_2_p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"aN_P_3_" &amp; INDIRECT("F" &amp; ROW(C390) - 12) &amp; "_p"</f>
        <v>aN_P_3_8_2_p</v>
      </c>
      <c r="B390">
        <v>2</v>
      </c>
      <c r="C390" t="s">
        <v>63</v>
      </c>
    </row>
    <row r="391" spans="1:8" x14ac:dyDescent="0.3">
      <c r="A391" s="16" t="s">
        <v>66</v>
      </c>
      <c r="F391" s="18"/>
      <c r="G391" s="18"/>
      <c r="H391" s="18"/>
    </row>
    <row r="392" spans="1:8" x14ac:dyDescent="0.3">
      <c r="A392" t="str" cm="1">
        <f t="array" aca="1" ref="A392" ca="1" xml:space="preserve"> "aN_SL_1_" &amp; INDIRECT("F" &amp; ROW(C392) - 14) &amp; "_p"</f>
        <v>aN_SL_1_8_2_p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"aN_SL_2_" &amp; INDIRECT("F" &amp; ROW(C393) - 15) &amp; "_p"</f>
        <v>aN_SL_2_8_2_p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"aN_Sl_3_" &amp; INDIRECT("F" &amp; ROW(C394) - 16) &amp; "_p"</f>
        <v>aN_Sl_3_8_2_p</v>
      </c>
      <c r="B394">
        <v>2</v>
      </c>
      <c r="C394" t="s">
        <v>63</v>
      </c>
    </row>
    <row r="395" spans="1:8" x14ac:dyDescent="0.3">
      <c r="A395" s="16" t="s">
        <v>221</v>
      </c>
    </row>
    <row r="396" spans="1:8" x14ac:dyDescent="0.3">
      <c r="A396" t="str" cm="1">
        <f t="array" aca="1" ref="A396" ca="1" xml:space="preserve"> "aN_DR_1_" &amp; INDIRECT("F" &amp; ROW(C396) - 18) &amp; "_p"</f>
        <v>aN_DR_1_8_2_p</v>
      </c>
      <c r="B396">
        <v>0.01</v>
      </c>
      <c r="C396" t="s">
        <v>61</v>
      </c>
    </row>
    <row r="397" spans="1:8" x14ac:dyDescent="0.3">
      <c r="A397" t="str" cm="1">
        <f t="array" aca="1" ref="A397" ca="1" xml:space="preserve"> "aN_DR_1_" &amp; INDIRECT("F" &amp; ROW(C397) - 19) &amp; "_p"</f>
        <v>aN_DR_1_8_2_p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"aN_DR_1_" &amp; INDIRECT("F" &amp; ROW(C398) - 20) &amp; "_p"</f>
        <v>aN_DR_1_8_2_p</v>
      </c>
      <c r="B398">
        <v>2</v>
      </c>
      <c r="C398" t="s">
        <v>63</v>
      </c>
    </row>
    <row r="399" spans="1:8" x14ac:dyDescent="0.3">
      <c r="A399" s="16" t="s">
        <v>222</v>
      </c>
    </row>
    <row r="400" spans="1:8" x14ac:dyDescent="0.3">
      <c r="A400" t="str" cm="1">
        <f t="array" aca="1" ref="A400" ca="1" xml:space="preserve"> "aN_CY_1_" &amp; INDIRECT("F" &amp; ROW(C400) - 22) &amp; "_p"</f>
        <v>aN_CY_1_8_2_p</v>
      </c>
      <c r="B400">
        <v>0</v>
      </c>
      <c r="C400" t="s">
        <v>61</v>
      </c>
    </row>
    <row r="401" spans="1:8" x14ac:dyDescent="0.3">
      <c r="A401" t="str" cm="1">
        <f t="array" aca="1" ref="A401" ca="1" xml:space="preserve"> "aN_CY_1_" &amp; INDIRECT("F" &amp; ROW(C401) - 23) &amp; "_p"</f>
        <v>aN_CY_1_8_2_p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"aN_CY_1_" &amp; INDIRECT("F" &amp; ROW(C402) - 24) &amp; "_p"</f>
        <v>aN_CY_1_8_2_p</v>
      </c>
      <c r="B402">
        <v>2</v>
      </c>
      <c r="C402" t="s">
        <v>63</v>
      </c>
    </row>
    <row r="403" spans="1:8" x14ac:dyDescent="0.3">
      <c r="A403" s="18" t="str">
        <f xml:space="preserve"> "sector " &amp; D403 &amp; " and region " &amp;E403</f>
        <v>sector 9 and region 1</v>
      </c>
      <c r="B403" s="18"/>
      <c r="C403" s="18"/>
      <c r="D403">
        <v>9</v>
      </c>
      <c r="E403">
        <v>1</v>
      </c>
      <c r="F403" t="str">
        <f>D403 &amp; "_" &amp; E403</f>
        <v>9_1</v>
      </c>
    </row>
    <row r="404" spans="1:8" x14ac:dyDescent="0.3">
      <c r="A404" s="16" t="s">
        <v>60</v>
      </c>
    </row>
    <row r="405" spans="1:8" x14ac:dyDescent="0.3">
      <c r="A405" t="str" cm="1">
        <f t="array" aca="1" ref="A405" ca="1" xml:space="preserve"> "aN_T_1_" &amp; INDIRECT("F" &amp; ROW(C405)-2) &amp; "_p"</f>
        <v>aN_T_1_9_1_p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"aN_T_2_" &amp; INDIRECT("F" &amp; ROW(C406)-3) &amp; "_p"</f>
        <v>aN_T_2_9_1_p</v>
      </c>
      <c r="B406">
        <v>0</v>
      </c>
      <c r="C406" t="s">
        <v>62</v>
      </c>
    </row>
    <row r="407" spans="1:8" x14ac:dyDescent="0.3">
      <c r="A407" t="str" cm="1">
        <f t="array" aca="1" ref="A407" ca="1" xml:space="preserve"> "aN_T_3_" &amp; INDIRECT("F" &amp; ROW(C407)-4) &amp; "_p"</f>
        <v>aN_T_3_9_1_p</v>
      </c>
      <c r="B407">
        <v>2</v>
      </c>
      <c r="C407" t="s">
        <v>63</v>
      </c>
    </row>
    <row r="408" spans="1:8" x14ac:dyDescent="0.3">
      <c r="A408" s="16" t="s">
        <v>65</v>
      </c>
    </row>
    <row r="409" spans="1:8" x14ac:dyDescent="0.3">
      <c r="A409" t="str" cm="1">
        <f t="array" aca="1" ref="A409" ca="1" xml:space="preserve"> "aN_W_1_" &amp; INDIRECT("F" &amp; ROW(C409)-6) &amp; "_p"</f>
        <v>aN_W_1_9_1_p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"aN_W_2_" &amp; INDIRECT("F" &amp; ROW(C410)-7) &amp; "_p"</f>
        <v>aN_W_2_9_1_p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"aN_W_3_" &amp; INDIRECT("F" &amp; ROW(C411)-8) &amp; "_p"</f>
        <v>aN_W_3_9_1_p</v>
      </c>
      <c r="B411">
        <v>2</v>
      </c>
      <c r="C411" t="s">
        <v>63</v>
      </c>
    </row>
    <row r="412" spans="1:8" x14ac:dyDescent="0.3">
      <c r="A412" s="16" t="s">
        <v>64</v>
      </c>
      <c r="F412" s="18"/>
      <c r="G412" s="18"/>
      <c r="H412" s="18"/>
    </row>
    <row r="413" spans="1:8" x14ac:dyDescent="0.3">
      <c r="A413" t="str" cm="1">
        <f t="array" aca="1" ref="A413" ca="1" xml:space="preserve"> "aN_P_1_" &amp; INDIRECT("F" &amp; ROW(C413) - 10) &amp; "_p"</f>
        <v>aN_P_1_9_1_p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"aN_P_2_" &amp; INDIRECT("F" &amp; ROW(C414) - 11) &amp; "_p"</f>
        <v>aN_P_2_9_1_p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"aN_P_3_" &amp; INDIRECT("F" &amp; ROW(C415) - 12) &amp; "_p"</f>
        <v>aN_P_3_9_1_p</v>
      </c>
      <c r="B415">
        <v>2</v>
      </c>
      <c r="C415" t="s">
        <v>63</v>
      </c>
    </row>
    <row r="416" spans="1:8" x14ac:dyDescent="0.3">
      <c r="A416" s="16" t="s">
        <v>66</v>
      </c>
      <c r="F416" s="18"/>
      <c r="G416" s="18"/>
      <c r="H416" s="18"/>
    </row>
    <row r="417" spans="1:6" x14ac:dyDescent="0.3">
      <c r="A417" t="str" cm="1">
        <f t="array" aca="1" ref="A417" ca="1" xml:space="preserve"> "aN_SL_1_" &amp; INDIRECT("F" &amp; ROW(C417) - 14) &amp; "_p"</f>
        <v>aN_SL_1_9_1_p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"aN_SL_2_" &amp; INDIRECT("F" &amp; ROW(C418) - 15) &amp; "_p"</f>
        <v>aN_SL_2_9_1_p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"aN_Sl_3_" &amp; INDIRECT("F" &amp; ROW(C419) - 16) &amp; "_p"</f>
        <v>aN_Sl_3_9_1_p</v>
      </c>
      <c r="B419">
        <v>2</v>
      </c>
      <c r="C419" t="s">
        <v>63</v>
      </c>
    </row>
    <row r="420" spans="1:6" x14ac:dyDescent="0.3">
      <c r="A420" s="16" t="s">
        <v>221</v>
      </c>
    </row>
    <row r="421" spans="1:6" x14ac:dyDescent="0.3">
      <c r="A421" t="str" cm="1">
        <f t="array" aca="1" ref="A421" ca="1" xml:space="preserve"> "aN_DR_1_" &amp; INDIRECT("F" &amp; ROW(C421) - 18) &amp; "_p"</f>
        <v>aN_DR_1_9_1_p</v>
      </c>
      <c r="B421">
        <v>0.01</v>
      </c>
      <c r="C421" t="s">
        <v>61</v>
      </c>
    </row>
    <row r="422" spans="1:6" x14ac:dyDescent="0.3">
      <c r="A422" t="str" cm="1">
        <f t="array" aca="1" ref="A422" ca="1" xml:space="preserve"> "aN_DR_1_" &amp; INDIRECT("F" &amp; ROW(C422) - 19) &amp; "_p"</f>
        <v>aN_DR_1_9_1_p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"aN_DR_1_" &amp; INDIRECT("F" &amp; ROW(C423) - 20) &amp; "_p"</f>
        <v>aN_DR_1_9_1_p</v>
      </c>
      <c r="B423">
        <v>2</v>
      </c>
      <c r="C423" t="s">
        <v>63</v>
      </c>
    </row>
    <row r="424" spans="1:6" x14ac:dyDescent="0.3">
      <c r="A424" s="16" t="s">
        <v>222</v>
      </c>
    </row>
    <row r="425" spans="1:6" x14ac:dyDescent="0.3">
      <c r="A425" t="str" cm="1">
        <f t="array" aca="1" ref="A425" ca="1" xml:space="preserve"> "aN_CY_1_" &amp; INDIRECT("F" &amp; ROW(C425) - 22) &amp; "_p"</f>
        <v>aN_CY_1_9_1_p</v>
      </c>
      <c r="B425">
        <v>0</v>
      </c>
      <c r="C425" t="s">
        <v>61</v>
      </c>
    </row>
    <row r="426" spans="1:6" x14ac:dyDescent="0.3">
      <c r="A426" t="str" cm="1">
        <f t="array" aca="1" ref="A426" ca="1" xml:space="preserve"> "aN_CY_1_" &amp; INDIRECT("F" &amp; ROW(C426) - 23) &amp; "_p"</f>
        <v>aN_CY_1_9_1_p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"aN_CY_1_" &amp; INDIRECT("F" &amp; ROW(C427) - 24) &amp; "_p"</f>
        <v>aN_CY_1_9_1_p</v>
      </c>
      <c r="B427">
        <v>2</v>
      </c>
      <c r="C427" t="s">
        <v>63</v>
      </c>
    </row>
    <row r="428" spans="1:6" x14ac:dyDescent="0.3">
      <c r="A428" s="18" t="str">
        <f xml:space="preserve"> "sector " &amp; D428 &amp; " and region " &amp;E428</f>
        <v>sector 9 and region 2</v>
      </c>
      <c r="B428" s="18"/>
      <c r="C428" s="18"/>
      <c r="D428">
        <v>9</v>
      </c>
      <c r="E428">
        <v>2</v>
      </c>
      <c r="F428" t="str">
        <f>D428 &amp; "_" &amp; E428</f>
        <v>9_2</v>
      </c>
    </row>
    <row r="429" spans="1:6" x14ac:dyDescent="0.3">
      <c r="A429" s="16" t="s">
        <v>60</v>
      </c>
    </row>
    <row r="430" spans="1:6" x14ac:dyDescent="0.3">
      <c r="A430" t="str" cm="1">
        <f t="array" aca="1" ref="A430" ca="1" xml:space="preserve"> "aN_T_1_" &amp; INDIRECT("F" &amp; ROW(C430)-2) &amp; "_p"</f>
        <v>aN_T_1_9_2_p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"aN_T_2_" &amp; INDIRECT("F" &amp; ROW(C431)-3) &amp; "_p"</f>
        <v>aN_T_2_9_2_p</v>
      </c>
      <c r="B431">
        <v>0</v>
      </c>
      <c r="C431" t="s">
        <v>62</v>
      </c>
    </row>
    <row r="432" spans="1:6" x14ac:dyDescent="0.3">
      <c r="A432" t="str" cm="1">
        <f t="array" aca="1" ref="A432" ca="1" xml:space="preserve"> "aN_T_3_" &amp; INDIRECT("F" &amp; ROW(C432)-4) &amp; "_p"</f>
        <v>aN_T_3_9_2_p</v>
      </c>
      <c r="B432">
        <v>2</v>
      </c>
      <c r="C432" t="s">
        <v>63</v>
      </c>
    </row>
    <row r="433" spans="1:8" x14ac:dyDescent="0.3">
      <c r="A433" s="16" t="s">
        <v>65</v>
      </c>
    </row>
    <row r="434" spans="1:8" x14ac:dyDescent="0.3">
      <c r="A434" t="str" cm="1">
        <f t="array" aca="1" ref="A434" ca="1" xml:space="preserve"> "aN_W_1_" &amp; INDIRECT("F" &amp; ROW(C434)-6) &amp; "_p"</f>
        <v>aN_W_1_9_2_p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"aN_W_2_" &amp; INDIRECT("F" &amp; ROW(C435)-7) &amp; "_p"</f>
        <v>aN_W_2_9_2_p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"aN_W_3_" &amp; INDIRECT("F" &amp; ROW(C436)-8) &amp; "_p"</f>
        <v>aN_W_3_9_2_p</v>
      </c>
      <c r="B436">
        <v>2</v>
      </c>
      <c r="C436" t="s">
        <v>63</v>
      </c>
    </row>
    <row r="437" spans="1:8" x14ac:dyDescent="0.3">
      <c r="A437" s="16" t="s">
        <v>64</v>
      </c>
      <c r="F437" s="18"/>
      <c r="G437" s="18"/>
      <c r="H437" s="18"/>
    </row>
    <row r="438" spans="1:8" x14ac:dyDescent="0.3">
      <c r="A438" t="str" cm="1">
        <f t="array" aca="1" ref="A438" ca="1" xml:space="preserve"> "aN_P_1_" &amp; INDIRECT("F" &amp; ROW(C438) - 10) &amp; "_p"</f>
        <v>aN_P_1_9_2_p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"aN_P_2_" &amp; INDIRECT("F" &amp; ROW(C439) - 11) &amp; "_p"</f>
        <v>aN_P_2_9_2_p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"aN_P_3_" &amp; INDIRECT("F" &amp; ROW(C440) - 12) &amp; "_p"</f>
        <v>aN_P_3_9_2_p</v>
      </c>
      <c r="B440">
        <v>2</v>
      </c>
      <c r="C440" t="s">
        <v>63</v>
      </c>
    </row>
    <row r="441" spans="1:8" x14ac:dyDescent="0.3">
      <c r="A441" s="16" t="s">
        <v>66</v>
      </c>
      <c r="F441" s="18"/>
      <c r="G441" s="18"/>
      <c r="H441" s="18"/>
    </row>
    <row r="442" spans="1:8" x14ac:dyDescent="0.3">
      <c r="A442" t="str" cm="1">
        <f t="array" aca="1" ref="A442" ca="1" xml:space="preserve"> "aN_SL_1_" &amp; INDIRECT("F" &amp; ROW(C442) - 14) &amp; "_p"</f>
        <v>aN_SL_1_9_2_p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"aN_SL_2_" &amp; INDIRECT("F" &amp; ROW(C443) - 15) &amp; "_p"</f>
        <v>aN_SL_2_9_2_p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"aN_Sl_3_" &amp; INDIRECT("F" &amp; ROW(C444) - 16) &amp; "_p"</f>
        <v>aN_Sl_3_9_2_p</v>
      </c>
      <c r="B444">
        <v>2</v>
      </c>
      <c r="C444" t="s">
        <v>63</v>
      </c>
    </row>
    <row r="445" spans="1:8" x14ac:dyDescent="0.3">
      <c r="A445" s="16" t="s">
        <v>221</v>
      </c>
    </row>
    <row r="446" spans="1:8" x14ac:dyDescent="0.3">
      <c r="A446" t="str" cm="1">
        <f t="array" aca="1" ref="A446" ca="1" xml:space="preserve"> "aN_DR_1_" &amp; INDIRECT("F" &amp; ROW(C446) - 18) &amp; "_p"</f>
        <v>aN_DR_1_9_2_p</v>
      </c>
      <c r="B446">
        <v>0.01</v>
      </c>
      <c r="C446" t="s">
        <v>61</v>
      </c>
    </row>
    <row r="447" spans="1:8" x14ac:dyDescent="0.3">
      <c r="A447" t="str" cm="1">
        <f t="array" aca="1" ref="A447" ca="1" xml:space="preserve"> "aN_DR_1_" &amp; INDIRECT("F" &amp; ROW(C447) - 19) &amp; "_p"</f>
        <v>aN_DR_1_9_2_p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"aN_DR_1_" &amp; INDIRECT("F" &amp; ROW(C448) - 20) &amp; "_p"</f>
        <v>aN_DR_1_9_2_p</v>
      </c>
      <c r="B448">
        <v>2</v>
      </c>
      <c r="C448" t="s">
        <v>63</v>
      </c>
    </row>
    <row r="449" spans="1:3" x14ac:dyDescent="0.3">
      <c r="A449" s="16" t="s">
        <v>222</v>
      </c>
    </row>
    <row r="450" spans="1:3" x14ac:dyDescent="0.3">
      <c r="A450" t="str" cm="1">
        <f t="array" aca="1" ref="A450" ca="1" xml:space="preserve"> "aN_CY_1_" &amp; INDIRECT("F" &amp; ROW(C450) - 22) &amp; "_p"</f>
        <v>aN_CY_1_9_2_p</v>
      </c>
      <c r="B450">
        <v>0</v>
      </c>
      <c r="C450" t="s">
        <v>61</v>
      </c>
    </row>
    <row r="451" spans="1:3" x14ac:dyDescent="0.3">
      <c r="A451" t="str" cm="1">
        <f t="array" aca="1" ref="A451" ca="1" xml:space="preserve"> "aN_CY_1_" &amp; INDIRECT("F" &amp; ROW(C451) - 23) &amp; "_p"</f>
        <v>aN_CY_1_9_2_p</v>
      </c>
      <c r="B451">
        <v>0</v>
      </c>
      <c r="C451" t="s">
        <v>62</v>
      </c>
    </row>
    <row r="452" spans="1:3" x14ac:dyDescent="0.3">
      <c r="A452" t="str" cm="1">
        <f t="array" aca="1" ref="A452" ca="1" xml:space="preserve"> "aN_CY_1_" &amp; INDIRECT("F" &amp; ROW(C452) - 24) &amp; "_p"</f>
        <v>aN_CY_1_9_2_p</v>
      </c>
      <c r="B452">
        <v>2</v>
      </c>
      <c r="C452" t="s">
        <v>63</v>
      </c>
    </row>
  </sheetData>
  <mergeCells count="54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  <mergeCell ref="A153:C153"/>
    <mergeCell ref="F162:H162"/>
    <mergeCell ref="F166:H166"/>
    <mergeCell ref="A178:C178"/>
    <mergeCell ref="F187:H187"/>
    <mergeCell ref="F191:H191"/>
    <mergeCell ref="A203:C203"/>
    <mergeCell ref="F212:H212"/>
    <mergeCell ref="F216:H216"/>
    <mergeCell ref="A228:C228"/>
    <mergeCell ref="F237:H237"/>
    <mergeCell ref="F241:H241"/>
    <mergeCell ref="A253:C253"/>
    <mergeCell ref="F262:H262"/>
    <mergeCell ref="F266:H266"/>
    <mergeCell ref="A278:C278"/>
    <mergeCell ref="F287:H287"/>
    <mergeCell ref="F291:H291"/>
    <mergeCell ref="A303:C303"/>
    <mergeCell ref="F312:H312"/>
    <mergeCell ref="F316:H316"/>
    <mergeCell ref="A328:C328"/>
    <mergeCell ref="F337:H337"/>
    <mergeCell ref="F341:H341"/>
    <mergeCell ref="A353:C353"/>
    <mergeCell ref="F362:H362"/>
    <mergeCell ref="F366:H366"/>
    <mergeCell ref="A378:C378"/>
    <mergeCell ref="F387:H387"/>
    <mergeCell ref="F391:H391"/>
    <mergeCell ref="F441:H441"/>
    <mergeCell ref="A403:C403"/>
    <mergeCell ref="F412:H412"/>
    <mergeCell ref="F416:H416"/>
    <mergeCell ref="A428:C428"/>
    <mergeCell ref="F437:H43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52"/>
  <sheetViews>
    <sheetView workbookViewId="0">
      <selection activeCell="A416" sqref="A416"/>
    </sheetView>
  </sheetViews>
  <sheetFormatPr baseColWidth="10" defaultRowHeight="14.4" x14ac:dyDescent="0.3"/>
  <cols>
    <col min="1" max="1" width="4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H1" t="s">
        <v>234</v>
      </c>
      <c r="I1" t="s">
        <v>235</v>
      </c>
    </row>
    <row r="2" spans="1:9" x14ac:dyDescent="0.3">
      <c r="A2" s="18" t="str">
        <f xml:space="preserve"> "sector " &amp; D2 &amp; " and region " &amp;E2</f>
        <v>sector 1 and region 1</v>
      </c>
      <c r="B2" s="18"/>
      <c r="C2" s="18"/>
      <c r="D2">
        <v>1</v>
      </c>
      <c r="E2">
        <v>1</v>
      </c>
      <c r="F2" t="str">
        <f>D2 &amp; "_" &amp; E2</f>
        <v>1_1</v>
      </c>
      <c r="H2">
        <v>9</v>
      </c>
      <c r="I2">
        <v>2</v>
      </c>
    </row>
    <row r="3" spans="1:9" x14ac:dyDescent="0.3">
      <c r="A3" s="14" t="s">
        <v>60</v>
      </c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63</v>
      </c>
    </row>
    <row r="7" spans="1:9" x14ac:dyDescent="0.3">
      <c r="A7" s="14" t="s">
        <v>65</v>
      </c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63</v>
      </c>
    </row>
    <row r="11" spans="1:9" x14ac:dyDescent="0.3">
      <c r="A11" s="14" t="s">
        <v>64</v>
      </c>
      <c r="F11" s="18"/>
      <c r="G11" s="18"/>
      <c r="H11" s="18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63</v>
      </c>
    </row>
    <row r="15" spans="1:9" x14ac:dyDescent="0.3">
      <c r="A15" s="14" t="s">
        <v>66</v>
      </c>
      <c r="F15" s="18"/>
      <c r="G15" s="18"/>
      <c r="H15" s="18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63</v>
      </c>
    </row>
    <row r="19" spans="1:6" x14ac:dyDescent="0.3">
      <c r="A19" s="14" t="s">
        <v>221</v>
      </c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63</v>
      </c>
    </row>
    <row r="23" spans="1:6" x14ac:dyDescent="0.3">
      <c r="A23" s="14" t="s">
        <v>222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61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63</v>
      </c>
    </row>
    <row r="27" spans="1:6" x14ac:dyDescent="0.3">
      <c r="A27" s="18" t="str">
        <f xml:space="preserve"> "sector " &amp; D27 &amp; " and region " &amp;E27</f>
        <v>sector 1 and region 2</v>
      </c>
      <c r="B27" s="18"/>
      <c r="C27" s="18"/>
      <c r="D27">
        <v>1</v>
      </c>
      <c r="E27">
        <v>2</v>
      </c>
      <c r="F27" t="str">
        <f>D27 &amp; "_" &amp; E27</f>
        <v>1_2</v>
      </c>
    </row>
    <row r="28" spans="1:6" x14ac:dyDescent="0.3">
      <c r="A28" s="14" t="s">
        <v>60</v>
      </c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63</v>
      </c>
    </row>
    <row r="32" spans="1:6" x14ac:dyDescent="0.3">
      <c r="A32" s="14" t="s">
        <v>65</v>
      </c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63</v>
      </c>
    </row>
    <row r="36" spans="1:8" x14ac:dyDescent="0.3">
      <c r="A36" s="14" t="s">
        <v>64</v>
      </c>
      <c r="F36" s="18"/>
      <c r="G36" s="18"/>
      <c r="H36" s="18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63</v>
      </c>
    </row>
    <row r="40" spans="1:8" x14ac:dyDescent="0.3">
      <c r="A40" s="14" t="s">
        <v>66</v>
      </c>
      <c r="F40" s="18"/>
      <c r="G40" s="18"/>
      <c r="H40" s="18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63</v>
      </c>
    </row>
    <row r="44" spans="1:8" x14ac:dyDescent="0.3">
      <c r="A44" s="14" t="s">
        <v>221</v>
      </c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63</v>
      </c>
    </row>
    <row r="48" spans="1:8" x14ac:dyDescent="0.3">
      <c r="A48" s="14" t="s">
        <v>222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61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63</v>
      </c>
    </row>
    <row r="53" spans="1:8" x14ac:dyDescent="0.3">
      <c r="A53" s="18" t="str">
        <f xml:space="preserve"> "sector " &amp; D53 &amp; " and region " &amp;E53</f>
        <v>sector 2 and region 1</v>
      </c>
      <c r="B53" s="18"/>
      <c r="C53" s="18"/>
      <c r="D53">
        <v>2</v>
      </c>
      <c r="E53">
        <v>1</v>
      </c>
      <c r="F53" t="str">
        <f>D53 &amp; "_" &amp; E53</f>
        <v>2_1</v>
      </c>
    </row>
    <row r="54" spans="1:8" x14ac:dyDescent="0.3">
      <c r="A54" s="14" t="s">
        <v>60</v>
      </c>
    </row>
    <row r="55" spans="1:8" x14ac:dyDescent="0.3">
      <c r="A55" t="str" cm="1">
        <f t="array" aca="1" ref="A55" ca="1" xml:space="preserve"> "aK_T_1_" &amp; INDIRECT("F" &amp; ROW(C55)-2) &amp; "_p"</f>
        <v>aK_T_1_2_1_p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"aK_T_2_" &amp; INDIRECT("F" &amp; ROW(C56)-3) &amp; "_p"</f>
        <v>aK_T_2_2_1_p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"aK_T_3_" &amp; INDIRECT("F" &amp; ROW(C57)-4) &amp; "_p"</f>
        <v>aK_T_3_2_1_p</v>
      </c>
      <c r="B57">
        <v>2</v>
      </c>
      <c r="C57" t="s">
        <v>63</v>
      </c>
    </row>
    <row r="58" spans="1:8" x14ac:dyDescent="0.3">
      <c r="A58" s="14" t="s">
        <v>65</v>
      </c>
    </row>
    <row r="59" spans="1:8" x14ac:dyDescent="0.3">
      <c r="A59" t="str" cm="1">
        <f t="array" aca="1" ref="A59" ca="1" xml:space="preserve"> "aK_W_1_" &amp; INDIRECT("F" &amp; ROW(C59)-6) &amp; "_p"</f>
        <v>aK_W_1_2_1_p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"aK_W_2_" &amp; INDIRECT("F" &amp; ROW(C60)-7) &amp; "_p"</f>
        <v>aK_W_2_2_1_p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"aK_W_3_" &amp; INDIRECT("F" &amp; ROW(C61)-8) &amp; "_p"</f>
        <v>aK_W_3_2_1_p</v>
      </c>
      <c r="B61">
        <v>2</v>
      </c>
      <c r="C61" t="s">
        <v>63</v>
      </c>
    </row>
    <row r="62" spans="1:8" x14ac:dyDescent="0.3">
      <c r="A62" s="14" t="s">
        <v>64</v>
      </c>
      <c r="F62" s="18"/>
      <c r="G62" s="18"/>
      <c r="H62" s="18"/>
    </row>
    <row r="63" spans="1:8" x14ac:dyDescent="0.3">
      <c r="A63" t="str" cm="1">
        <f t="array" aca="1" ref="A63" ca="1" xml:space="preserve"> "aK_P_1_" &amp; INDIRECT("F" &amp; ROW(C63) - 10) &amp; "_p"</f>
        <v>aK_P_1_2_1_p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"aK_P_2_" &amp; INDIRECT("F" &amp; ROW(C64) - 11) &amp; "_p"</f>
        <v>aK_P_2_2_1_p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"aK_P_3_" &amp; INDIRECT("F" &amp; ROW(C65) - 12) &amp; "_p"</f>
        <v>aK_P_3_2_1_p</v>
      </c>
      <c r="B65">
        <v>2</v>
      </c>
      <c r="C65" t="s">
        <v>63</v>
      </c>
    </row>
    <row r="66" spans="1:8" x14ac:dyDescent="0.3">
      <c r="A66" s="14" t="s">
        <v>66</v>
      </c>
      <c r="F66" s="18"/>
      <c r="G66" s="18"/>
      <c r="H66" s="18"/>
    </row>
    <row r="67" spans="1:8" x14ac:dyDescent="0.3">
      <c r="A67" t="str" cm="1">
        <f t="array" aca="1" ref="A67" ca="1" xml:space="preserve"> "aK_SL_1_" &amp; INDIRECT("F" &amp; ROW(C67) - 14) &amp; "_p"</f>
        <v>aK_SL_1_2_1_p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"aK_SL_2_" &amp; INDIRECT("F" &amp; ROW(C68) - 15) &amp; "_p"</f>
        <v>aK_SL_2_2_1_p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"aK_Sl_3_" &amp; INDIRECT("F" &amp; ROW(C69) - 16) &amp; "_p"</f>
        <v>aK_Sl_3_2_1_p</v>
      </c>
      <c r="B69">
        <v>2</v>
      </c>
      <c r="C69" t="s">
        <v>63</v>
      </c>
    </row>
    <row r="70" spans="1:8" x14ac:dyDescent="0.3">
      <c r="A70" s="14" t="s">
        <v>221</v>
      </c>
    </row>
    <row r="71" spans="1:8" x14ac:dyDescent="0.3">
      <c r="A71" t="str" cm="1">
        <f t="array" aca="1" ref="A71" ca="1" xml:space="preserve"> "aK_DR_1_" &amp; INDIRECT("F" &amp; ROW(C71) - 18) &amp; "_p"</f>
        <v>aK_DR_1_2_1_p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"aK_DR_1_" &amp; INDIRECT("F" &amp; ROW(C72) - 19) &amp; "_p"</f>
        <v>aK_DR_1_2_1_p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"aK_DR_1_" &amp; INDIRECT("F" &amp; ROW(C73) - 20) &amp; "_p"</f>
        <v>aK_DR_1_2_1_p</v>
      </c>
      <c r="B73">
        <v>2</v>
      </c>
      <c r="C73" t="s">
        <v>63</v>
      </c>
    </row>
    <row r="74" spans="1:8" x14ac:dyDescent="0.3">
      <c r="A74" s="14" t="s">
        <v>222</v>
      </c>
    </row>
    <row r="75" spans="1:8" x14ac:dyDescent="0.3">
      <c r="A75" t="str" cm="1">
        <f t="array" aca="1" ref="A75" ca="1" xml:space="preserve"> "aK_CY_1_" &amp; INDIRECT("F" &amp; ROW(C75) - 22) &amp; "_p"</f>
        <v>aK_CY_1_2_1_p</v>
      </c>
      <c r="B75">
        <v>0.1</v>
      </c>
      <c r="C75" t="s">
        <v>61</v>
      </c>
    </row>
    <row r="76" spans="1:8" x14ac:dyDescent="0.3">
      <c r="A76" t="str" cm="1">
        <f t="array" aca="1" ref="A76" ca="1" xml:space="preserve"> "aK_CY_1_" &amp; INDIRECT("F" &amp; ROW(C76) - 23) &amp; "_p"</f>
        <v>aK_CY_1_2_1_p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"aK_CY_1_" &amp; INDIRECT("F" &amp; ROW(C77) - 24) &amp; "_p"</f>
        <v>aK_CY_1_2_1_p</v>
      </c>
      <c r="B77">
        <v>2</v>
      </c>
      <c r="C77" t="s">
        <v>63</v>
      </c>
    </row>
    <row r="78" spans="1:8" x14ac:dyDescent="0.3">
      <c r="A78" s="18" t="str">
        <f xml:space="preserve"> "sector " &amp; D78 &amp; " and region " &amp;E78</f>
        <v>sector 2 and region 2</v>
      </c>
      <c r="B78" s="18"/>
      <c r="C78" s="18"/>
      <c r="D78">
        <v>2</v>
      </c>
      <c r="E78">
        <v>2</v>
      </c>
      <c r="F78" t="str">
        <f>D78 &amp; "_" &amp; E78</f>
        <v>2_2</v>
      </c>
    </row>
    <row r="79" spans="1:8" x14ac:dyDescent="0.3">
      <c r="A79" s="14" t="s">
        <v>60</v>
      </c>
    </row>
    <row r="80" spans="1:8" x14ac:dyDescent="0.3">
      <c r="A80" t="str" cm="1">
        <f t="array" aca="1" ref="A80" ca="1" xml:space="preserve"> "aK_T_1_" &amp; INDIRECT("F" &amp; ROW(C80)-2) &amp; "_p"</f>
        <v>aK_T_1_2_2_p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"aK_T_2_" &amp; INDIRECT("F" &amp; ROW(C81)-3) &amp; "_p"</f>
        <v>aK_T_2_2_2_p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"aK_T_3_" &amp; INDIRECT("F" &amp; ROW(C82)-4) &amp; "_p"</f>
        <v>aK_T_3_2_2_p</v>
      </c>
      <c r="B82">
        <v>2</v>
      </c>
      <c r="C82" t="s">
        <v>63</v>
      </c>
    </row>
    <row r="83" spans="1:8" x14ac:dyDescent="0.3">
      <c r="A83" s="14" t="s">
        <v>65</v>
      </c>
    </row>
    <row r="84" spans="1:8" x14ac:dyDescent="0.3">
      <c r="A84" t="str" cm="1">
        <f t="array" aca="1" ref="A84" ca="1" xml:space="preserve"> "aK_W_1_" &amp; INDIRECT("F" &amp; ROW(C84)-6) &amp; "_p"</f>
        <v>aK_W_1_2_2_p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"aK_W_2_" &amp; INDIRECT("F" &amp; ROW(C85)-7) &amp; "_p"</f>
        <v>aK_W_2_2_2_p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"aK_W_3_" &amp; INDIRECT("F" &amp; ROW(C86)-8) &amp; "_p"</f>
        <v>aK_W_3_2_2_p</v>
      </c>
      <c r="B86">
        <v>2</v>
      </c>
      <c r="C86" t="s">
        <v>63</v>
      </c>
    </row>
    <row r="87" spans="1:8" x14ac:dyDescent="0.3">
      <c r="A87" s="14" t="s">
        <v>64</v>
      </c>
      <c r="F87" s="18"/>
      <c r="G87" s="18"/>
      <c r="H87" s="18"/>
    </row>
    <row r="88" spans="1:8" x14ac:dyDescent="0.3">
      <c r="A88" t="str" cm="1">
        <f t="array" aca="1" ref="A88" ca="1" xml:space="preserve"> "aK_P_1_" &amp; INDIRECT("F" &amp; ROW(C88) - 10) &amp; "_p"</f>
        <v>aK_P_1_2_2_p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"aK_P_2_" &amp; INDIRECT("F" &amp; ROW(C89) - 11) &amp; "_p"</f>
        <v>aK_P_2_2_2_p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"aK_P_3_" &amp; INDIRECT("F" &amp; ROW(C90) - 12) &amp; "_p"</f>
        <v>aK_P_3_2_2_p</v>
      </c>
      <c r="B90">
        <v>2</v>
      </c>
      <c r="C90" t="s">
        <v>63</v>
      </c>
    </row>
    <row r="91" spans="1:8" x14ac:dyDescent="0.3">
      <c r="A91" s="14" t="s">
        <v>66</v>
      </c>
      <c r="F91" s="18"/>
      <c r="G91" s="18"/>
      <c r="H91" s="18"/>
    </row>
    <row r="92" spans="1:8" x14ac:dyDescent="0.3">
      <c r="A92" t="str" cm="1">
        <f t="array" aca="1" ref="A92" ca="1" xml:space="preserve"> "aK_SL_1_" &amp; INDIRECT("F" &amp; ROW(C92) - 14) &amp; "_p"</f>
        <v>aK_SL_1_2_2_p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"aK_SL_2_" &amp; INDIRECT("F" &amp; ROW(C93) - 15) &amp; "_p"</f>
        <v>aK_SL_2_2_2_p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"aK_Sl_3_" &amp; INDIRECT("F" &amp; ROW(C94) - 16) &amp; "_p"</f>
        <v>aK_Sl_3_2_2_p</v>
      </c>
      <c r="B94">
        <v>2</v>
      </c>
      <c r="C94" t="s">
        <v>63</v>
      </c>
    </row>
    <row r="95" spans="1:8" x14ac:dyDescent="0.3">
      <c r="A95" s="14" t="s">
        <v>221</v>
      </c>
    </row>
    <row r="96" spans="1:8" x14ac:dyDescent="0.3">
      <c r="A96" t="str" cm="1">
        <f t="array" aca="1" ref="A96" ca="1" xml:space="preserve"> "aK_DR_1_" &amp; INDIRECT("F" &amp; ROW(C96) - 18) &amp; "_p"</f>
        <v>aK_DR_1_2_2_p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"aK_DR_1_" &amp; INDIRECT("F" &amp; ROW(C97) - 19) &amp; "_p"</f>
        <v>aK_DR_1_2_2_p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"aK_DR_1_" &amp; INDIRECT("F" &amp; ROW(C98) - 20) &amp; "_p"</f>
        <v>aK_DR_1_2_2_p</v>
      </c>
      <c r="B98">
        <v>2</v>
      </c>
      <c r="C98" t="s">
        <v>63</v>
      </c>
    </row>
    <row r="99" spans="1:8" x14ac:dyDescent="0.3">
      <c r="A99" s="14" t="s">
        <v>222</v>
      </c>
    </row>
    <row r="100" spans="1:8" x14ac:dyDescent="0.3">
      <c r="A100" t="str" cm="1">
        <f t="array" aca="1" ref="A100" ca="1" xml:space="preserve"> "aK_CY_1_" &amp; INDIRECT("F" &amp; ROW(C100) - 22) &amp; "_p"</f>
        <v>aK_CY_1_2_2_p</v>
      </c>
      <c r="B100">
        <v>0.1</v>
      </c>
      <c r="C100" t="s">
        <v>61</v>
      </c>
    </row>
    <row r="101" spans="1:8" x14ac:dyDescent="0.3">
      <c r="A101" t="str" cm="1">
        <f t="array" aca="1" ref="A101" ca="1" xml:space="preserve"> "aK_CY_1_" &amp; INDIRECT("F" &amp; ROW(C101) - 23) &amp; "_p"</f>
        <v>aK_CY_1_2_2_p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"aK_CY_1_" &amp; INDIRECT("F" &amp; ROW(C102) - 24) &amp; "_p"</f>
        <v>aK_CY_1_2_2_p</v>
      </c>
      <c r="B102">
        <v>2</v>
      </c>
      <c r="C102" t="s">
        <v>63</v>
      </c>
    </row>
    <row r="103" spans="1:8" x14ac:dyDescent="0.3">
      <c r="A103" s="18" t="str">
        <f xml:space="preserve"> "sector " &amp; D103 &amp; " and region " &amp;E103</f>
        <v>sector 3 and region 1</v>
      </c>
      <c r="B103" s="18"/>
      <c r="C103" s="18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4" t="s">
        <v>60</v>
      </c>
    </row>
    <row r="105" spans="1:8" x14ac:dyDescent="0.3">
      <c r="A105" t="str" cm="1">
        <f t="array" aca="1" ref="A105" ca="1" xml:space="preserve"> "aK_T_1_" &amp; INDIRECT("F" &amp; ROW(C105)-2) &amp; "_p"</f>
        <v>aK_T_1_3_1_p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"aK_T_2_" &amp; INDIRECT("F" &amp; ROW(C106)-3) &amp; "_p"</f>
        <v>aK_T_2_3_1_p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"aK_T_3_" &amp; INDIRECT("F" &amp; ROW(C107)-4) &amp; "_p"</f>
        <v>aK_T_3_3_1_p</v>
      </c>
      <c r="B107">
        <v>2</v>
      </c>
      <c r="C107" t="s">
        <v>63</v>
      </c>
    </row>
    <row r="108" spans="1:8" x14ac:dyDescent="0.3">
      <c r="A108" s="14" t="s">
        <v>65</v>
      </c>
    </row>
    <row r="109" spans="1:8" x14ac:dyDescent="0.3">
      <c r="A109" t="str" cm="1">
        <f t="array" aca="1" ref="A109" ca="1" xml:space="preserve"> "aK_W_1_" &amp; INDIRECT("F" &amp; ROW(C109)-6) &amp; "_p"</f>
        <v>aK_W_1_3_1_p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"aK_W_2_" &amp; INDIRECT("F" &amp; ROW(C110)-7) &amp; "_p"</f>
        <v>aK_W_2_3_1_p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"aK_W_3_" &amp; INDIRECT("F" &amp; ROW(C111)-8) &amp; "_p"</f>
        <v>aK_W_3_3_1_p</v>
      </c>
      <c r="B111">
        <v>2</v>
      </c>
      <c r="C111" t="s">
        <v>63</v>
      </c>
    </row>
    <row r="112" spans="1:8" x14ac:dyDescent="0.3">
      <c r="A112" s="14" t="s">
        <v>64</v>
      </c>
      <c r="F112" s="18"/>
      <c r="G112" s="18"/>
      <c r="H112" s="18"/>
    </row>
    <row r="113" spans="1:8" x14ac:dyDescent="0.3">
      <c r="A113" t="str" cm="1">
        <f t="array" aca="1" ref="A113" ca="1" xml:space="preserve"> "aK_P_1_" &amp; INDIRECT("F" &amp; ROW(C113) - 10) &amp; "_p"</f>
        <v>aK_P_1_3_1_p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"aK_P_2_" &amp; INDIRECT("F" &amp; ROW(C114) - 11) &amp; "_p"</f>
        <v>aK_P_2_3_1_p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"aK_P_3_" &amp; INDIRECT("F" &amp; ROW(C115) - 12) &amp; "_p"</f>
        <v>aK_P_3_3_1_p</v>
      </c>
      <c r="B115">
        <v>2</v>
      </c>
      <c r="C115" t="s">
        <v>63</v>
      </c>
    </row>
    <row r="116" spans="1:8" x14ac:dyDescent="0.3">
      <c r="A116" s="14" t="s">
        <v>66</v>
      </c>
      <c r="F116" s="18"/>
      <c r="G116" s="18"/>
      <c r="H116" s="18"/>
    </row>
    <row r="117" spans="1:8" x14ac:dyDescent="0.3">
      <c r="A117" t="str" cm="1">
        <f t="array" aca="1" ref="A117" ca="1" xml:space="preserve"> "aK_SL_1_" &amp; INDIRECT("F" &amp; ROW(C117) - 14) &amp; "_p"</f>
        <v>aK_SL_1_3_1_p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"aK_SL_2_" &amp; INDIRECT("F" &amp; ROW(C118) - 15) &amp; "_p"</f>
        <v>aK_SL_2_3_1_p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"aK_Sl_3_" &amp; INDIRECT("F" &amp; ROW(C119) - 16) &amp; "_p"</f>
        <v>aK_Sl_3_3_1_p</v>
      </c>
      <c r="B119">
        <v>2</v>
      </c>
      <c r="C119" t="s">
        <v>63</v>
      </c>
    </row>
    <row r="120" spans="1:8" x14ac:dyDescent="0.3">
      <c r="A120" s="14" t="s">
        <v>221</v>
      </c>
    </row>
    <row r="121" spans="1:8" x14ac:dyDescent="0.3">
      <c r="A121" t="str" cm="1">
        <f t="array" aca="1" ref="A121" ca="1" xml:space="preserve"> "aK_DR_1_" &amp; INDIRECT("F" &amp; ROW(C121) - 18) &amp; "_p"</f>
        <v>aK_DR_1_3_1_p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"aK_DR_1_" &amp; INDIRECT("F" &amp; ROW(C122) - 19) &amp; "_p"</f>
        <v>aK_DR_1_3_1_p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"aK_DR_1_" &amp; INDIRECT("F" &amp; ROW(C123) - 20) &amp; "_p"</f>
        <v>aK_DR_1_3_1_p</v>
      </c>
      <c r="B123">
        <v>2</v>
      </c>
      <c r="C123" t="s">
        <v>63</v>
      </c>
    </row>
    <row r="124" spans="1:8" x14ac:dyDescent="0.3">
      <c r="A124" s="14" t="s">
        <v>222</v>
      </c>
    </row>
    <row r="125" spans="1:8" x14ac:dyDescent="0.3">
      <c r="A125" t="str" cm="1">
        <f t="array" aca="1" ref="A125" ca="1" xml:space="preserve"> "aK_CY_1_" &amp; INDIRECT("F" &amp; ROW(C125) - 22) &amp; "_p"</f>
        <v>aK_CY_1_3_1_p</v>
      </c>
      <c r="B125">
        <v>0.1</v>
      </c>
      <c r="C125" t="s">
        <v>61</v>
      </c>
    </row>
    <row r="126" spans="1:8" x14ac:dyDescent="0.3">
      <c r="A126" t="str" cm="1">
        <f t="array" aca="1" ref="A126" ca="1" xml:space="preserve"> "aK_CY_1_" &amp; INDIRECT("F" &amp; ROW(C126) - 23) &amp; "_p"</f>
        <v>aK_CY_1_3_1_p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"aK_CY_1_" &amp; INDIRECT("F" &amp; ROW(C127) - 24) &amp; "_p"</f>
        <v>aK_CY_1_3_1_p</v>
      </c>
      <c r="B127">
        <v>2</v>
      </c>
      <c r="C127" t="s">
        <v>63</v>
      </c>
    </row>
    <row r="128" spans="1:8" x14ac:dyDescent="0.3">
      <c r="A128" s="18" t="str">
        <f xml:space="preserve"> "sector " &amp; D128 &amp; " and region " &amp;E128</f>
        <v>sector 3 and region 2</v>
      </c>
      <c r="B128" s="18"/>
      <c r="C128" s="18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4" t="s">
        <v>60</v>
      </c>
    </row>
    <row r="130" spans="1:8" x14ac:dyDescent="0.3">
      <c r="A130" t="str" cm="1">
        <f t="array" aca="1" ref="A130" ca="1" xml:space="preserve"> "aK_T_1_" &amp; INDIRECT("F" &amp; ROW(C130)-2) &amp; "_p"</f>
        <v>aK_T_1_3_2_p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"aK_T_2_" &amp; INDIRECT("F" &amp; ROW(C131)-3) &amp; "_p"</f>
        <v>aK_T_2_3_2_p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"aK_T_3_" &amp; INDIRECT("F" &amp; ROW(C132)-4) &amp; "_p"</f>
        <v>aK_T_3_3_2_p</v>
      </c>
      <c r="B132">
        <v>2</v>
      </c>
      <c r="C132" t="s">
        <v>63</v>
      </c>
    </row>
    <row r="133" spans="1:8" x14ac:dyDescent="0.3">
      <c r="A133" s="14" t="s">
        <v>65</v>
      </c>
    </row>
    <row r="134" spans="1:8" x14ac:dyDescent="0.3">
      <c r="A134" t="str" cm="1">
        <f t="array" aca="1" ref="A134" ca="1" xml:space="preserve"> "aK_W_1_" &amp; INDIRECT("F" &amp; ROW(C134)-6) &amp; "_p"</f>
        <v>aK_W_1_3_2_p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"aK_W_2_" &amp; INDIRECT("F" &amp; ROW(C135)-7) &amp; "_p"</f>
        <v>aK_W_2_3_2_p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"aK_W_3_" &amp; INDIRECT("F" &amp; ROW(C136)-8) &amp; "_p"</f>
        <v>aK_W_3_3_2_p</v>
      </c>
      <c r="B136">
        <v>2</v>
      </c>
      <c r="C136" t="s">
        <v>63</v>
      </c>
    </row>
    <row r="137" spans="1:8" x14ac:dyDescent="0.3">
      <c r="A137" s="14" t="s">
        <v>64</v>
      </c>
      <c r="F137" s="18"/>
      <c r="G137" s="18"/>
      <c r="H137" s="18"/>
    </row>
    <row r="138" spans="1:8" x14ac:dyDescent="0.3">
      <c r="A138" t="str" cm="1">
        <f t="array" aca="1" ref="A138" ca="1" xml:space="preserve"> "aK_P_1_" &amp; INDIRECT("F" &amp; ROW(C138) - 10) &amp; "_p"</f>
        <v>aK_P_1_3_2_p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"aK_P_2_" &amp; INDIRECT("F" &amp; ROW(C139) - 11) &amp; "_p"</f>
        <v>aK_P_2_3_2_p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"aK_P_3_" &amp; INDIRECT("F" &amp; ROW(C140) - 12) &amp; "_p"</f>
        <v>aK_P_3_3_2_p</v>
      </c>
      <c r="B140">
        <v>2</v>
      </c>
      <c r="C140" t="s">
        <v>63</v>
      </c>
    </row>
    <row r="141" spans="1:8" x14ac:dyDescent="0.3">
      <c r="A141" s="14" t="s">
        <v>66</v>
      </c>
      <c r="F141" s="18"/>
      <c r="G141" s="18"/>
      <c r="H141" s="18"/>
    </row>
    <row r="142" spans="1:8" x14ac:dyDescent="0.3">
      <c r="A142" t="str" cm="1">
        <f t="array" aca="1" ref="A142" ca="1" xml:space="preserve"> "aK_SL_1_" &amp; INDIRECT("F" &amp; ROW(C142) - 14) &amp; "_p"</f>
        <v>aK_SL_1_3_2_p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"aK_SL_2_" &amp; INDIRECT("F" &amp; ROW(C143) - 15) &amp; "_p"</f>
        <v>aK_SL_2_3_2_p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"aK_Sl_3_" &amp; INDIRECT("F" &amp; ROW(C144) - 16) &amp; "_p"</f>
        <v>aK_Sl_3_3_2_p</v>
      </c>
      <c r="B144">
        <v>2</v>
      </c>
      <c r="C144" t="s">
        <v>63</v>
      </c>
    </row>
    <row r="145" spans="1:6" x14ac:dyDescent="0.3">
      <c r="A145" s="14" t="s">
        <v>221</v>
      </c>
    </row>
    <row r="146" spans="1:6" x14ac:dyDescent="0.3">
      <c r="A146" t="str" cm="1">
        <f t="array" aca="1" ref="A146" ca="1" xml:space="preserve"> "aK_DR_1_" &amp; INDIRECT("F" &amp; ROW(C146) - 18) &amp; "_p"</f>
        <v>aK_DR_1_3_2_p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"aK_DR_1_" &amp; INDIRECT("F" &amp; ROW(C147) - 19) &amp; "_p"</f>
        <v>aK_DR_1_3_2_p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"aK_DR_1_" &amp; INDIRECT("F" &amp; ROW(C148) - 20) &amp; "_p"</f>
        <v>aK_DR_1_3_2_p</v>
      </c>
      <c r="B148">
        <v>2</v>
      </c>
      <c r="C148" t="s">
        <v>63</v>
      </c>
    </row>
    <row r="149" spans="1:6" x14ac:dyDescent="0.3">
      <c r="A149" s="14" t="s">
        <v>222</v>
      </c>
    </row>
    <row r="150" spans="1:6" x14ac:dyDescent="0.3">
      <c r="A150" t="str" cm="1">
        <f t="array" aca="1" ref="A150" ca="1" xml:space="preserve"> "aK_CY_1_" &amp; INDIRECT("F" &amp; ROW(C150) - 22) &amp; "_p"</f>
        <v>aK_CY_1_3_2_p</v>
      </c>
      <c r="B150">
        <v>0.1</v>
      </c>
      <c r="C150" t="s">
        <v>61</v>
      </c>
    </row>
    <row r="151" spans="1:6" x14ac:dyDescent="0.3">
      <c r="A151" t="str" cm="1">
        <f t="array" aca="1" ref="A151" ca="1" xml:space="preserve"> "aK_CY_1_" &amp; INDIRECT("F" &amp; ROW(C151) - 23) &amp; "_p"</f>
        <v>aK_CY_1_3_2_p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"aK_CY_1_" &amp; INDIRECT("F" &amp; ROW(C152) - 24) &amp; "_p"</f>
        <v>aK_CY_1_3_2_p</v>
      </c>
      <c r="B152">
        <v>2</v>
      </c>
      <c r="C152" t="s">
        <v>63</v>
      </c>
    </row>
    <row r="153" spans="1:6" x14ac:dyDescent="0.3">
      <c r="A153" s="18" t="str">
        <f xml:space="preserve"> "sector " &amp; D153 &amp; " and region " &amp;E153</f>
        <v>sector 4 and region 1</v>
      </c>
      <c r="B153" s="18"/>
      <c r="C153" s="18"/>
      <c r="D153">
        <v>4</v>
      </c>
      <c r="E153">
        <v>1</v>
      </c>
      <c r="F153" t="str">
        <f>D153 &amp; "_" &amp; E153</f>
        <v>4_1</v>
      </c>
    </row>
    <row r="154" spans="1:6" x14ac:dyDescent="0.3">
      <c r="A154" s="16" t="s">
        <v>60</v>
      </c>
    </row>
    <row r="155" spans="1:6" x14ac:dyDescent="0.3">
      <c r="A155" t="str" cm="1">
        <f t="array" aca="1" ref="A155" ca="1" xml:space="preserve"> "aK_T_1_" &amp; INDIRECT("F" &amp; ROW(C155)-2) &amp; "_p"</f>
        <v>aK_T_1_4_1_p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"aK_T_2_" &amp; INDIRECT("F" &amp; ROW(C156)-3) &amp; "_p"</f>
        <v>aK_T_2_4_1_p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"aK_T_3_" &amp; INDIRECT("F" &amp; ROW(C157)-4) &amp; "_p"</f>
        <v>aK_T_3_4_1_p</v>
      </c>
      <c r="B157">
        <v>2</v>
      </c>
      <c r="C157" t="s">
        <v>63</v>
      </c>
    </row>
    <row r="158" spans="1:6" x14ac:dyDescent="0.3">
      <c r="A158" s="16" t="s">
        <v>65</v>
      </c>
    </row>
    <row r="159" spans="1:6" x14ac:dyDescent="0.3">
      <c r="A159" t="str" cm="1">
        <f t="array" aca="1" ref="A159" ca="1" xml:space="preserve"> "aK_W_1_" &amp; INDIRECT("F" &amp; ROW(C159)-6) &amp; "_p"</f>
        <v>aK_W_1_4_1_p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"aK_W_2_" &amp; INDIRECT("F" &amp; ROW(C160)-7) &amp; "_p"</f>
        <v>aK_W_2_4_1_p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"aK_W_3_" &amp; INDIRECT("F" &amp; ROW(C161)-8) &amp; "_p"</f>
        <v>aK_W_3_4_1_p</v>
      </c>
      <c r="B161">
        <v>2</v>
      </c>
      <c r="C161" t="s">
        <v>63</v>
      </c>
    </row>
    <row r="162" spans="1:8" x14ac:dyDescent="0.3">
      <c r="A162" s="16" t="s">
        <v>64</v>
      </c>
      <c r="F162" s="18"/>
      <c r="G162" s="18"/>
      <c r="H162" s="18"/>
    </row>
    <row r="163" spans="1:8" x14ac:dyDescent="0.3">
      <c r="A163" t="str" cm="1">
        <f t="array" aca="1" ref="A163" ca="1" xml:space="preserve"> "aK_P_1_" &amp; INDIRECT("F" &amp; ROW(C163) - 10) &amp; "_p"</f>
        <v>aK_P_1_4_1_p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"aK_P_2_" &amp; INDIRECT("F" &amp; ROW(C164) - 11) &amp; "_p"</f>
        <v>aK_P_2_4_1_p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"aK_P_3_" &amp; INDIRECT("F" &amp; ROW(C165) - 12) &amp; "_p"</f>
        <v>aK_P_3_4_1_p</v>
      </c>
      <c r="B165">
        <v>2</v>
      </c>
      <c r="C165" t="s">
        <v>63</v>
      </c>
    </row>
    <row r="166" spans="1:8" x14ac:dyDescent="0.3">
      <c r="A166" s="16" t="s">
        <v>66</v>
      </c>
      <c r="F166" s="18"/>
      <c r="G166" s="18"/>
      <c r="H166" s="18"/>
    </row>
    <row r="167" spans="1:8" x14ac:dyDescent="0.3">
      <c r="A167" t="str" cm="1">
        <f t="array" aca="1" ref="A167" ca="1" xml:space="preserve"> "aK_SL_1_" &amp; INDIRECT("F" &amp; ROW(C167) - 14) &amp; "_p"</f>
        <v>aK_SL_1_4_1_p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"aK_SL_2_" &amp; INDIRECT("F" &amp; ROW(C168) - 15) &amp; "_p"</f>
        <v>aK_SL_2_4_1_p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"aK_Sl_3_" &amp; INDIRECT("F" &amp; ROW(C169) - 16) &amp; "_p"</f>
        <v>aK_Sl_3_4_1_p</v>
      </c>
      <c r="B169">
        <v>2</v>
      </c>
      <c r="C169" t="s">
        <v>63</v>
      </c>
    </row>
    <row r="170" spans="1:8" x14ac:dyDescent="0.3">
      <c r="A170" s="16" t="s">
        <v>221</v>
      </c>
    </row>
    <row r="171" spans="1:8" x14ac:dyDescent="0.3">
      <c r="A171" t="str" cm="1">
        <f t="array" aca="1" ref="A171" ca="1" xml:space="preserve"> "aK_DR_1_" &amp; INDIRECT("F" &amp; ROW(C171) - 18) &amp; "_p"</f>
        <v>aK_DR_1_4_1_p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"aK_DR_1_" &amp; INDIRECT("F" &amp; ROW(C172) - 19) &amp; "_p"</f>
        <v>aK_DR_1_4_1_p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"aK_DR_1_" &amp; INDIRECT("F" &amp; ROW(C173) - 20) &amp; "_p"</f>
        <v>aK_DR_1_4_1_p</v>
      </c>
      <c r="B173">
        <v>2</v>
      </c>
      <c r="C173" t="s">
        <v>63</v>
      </c>
    </row>
    <row r="174" spans="1:8" x14ac:dyDescent="0.3">
      <c r="A174" s="16" t="s">
        <v>222</v>
      </c>
    </row>
    <row r="175" spans="1:8" x14ac:dyDescent="0.3">
      <c r="A175" t="str" cm="1">
        <f t="array" aca="1" ref="A175" ca="1" xml:space="preserve"> "aK_CY_1_" &amp; INDIRECT("F" &amp; ROW(C175) - 22) &amp; "_p"</f>
        <v>aK_CY_1_4_1_p</v>
      </c>
      <c r="B175">
        <v>0.1</v>
      </c>
      <c r="C175" t="s">
        <v>61</v>
      </c>
    </row>
    <row r="176" spans="1:8" x14ac:dyDescent="0.3">
      <c r="A176" t="str" cm="1">
        <f t="array" aca="1" ref="A176" ca="1" xml:space="preserve"> "aK_CY_1_" &amp; INDIRECT("F" &amp; ROW(C176) - 23) &amp; "_p"</f>
        <v>aK_CY_1_4_1_p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"aK_CY_1_" &amp; INDIRECT("F" &amp; ROW(C177) - 24) &amp; "_p"</f>
        <v>aK_CY_1_4_1_p</v>
      </c>
      <c r="B177">
        <v>2</v>
      </c>
      <c r="C177" t="s">
        <v>63</v>
      </c>
    </row>
    <row r="178" spans="1:8" x14ac:dyDescent="0.3">
      <c r="A178" s="18" t="str">
        <f xml:space="preserve"> "sector " &amp; D178 &amp; " and region " &amp;E178</f>
        <v>sector 4 and region 2</v>
      </c>
      <c r="B178" s="18"/>
      <c r="C178" s="18"/>
      <c r="D178">
        <v>4</v>
      </c>
      <c r="E178">
        <v>2</v>
      </c>
      <c r="F178" t="str">
        <f>D178 &amp; "_" &amp; E178</f>
        <v>4_2</v>
      </c>
    </row>
    <row r="179" spans="1:8" x14ac:dyDescent="0.3">
      <c r="A179" s="16" t="s">
        <v>60</v>
      </c>
    </row>
    <row r="180" spans="1:8" x14ac:dyDescent="0.3">
      <c r="A180" t="str" cm="1">
        <f t="array" aca="1" ref="A180" ca="1" xml:space="preserve"> "aK_T_1_" &amp; INDIRECT("F" &amp; ROW(C180)-2) &amp; "_p"</f>
        <v>aK_T_1_4_2_p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"aK_T_2_" &amp; INDIRECT("F" &amp; ROW(C181)-3) &amp; "_p"</f>
        <v>aK_T_2_4_2_p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"aK_T_3_" &amp; INDIRECT("F" &amp; ROW(C182)-4) &amp; "_p"</f>
        <v>aK_T_3_4_2_p</v>
      </c>
      <c r="B182">
        <v>2</v>
      </c>
      <c r="C182" t="s">
        <v>63</v>
      </c>
    </row>
    <row r="183" spans="1:8" x14ac:dyDescent="0.3">
      <c r="A183" s="16" t="s">
        <v>65</v>
      </c>
    </row>
    <row r="184" spans="1:8" x14ac:dyDescent="0.3">
      <c r="A184" t="str" cm="1">
        <f t="array" aca="1" ref="A184" ca="1" xml:space="preserve"> "aK_W_1_" &amp; INDIRECT("F" &amp; ROW(C184)-6) &amp; "_p"</f>
        <v>aK_W_1_4_2_p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"aK_W_2_" &amp; INDIRECT("F" &amp; ROW(C185)-7) &amp; "_p"</f>
        <v>aK_W_2_4_2_p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"aK_W_3_" &amp; INDIRECT("F" &amp; ROW(C186)-8) &amp; "_p"</f>
        <v>aK_W_3_4_2_p</v>
      </c>
      <c r="B186">
        <v>2</v>
      </c>
      <c r="C186" t="s">
        <v>63</v>
      </c>
    </row>
    <row r="187" spans="1:8" x14ac:dyDescent="0.3">
      <c r="A187" s="16" t="s">
        <v>64</v>
      </c>
      <c r="F187" s="18"/>
      <c r="G187" s="18"/>
      <c r="H187" s="18"/>
    </row>
    <row r="188" spans="1:8" x14ac:dyDescent="0.3">
      <c r="A188" t="str" cm="1">
        <f t="array" aca="1" ref="A188" ca="1" xml:space="preserve"> "aK_P_1_" &amp; INDIRECT("F" &amp; ROW(C188) - 10) &amp; "_p"</f>
        <v>aK_P_1_4_2_p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"aK_P_2_" &amp; INDIRECT("F" &amp; ROW(C189) - 11) &amp; "_p"</f>
        <v>aK_P_2_4_2_p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"aK_P_3_" &amp; INDIRECT("F" &amp; ROW(C190) - 12) &amp; "_p"</f>
        <v>aK_P_3_4_2_p</v>
      </c>
      <c r="B190">
        <v>2</v>
      </c>
      <c r="C190" t="s">
        <v>63</v>
      </c>
    </row>
    <row r="191" spans="1:8" x14ac:dyDescent="0.3">
      <c r="A191" s="16" t="s">
        <v>66</v>
      </c>
      <c r="F191" s="18"/>
      <c r="G191" s="18"/>
      <c r="H191" s="18"/>
    </row>
    <row r="192" spans="1:8" x14ac:dyDescent="0.3">
      <c r="A192" t="str" cm="1">
        <f t="array" aca="1" ref="A192" ca="1" xml:space="preserve"> "aK_SL_1_" &amp; INDIRECT("F" &amp; ROW(C192) - 14) &amp; "_p"</f>
        <v>aK_SL_1_4_2_p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"aK_SL_2_" &amp; INDIRECT("F" &amp; ROW(C193) - 15) &amp; "_p"</f>
        <v>aK_SL_2_4_2_p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"aK_Sl_3_" &amp; INDIRECT("F" &amp; ROW(C194) - 16) &amp; "_p"</f>
        <v>aK_Sl_3_4_2_p</v>
      </c>
      <c r="B194">
        <v>2</v>
      </c>
      <c r="C194" t="s">
        <v>63</v>
      </c>
    </row>
    <row r="195" spans="1:6" x14ac:dyDescent="0.3">
      <c r="A195" s="16" t="s">
        <v>221</v>
      </c>
    </row>
    <row r="196" spans="1:6" x14ac:dyDescent="0.3">
      <c r="A196" t="str" cm="1">
        <f t="array" aca="1" ref="A196" ca="1" xml:space="preserve"> "aK_DR_1_" &amp; INDIRECT("F" &amp; ROW(C196) - 18) &amp; "_p"</f>
        <v>aK_DR_1_4_2_p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"aK_DR_1_" &amp; INDIRECT("F" &amp; ROW(C197) - 19) &amp; "_p"</f>
        <v>aK_DR_1_4_2_p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"aK_DR_1_" &amp; INDIRECT("F" &amp; ROW(C198) - 20) &amp; "_p"</f>
        <v>aK_DR_1_4_2_p</v>
      </c>
      <c r="B198">
        <v>2</v>
      </c>
      <c r="C198" t="s">
        <v>63</v>
      </c>
    </row>
    <row r="199" spans="1:6" x14ac:dyDescent="0.3">
      <c r="A199" s="16" t="s">
        <v>222</v>
      </c>
    </row>
    <row r="200" spans="1:6" x14ac:dyDescent="0.3">
      <c r="A200" t="str" cm="1">
        <f t="array" aca="1" ref="A200" ca="1" xml:space="preserve"> "aK_CY_1_" &amp; INDIRECT("F" &amp; ROW(C200) - 22) &amp; "_p"</f>
        <v>aK_CY_1_4_2_p</v>
      </c>
      <c r="B200">
        <v>0.1</v>
      </c>
      <c r="C200" t="s">
        <v>61</v>
      </c>
    </row>
    <row r="201" spans="1:6" x14ac:dyDescent="0.3">
      <c r="A201" t="str" cm="1">
        <f t="array" aca="1" ref="A201" ca="1" xml:space="preserve"> "aK_CY_1_" &amp; INDIRECT("F" &amp; ROW(C201) - 23) &amp; "_p"</f>
        <v>aK_CY_1_4_2_p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"aK_CY_1_" &amp; INDIRECT("F" &amp; ROW(C202) - 24) &amp; "_p"</f>
        <v>aK_CY_1_4_2_p</v>
      </c>
      <c r="B202">
        <v>2</v>
      </c>
      <c r="C202" t="s">
        <v>63</v>
      </c>
    </row>
    <row r="203" spans="1:6" x14ac:dyDescent="0.3">
      <c r="A203" s="18" t="str">
        <f xml:space="preserve"> "sector " &amp; D203 &amp; " and region " &amp;E203</f>
        <v>sector 5 and region 1</v>
      </c>
      <c r="B203" s="18"/>
      <c r="C203" s="18"/>
      <c r="D203">
        <v>5</v>
      </c>
      <c r="E203">
        <v>1</v>
      </c>
      <c r="F203" t="str">
        <f>D203 &amp; "_" &amp; E203</f>
        <v>5_1</v>
      </c>
    </row>
    <row r="204" spans="1:6" x14ac:dyDescent="0.3">
      <c r="A204" s="16" t="s">
        <v>60</v>
      </c>
    </row>
    <row r="205" spans="1:6" x14ac:dyDescent="0.3">
      <c r="A205" t="str" cm="1">
        <f t="array" aca="1" ref="A205" ca="1" xml:space="preserve"> "aK_T_1_" &amp; INDIRECT("F" &amp; ROW(C205)-2) &amp; "_p"</f>
        <v>aK_T_1_5_1_p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"aK_T_2_" &amp; INDIRECT("F" &amp; ROW(C206)-3) &amp; "_p"</f>
        <v>aK_T_2_5_1_p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"aK_T_3_" &amp; INDIRECT("F" &amp; ROW(C207)-4) &amp; "_p"</f>
        <v>aK_T_3_5_1_p</v>
      </c>
      <c r="B207">
        <v>2</v>
      </c>
      <c r="C207" t="s">
        <v>63</v>
      </c>
    </row>
    <row r="208" spans="1:6" x14ac:dyDescent="0.3">
      <c r="A208" s="16" t="s">
        <v>65</v>
      </c>
    </row>
    <row r="209" spans="1:8" x14ac:dyDescent="0.3">
      <c r="A209" t="str" cm="1">
        <f t="array" aca="1" ref="A209" ca="1" xml:space="preserve"> "aK_W_1_" &amp; INDIRECT("F" &amp; ROW(C209)-6) &amp; "_p"</f>
        <v>aK_W_1_5_1_p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"aK_W_2_" &amp; INDIRECT("F" &amp; ROW(C210)-7) &amp; "_p"</f>
        <v>aK_W_2_5_1_p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"aK_W_3_" &amp; INDIRECT("F" &amp; ROW(C211)-8) &amp; "_p"</f>
        <v>aK_W_3_5_1_p</v>
      </c>
      <c r="B211">
        <v>2</v>
      </c>
      <c r="C211" t="s">
        <v>63</v>
      </c>
    </row>
    <row r="212" spans="1:8" x14ac:dyDescent="0.3">
      <c r="A212" s="16" t="s">
        <v>64</v>
      </c>
      <c r="F212" s="18"/>
      <c r="G212" s="18"/>
      <c r="H212" s="18"/>
    </row>
    <row r="213" spans="1:8" x14ac:dyDescent="0.3">
      <c r="A213" t="str" cm="1">
        <f t="array" aca="1" ref="A213" ca="1" xml:space="preserve"> "aK_P_1_" &amp; INDIRECT("F" &amp; ROW(C213) - 10) &amp; "_p"</f>
        <v>aK_P_1_5_1_p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"aK_P_2_" &amp; INDIRECT("F" &amp; ROW(C214) - 11) &amp; "_p"</f>
        <v>aK_P_2_5_1_p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"aK_P_3_" &amp; INDIRECT("F" &amp; ROW(C215) - 12) &amp; "_p"</f>
        <v>aK_P_3_5_1_p</v>
      </c>
      <c r="B215">
        <v>2</v>
      </c>
      <c r="C215" t="s">
        <v>63</v>
      </c>
    </row>
    <row r="216" spans="1:8" x14ac:dyDescent="0.3">
      <c r="A216" s="16" t="s">
        <v>66</v>
      </c>
      <c r="F216" s="18"/>
      <c r="G216" s="18"/>
      <c r="H216" s="18"/>
    </row>
    <row r="217" spans="1:8" x14ac:dyDescent="0.3">
      <c r="A217" t="str" cm="1">
        <f t="array" aca="1" ref="A217" ca="1" xml:space="preserve"> "aK_SL_1_" &amp; INDIRECT("F" &amp; ROW(C217) - 14) &amp; "_p"</f>
        <v>aK_SL_1_5_1_p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"aK_SL_2_" &amp; INDIRECT("F" &amp; ROW(C218) - 15) &amp; "_p"</f>
        <v>aK_SL_2_5_1_p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"aK_Sl_3_" &amp; INDIRECT("F" &amp; ROW(C219) - 16) &amp; "_p"</f>
        <v>aK_Sl_3_5_1_p</v>
      </c>
      <c r="B219">
        <v>2</v>
      </c>
      <c r="C219" t="s">
        <v>63</v>
      </c>
    </row>
    <row r="220" spans="1:8" x14ac:dyDescent="0.3">
      <c r="A220" s="16" t="s">
        <v>221</v>
      </c>
    </row>
    <row r="221" spans="1:8" x14ac:dyDescent="0.3">
      <c r="A221" t="str" cm="1">
        <f t="array" aca="1" ref="A221" ca="1" xml:space="preserve"> "aK_DR_1_" &amp; INDIRECT("F" &amp; ROW(C221) - 18) &amp; "_p"</f>
        <v>aK_DR_1_5_1_p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"aK_DR_1_" &amp; INDIRECT("F" &amp; ROW(C222) - 19) &amp; "_p"</f>
        <v>aK_DR_1_5_1_p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"aK_DR_1_" &amp; INDIRECT("F" &amp; ROW(C223) - 20) &amp; "_p"</f>
        <v>aK_DR_1_5_1_p</v>
      </c>
      <c r="B223">
        <v>2</v>
      </c>
      <c r="C223" t="s">
        <v>63</v>
      </c>
    </row>
    <row r="224" spans="1:8" x14ac:dyDescent="0.3">
      <c r="A224" s="16" t="s">
        <v>222</v>
      </c>
    </row>
    <row r="225" spans="1:8" x14ac:dyDescent="0.3">
      <c r="A225" t="str" cm="1">
        <f t="array" aca="1" ref="A225" ca="1" xml:space="preserve"> "aK_CY_1_" &amp; INDIRECT("F" &amp; ROW(C225) - 22) &amp; "_p"</f>
        <v>aK_CY_1_5_1_p</v>
      </c>
      <c r="B225">
        <v>0.1</v>
      </c>
      <c r="C225" t="s">
        <v>61</v>
      </c>
    </row>
    <row r="226" spans="1:8" x14ac:dyDescent="0.3">
      <c r="A226" t="str" cm="1">
        <f t="array" aca="1" ref="A226" ca="1" xml:space="preserve"> "aK_CY_1_" &amp; INDIRECT("F" &amp; ROW(C226) - 23) &amp; "_p"</f>
        <v>aK_CY_1_5_1_p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"aK_CY_1_" &amp; INDIRECT("F" &amp; ROW(C227) - 24) &amp; "_p"</f>
        <v>aK_CY_1_5_1_p</v>
      </c>
      <c r="B227">
        <v>2</v>
      </c>
      <c r="C227" t="s">
        <v>63</v>
      </c>
    </row>
    <row r="228" spans="1:8" x14ac:dyDescent="0.3">
      <c r="A228" s="18" t="str">
        <f xml:space="preserve"> "sector " &amp; D228 &amp; " and region " &amp;E228</f>
        <v>sector 5 and region 2</v>
      </c>
      <c r="B228" s="18"/>
      <c r="C228" s="18"/>
      <c r="D228">
        <v>5</v>
      </c>
      <c r="E228">
        <v>2</v>
      </c>
      <c r="F228" t="str">
        <f>D228 &amp; "_" &amp; E228</f>
        <v>5_2</v>
      </c>
    </row>
    <row r="229" spans="1:8" x14ac:dyDescent="0.3">
      <c r="A229" s="16" t="s">
        <v>60</v>
      </c>
    </row>
    <row r="230" spans="1:8" x14ac:dyDescent="0.3">
      <c r="A230" t="str" cm="1">
        <f t="array" aca="1" ref="A230" ca="1" xml:space="preserve"> "aK_T_1_" &amp; INDIRECT("F" &amp; ROW(C230)-2) &amp; "_p"</f>
        <v>aK_T_1_5_2_p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"aK_T_2_" &amp; INDIRECT("F" &amp; ROW(C231)-3) &amp; "_p"</f>
        <v>aK_T_2_5_2_p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"aK_T_3_" &amp; INDIRECT("F" &amp; ROW(C232)-4) &amp; "_p"</f>
        <v>aK_T_3_5_2_p</v>
      </c>
      <c r="B232">
        <v>2</v>
      </c>
      <c r="C232" t="s">
        <v>63</v>
      </c>
    </row>
    <row r="233" spans="1:8" x14ac:dyDescent="0.3">
      <c r="A233" s="16" t="s">
        <v>65</v>
      </c>
    </row>
    <row r="234" spans="1:8" x14ac:dyDescent="0.3">
      <c r="A234" t="str" cm="1">
        <f t="array" aca="1" ref="A234" ca="1" xml:space="preserve"> "aK_W_1_" &amp; INDIRECT("F" &amp; ROW(C234)-6) &amp; "_p"</f>
        <v>aK_W_1_5_2_p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"aK_W_2_" &amp; INDIRECT("F" &amp; ROW(C235)-7) &amp; "_p"</f>
        <v>aK_W_2_5_2_p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"aK_W_3_" &amp; INDIRECT("F" &amp; ROW(C236)-8) &amp; "_p"</f>
        <v>aK_W_3_5_2_p</v>
      </c>
      <c r="B236">
        <v>2</v>
      </c>
      <c r="C236" t="s">
        <v>63</v>
      </c>
    </row>
    <row r="237" spans="1:8" x14ac:dyDescent="0.3">
      <c r="A237" s="16" t="s">
        <v>64</v>
      </c>
      <c r="F237" s="18"/>
      <c r="G237" s="18"/>
      <c r="H237" s="18"/>
    </row>
    <row r="238" spans="1:8" x14ac:dyDescent="0.3">
      <c r="A238" t="str" cm="1">
        <f t="array" aca="1" ref="A238" ca="1" xml:space="preserve"> "aK_P_1_" &amp; INDIRECT("F" &amp; ROW(C238) - 10) &amp; "_p"</f>
        <v>aK_P_1_5_2_p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"aK_P_2_" &amp; INDIRECT("F" &amp; ROW(C239) - 11) &amp; "_p"</f>
        <v>aK_P_2_5_2_p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"aK_P_3_" &amp; INDIRECT("F" &amp; ROW(C240) - 12) &amp; "_p"</f>
        <v>aK_P_3_5_2_p</v>
      </c>
      <c r="B240">
        <v>2</v>
      </c>
      <c r="C240" t="s">
        <v>63</v>
      </c>
    </row>
    <row r="241" spans="1:8" x14ac:dyDescent="0.3">
      <c r="A241" s="16" t="s">
        <v>66</v>
      </c>
      <c r="F241" s="18"/>
      <c r="G241" s="18"/>
      <c r="H241" s="18"/>
    </row>
    <row r="242" spans="1:8" x14ac:dyDescent="0.3">
      <c r="A242" t="str" cm="1">
        <f t="array" aca="1" ref="A242" ca="1" xml:space="preserve"> "aK_SL_1_" &amp; INDIRECT("F" &amp; ROW(C242) - 14) &amp; "_p"</f>
        <v>aK_SL_1_5_2_p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"aK_SL_2_" &amp; INDIRECT("F" &amp; ROW(C243) - 15) &amp; "_p"</f>
        <v>aK_SL_2_5_2_p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"aK_Sl_3_" &amp; INDIRECT("F" &amp; ROW(C244) - 16) &amp; "_p"</f>
        <v>aK_Sl_3_5_2_p</v>
      </c>
      <c r="B244">
        <v>2</v>
      </c>
      <c r="C244" t="s">
        <v>63</v>
      </c>
    </row>
    <row r="245" spans="1:8" x14ac:dyDescent="0.3">
      <c r="A245" s="16" t="s">
        <v>221</v>
      </c>
    </row>
    <row r="246" spans="1:8" x14ac:dyDescent="0.3">
      <c r="A246" t="str" cm="1">
        <f t="array" aca="1" ref="A246" ca="1" xml:space="preserve"> "aK_DR_1_" &amp; INDIRECT("F" &amp; ROW(C246) - 18) &amp; "_p"</f>
        <v>aK_DR_1_5_2_p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"aK_DR_1_" &amp; INDIRECT("F" &amp; ROW(C247) - 19) &amp; "_p"</f>
        <v>aK_DR_1_5_2_p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"aK_DR_1_" &amp; INDIRECT("F" &amp; ROW(C248) - 20) &amp; "_p"</f>
        <v>aK_DR_1_5_2_p</v>
      </c>
      <c r="B248">
        <v>2</v>
      </c>
      <c r="C248" t="s">
        <v>63</v>
      </c>
    </row>
    <row r="249" spans="1:8" x14ac:dyDescent="0.3">
      <c r="A249" s="16" t="s">
        <v>222</v>
      </c>
    </row>
    <row r="250" spans="1:8" x14ac:dyDescent="0.3">
      <c r="A250" t="str" cm="1">
        <f t="array" aca="1" ref="A250" ca="1" xml:space="preserve"> "aK_CY_1_" &amp; INDIRECT("F" &amp; ROW(C250) - 22) &amp; "_p"</f>
        <v>aK_CY_1_5_2_p</v>
      </c>
      <c r="B250">
        <v>0.1</v>
      </c>
      <c r="C250" t="s">
        <v>61</v>
      </c>
    </row>
    <row r="251" spans="1:8" x14ac:dyDescent="0.3">
      <c r="A251" t="str" cm="1">
        <f t="array" aca="1" ref="A251" ca="1" xml:space="preserve"> "aK_CY_1_" &amp; INDIRECT("F" &amp; ROW(C251) - 23) &amp; "_p"</f>
        <v>aK_CY_1_5_2_p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"aK_CY_1_" &amp; INDIRECT("F" &amp; ROW(C252) - 24) &amp; "_p"</f>
        <v>aK_CY_1_5_2_p</v>
      </c>
      <c r="B252">
        <v>2</v>
      </c>
      <c r="C252" t="s">
        <v>63</v>
      </c>
    </row>
    <row r="253" spans="1:8" x14ac:dyDescent="0.3">
      <c r="A253" s="18" t="str">
        <f xml:space="preserve"> "sector " &amp; D253 &amp; " and region " &amp;E253</f>
        <v>sector 6 and region 1</v>
      </c>
      <c r="B253" s="18"/>
      <c r="C253" s="18"/>
      <c r="D253">
        <v>6</v>
      </c>
      <c r="E253">
        <v>1</v>
      </c>
      <c r="F253" t="str">
        <f>D253 &amp; "_" &amp; E253</f>
        <v>6_1</v>
      </c>
    </row>
    <row r="254" spans="1:8" x14ac:dyDescent="0.3">
      <c r="A254" s="16" t="s">
        <v>60</v>
      </c>
    </row>
    <row r="255" spans="1:8" x14ac:dyDescent="0.3">
      <c r="A255" t="str" cm="1">
        <f t="array" aca="1" ref="A255" ca="1" xml:space="preserve"> "aK_T_1_" &amp; INDIRECT("F" &amp; ROW(C255)-2) &amp; "_p"</f>
        <v>aK_T_1_6_1_p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"aK_T_2_" &amp; INDIRECT("F" &amp; ROW(C256)-3) &amp; "_p"</f>
        <v>aK_T_2_6_1_p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"aK_T_3_" &amp; INDIRECT("F" &amp; ROW(C257)-4) &amp; "_p"</f>
        <v>aK_T_3_6_1_p</v>
      </c>
      <c r="B257">
        <v>2</v>
      </c>
      <c r="C257" t="s">
        <v>63</v>
      </c>
    </row>
    <row r="258" spans="1:8" x14ac:dyDescent="0.3">
      <c r="A258" s="16" t="s">
        <v>65</v>
      </c>
    </row>
    <row r="259" spans="1:8" x14ac:dyDescent="0.3">
      <c r="A259" t="str" cm="1">
        <f t="array" aca="1" ref="A259" ca="1" xml:space="preserve"> "aK_W_1_" &amp; INDIRECT("F" &amp; ROW(C259)-6) &amp; "_p"</f>
        <v>aK_W_1_6_1_p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"aK_W_2_" &amp; INDIRECT("F" &amp; ROW(C260)-7) &amp; "_p"</f>
        <v>aK_W_2_6_1_p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"aK_W_3_" &amp; INDIRECT("F" &amp; ROW(C261)-8) &amp; "_p"</f>
        <v>aK_W_3_6_1_p</v>
      </c>
      <c r="B261">
        <v>2</v>
      </c>
      <c r="C261" t="s">
        <v>63</v>
      </c>
    </row>
    <row r="262" spans="1:8" x14ac:dyDescent="0.3">
      <c r="A262" s="16" t="s">
        <v>64</v>
      </c>
      <c r="F262" s="18"/>
      <c r="G262" s="18"/>
      <c r="H262" s="18"/>
    </row>
    <row r="263" spans="1:8" x14ac:dyDescent="0.3">
      <c r="A263" t="str" cm="1">
        <f t="array" aca="1" ref="A263" ca="1" xml:space="preserve"> "aK_P_1_" &amp; INDIRECT("F" &amp; ROW(C263) - 10) &amp; "_p"</f>
        <v>aK_P_1_6_1_p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"aK_P_2_" &amp; INDIRECT("F" &amp; ROW(C264) - 11) &amp; "_p"</f>
        <v>aK_P_2_6_1_p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"aK_P_3_" &amp; INDIRECT("F" &amp; ROW(C265) - 12) &amp; "_p"</f>
        <v>aK_P_3_6_1_p</v>
      </c>
      <c r="B265">
        <v>2</v>
      </c>
      <c r="C265" t="s">
        <v>63</v>
      </c>
    </row>
    <row r="266" spans="1:8" x14ac:dyDescent="0.3">
      <c r="A266" s="16" t="s">
        <v>66</v>
      </c>
      <c r="F266" s="18"/>
      <c r="G266" s="18"/>
      <c r="H266" s="18"/>
    </row>
    <row r="267" spans="1:8" x14ac:dyDescent="0.3">
      <c r="A267" t="str" cm="1">
        <f t="array" aca="1" ref="A267" ca="1" xml:space="preserve"> "aK_SL_1_" &amp; INDIRECT("F" &amp; ROW(C267) - 14) &amp; "_p"</f>
        <v>aK_SL_1_6_1_p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"aK_SL_2_" &amp; INDIRECT("F" &amp; ROW(C268) - 15) &amp; "_p"</f>
        <v>aK_SL_2_6_1_p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"aK_Sl_3_" &amp; INDIRECT("F" &amp; ROW(C269) - 16) &amp; "_p"</f>
        <v>aK_Sl_3_6_1_p</v>
      </c>
      <c r="B269">
        <v>2</v>
      </c>
      <c r="C269" t="s">
        <v>63</v>
      </c>
    </row>
    <row r="270" spans="1:8" x14ac:dyDescent="0.3">
      <c r="A270" s="16" t="s">
        <v>221</v>
      </c>
    </row>
    <row r="271" spans="1:8" x14ac:dyDescent="0.3">
      <c r="A271" t="str" cm="1">
        <f t="array" aca="1" ref="A271" ca="1" xml:space="preserve"> "aK_DR_1_" &amp; INDIRECT("F" &amp; ROW(C271) - 18) &amp; "_p"</f>
        <v>aK_DR_1_6_1_p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"aK_DR_1_" &amp; INDIRECT("F" &amp; ROW(C272) - 19) &amp; "_p"</f>
        <v>aK_DR_1_6_1_p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"aK_DR_1_" &amp; INDIRECT("F" &amp; ROW(C273) - 20) &amp; "_p"</f>
        <v>aK_DR_1_6_1_p</v>
      </c>
      <c r="B273">
        <v>2</v>
      </c>
      <c r="C273" t="s">
        <v>63</v>
      </c>
    </row>
    <row r="274" spans="1:8" x14ac:dyDescent="0.3">
      <c r="A274" s="16" t="s">
        <v>222</v>
      </c>
    </row>
    <row r="275" spans="1:8" x14ac:dyDescent="0.3">
      <c r="A275" t="str" cm="1">
        <f t="array" aca="1" ref="A275" ca="1" xml:space="preserve"> "aK_CY_1_" &amp; INDIRECT("F" &amp; ROW(C275) - 22) &amp; "_p"</f>
        <v>aK_CY_1_6_1_p</v>
      </c>
      <c r="B275">
        <v>0.1</v>
      </c>
      <c r="C275" t="s">
        <v>61</v>
      </c>
    </row>
    <row r="276" spans="1:8" x14ac:dyDescent="0.3">
      <c r="A276" t="str" cm="1">
        <f t="array" aca="1" ref="A276" ca="1" xml:space="preserve"> "aK_CY_1_" &amp; INDIRECT("F" &amp; ROW(C276) - 23) &amp; "_p"</f>
        <v>aK_CY_1_6_1_p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"aK_CY_1_" &amp; INDIRECT("F" &amp; ROW(C277) - 24) &amp; "_p"</f>
        <v>aK_CY_1_6_1_p</v>
      </c>
      <c r="B277">
        <v>2</v>
      </c>
      <c r="C277" t="s">
        <v>63</v>
      </c>
    </row>
    <row r="278" spans="1:8" x14ac:dyDescent="0.3">
      <c r="A278" s="18" t="str">
        <f xml:space="preserve"> "sector " &amp; D278 &amp; " and region " &amp;E278</f>
        <v>sector 6 and region 2</v>
      </c>
      <c r="B278" s="18"/>
      <c r="C278" s="18"/>
      <c r="D278">
        <v>6</v>
      </c>
      <c r="E278">
        <v>2</v>
      </c>
      <c r="F278" t="str">
        <f>D278 &amp; "_" &amp; E278</f>
        <v>6_2</v>
      </c>
    </row>
    <row r="279" spans="1:8" x14ac:dyDescent="0.3">
      <c r="A279" s="16" t="s">
        <v>60</v>
      </c>
    </row>
    <row r="280" spans="1:8" x14ac:dyDescent="0.3">
      <c r="A280" t="str" cm="1">
        <f t="array" aca="1" ref="A280" ca="1" xml:space="preserve"> "aK_T_1_" &amp; INDIRECT("F" &amp; ROW(C280)-2) &amp; "_p"</f>
        <v>aK_T_1_6_2_p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"aK_T_2_" &amp; INDIRECT("F" &amp; ROW(C281)-3) &amp; "_p"</f>
        <v>aK_T_2_6_2_p</v>
      </c>
      <c r="B281">
        <v>0</v>
      </c>
      <c r="C281" t="s">
        <v>62</v>
      </c>
    </row>
    <row r="282" spans="1:8" x14ac:dyDescent="0.3">
      <c r="A282" t="str" cm="1">
        <f t="array" aca="1" ref="A282" ca="1" xml:space="preserve"> "aK_T_3_" &amp; INDIRECT("F" &amp; ROW(C282)-4) &amp; "_p"</f>
        <v>aK_T_3_6_2_p</v>
      </c>
      <c r="B282">
        <v>2</v>
      </c>
      <c r="C282" t="s">
        <v>63</v>
      </c>
    </row>
    <row r="283" spans="1:8" x14ac:dyDescent="0.3">
      <c r="A283" s="16" t="s">
        <v>65</v>
      </c>
    </row>
    <row r="284" spans="1:8" x14ac:dyDescent="0.3">
      <c r="A284" t="str" cm="1">
        <f t="array" aca="1" ref="A284" ca="1" xml:space="preserve"> "aK_W_1_" &amp; INDIRECT("F" &amp; ROW(C284)-6) &amp; "_p"</f>
        <v>aK_W_1_6_2_p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"aK_W_2_" &amp; INDIRECT("F" &amp; ROW(C285)-7) &amp; "_p"</f>
        <v>aK_W_2_6_2_p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"aK_W_3_" &amp; INDIRECT("F" &amp; ROW(C286)-8) &amp; "_p"</f>
        <v>aK_W_3_6_2_p</v>
      </c>
      <c r="B286">
        <v>2</v>
      </c>
      <c r="C286" t="s">
        <v>63</v>
      </c>
    </row>
    <row r="287" spans="1:8" x14ac:dyDescent="0.3">
      <c r="A287" s="16" t="s">
        <v>64</v>
      </c>
      <c r="F287" s="18"/>
      <c r="G287" s="18"/>
      <c r="H287" s="18"/>
    </row>
    <row r="288" spans="1:8" x14ac:dyDescent="0.3">
      <c r="A288" t="str" cm="1">
        <f t="array" aca="1" ref="A288" ca="1" xml:space="preserve"> "aK_P_1_" &amp; INDIRECT("F" &amp; ROW(C288) - 10) &amp; "_p"</f>
        <v>aK_P_1_6_2_p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"aK_P_2_" &amp; INDIRECT("F" &amp; ROW(C289) - 11) &amp; "_p"</f>
        <v>aK_P_2_6_2_p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"aK_P_3_" &amp; INDIRECT("F" &amp; ROW(C290) - 12) &amp; "_p"</f>
        <v>aK_P_3_6_2_p</v>
      </c>
      <c r="B290">
        <v>2</v>
      </c>
      <c r="C290" t="s">
        <v>63</v>
      </c>
    </row>
    <row r="291" spans="1:8" x14ac:dyDescent="0.3">
      <c r="A291" s="16" t="s">
        <v>66</v>
      </c>
      <c r="F291" s="18"/>
      <c r="G291" s="18"/>
      <c r="H291" s="18"/>
    </row>
    <row r="292" spans="1:8" x14ac:dyDescent="0.3">
      <c r="A292" t="str" cm="1">
        <f t="array" aca="1" ref="A292" ca="1" xml:space="preserve"> "aK_SL_1_" &amp; INDIRECT("F" &amp; ROW(C292) - 14) &amp; "_p"</f>
        <v>aK_SL_1_6_2_p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"aK_SL_2_" &amp; INDIRECT("F" &amp; ROW(C293) - 15) &amp; "_p"</f>
        <v>aK_SL_2_6_2_p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"aK_Sl_3_" &amp; INDIRECT("F" &amp; ROW(C294) - 16) &amp; "_p"</f>
        <v>aK_Sl_3_6_2_p</v>
      </c>
      <c r="B294">
        <v>2</v>
      </c>
      <c r="C294" t="s">
        <v>63</v>
      </c>
    </row>
    <row r="295" spans="1:8" x14ac:dyDescent="0.3">
      <c r="A295" s="16" t="s">
        <v>221</v>
      </c>
    </row>
    <row r="296" spans="1:8" x14ac:dyDescent="0.3">
      <c r="A296" t="str" cm="1">
        <f t="array" aca="1" ref="A296" ca="1" xml:space="preserve"> "aK_DR_1_" &amp; INDIRECT("F" &amp; ROW(C296) - 18) &amp; "_p"</f>
        <v>aK_DR_1_6_2_p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"aK_DR_1_" &amp; INDIRECT("F" &amp; ROW(C297) - 19) &amp; "_p"</f>
        <v>aK_DR_1_6_2_p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"aK_DR_1_" &amp; INDIRECT("F" &amp; ROW(C298) - 20) &amp; "_p"</f>
        <v>aK_DR_1_6_2_p</v>
      </c>
      <c r="B298">
        <v>2</v>
      </c>
      <c r="C298" t="s">
        <v>63</v>
      </c>
    </row>
    <row r="299" spans="1:8" x14ac:dyDescent="0.3">
      <c r="A299" s="16" t="s">
        <v>222</v>
      </c>
    </row>
    <row r="300" spans="1:8" x14ac:dyDescent="0.3">
      <c r="A300" t="str" cm="1">
        <f t="array" aca="1" ref="A300" ca="1" xml:space="preserve"> "aK_CY_1_" &amp; INDIRECT("F" &amp; ROW(C300) - 22) &amp; "_p"</f>
        <v>aK_CY_1_6_2_p</v>
      </c>
      <c r="B300">
        <v>0.1</v>
      </c>
      <c r="C300" t="s">
        <v>61</v>
      </c>
    </row>
    <row r="301" spans="1:8" x14ac:dyDescent="0.3">
      <c r="A301" t="str" cm="1">
        <f t="array" aca="1" ref="A301" ca="1" xml:space="preserve"> "aK_CY_1_" &amp; INDIRECT("F" &amp; ROW(C301) - 23) &amp; "_p"</f>
        <v>aK_CY_1_6_2_p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"aK_CY_1_" &amp; INDIRECT("F" &amp; ROW(C302) - 24) &amp; "_p"</f>
        <v>aK_CY_1_6_2_p</v>
      </c>
      <c r="B302">
        <v>2</v>
      </c>
      <c r="C302" t="s">
        <v>63</v>
      </c>
    </row>
    <row r="303" spans="1:8" x14ac:dyDescent="0.3">
      <c r="A303" s="18" t="str">
        <f xml:space="preserve"> "sector " &amp; D303 &amp; " and region " &amp;E303</f>
        <v>sector 7 and region 1</v>
      </c>
      <c r="B303" s="18"/>
      <c r="C303" s="18"/>
      <c r="D303">
        <v>7</v>
      </c>
      <c r="E303">
        <v>1</v>
      </c>
      <c r="F303" t="str">
        <f>D303 &amp; "_" &amp; E303</f>
        <v>7_1</v>
      </c>
    </row>
    <row r="304" spans="1:8" x14ac:dyDescent="0.3">
      <c r="A304" s="16" t="s">
        <v>60</v>
      </c>
    </row>
    <row r="305" spans="1:8" x14ac:dyDescent="0.3">
      <c r="A305" t="str" cm="1">
        <f t="array" aca="1" ref="A305" ca="1" xml:space="preserve"> "aK_T_1_" &amp; INDIRECT("F" &amp; ROW(C305)-2) &amp; "_p"</f>
        <v>aK_T_1_7_1_p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"aK_T_2_" &amp; INDIRECT("F" &amp; ROW(C306)-3) &amp; "_p"</f>
        <v>aK_T_2_7_1_p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"aK_T_3_" &amp; INDIRECT("F" &amp; ROW(C307)-4) &amp; "_p"</f>
        <v>aK_T_3_7_1_p</v>
      </c>
      <c r="B307">
        <v>2</v>
      </c>
      <c r="C307" t="s">
        <v>63</v>
      </c>
    </row>
    <row r="308" spans="1:8" x14ac:dyDescent="0.3">
      <c r="A308" s="16" t="s">
        <v>65</v>
      </c>
    </row>
    <row r="309" spans="1:8" x14ac:dyDescent="0.3">
      <c r="A309" t="str" cm="1">
        <f t="array" aca="1" ref="A309" ca="1" xml:space="preserve"> "aK_W_1_" &amp; INDIRECT("F" &amp; ROW(C309)-6) &amp; "_p"</f>
        <v>aK_W_1_7_1_p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"aK_W_2_" &amp; INDIRECT("F" &amp; ROW(C310)-7) &amp; "_p"</f>
        <v>aK_W_2_7_1_p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"aK_W_3_" &amp; INDIRECT("F" &amp; ROW(C311)-8) &amp; "_p"</f>
        <v>aK_W_3_7_1_p</v>
      </c>
      <c r="B311">
        <v>2</v>
      </c>
      <c r="C311" t="s">
        <v>63</v>
      </c>
    </row>
    <row r="312" spans="1:8" x14ac:dyDescent="0.3">
      <c r="A312" s="16" t="s">
        <v>64</v>
      </c>
      <c r="F312" s="18"/>
      <c r="G312" s="18"/>
      <c r="H312" s="18"/>
    </row>
    <row r="313" spans="1:8" x14ac:dyDescent="0.3">
      <c r="A313" t="str" cm="1">
        <f t="array" aca="1" ref="A313" ca="1" xml:space="preserve"> "aK_P_1_" &amp; INDIRECT("F" &amp; ROW(C313) - 10) &amp; "_p"</f>
        <v>aK_P_1_7_1_p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"aK_P_2_" &amp; INDIRECT("F" &amp; ROW(C314) - 11) &amp; "_p"</f>
        <v>aK_P_2_7_1_p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"aK_P_3_" &amp; INDIRECT("F" &amp; ROW(C315) - 12) &amp; "_p"</f>
        <v>aK_P_3_7_1_p</v>
      </c>
      <c r="B315">
        <v>2</v>
      </c>
      <c r="C315" t="s">
        <v>63</v>
      </c>
    </row>
    <row r="316" spans="1:8" x14ac:dyDescent="0.3">
      <c r="A316" s="16" t="s">
        <v>66</v>
      </c>
      <c r="F316" s="18"/>
      <c r="G316" s="18"/>
      <c r="H316" s="18"/>
    </row>
    <row r="317" spans="1:8" x14ac:dyDescent="0.3">
      <c r="A317" t="str" cm="1">
        <f t="array" aca="1" ref="A317" ca="1" xml:space="preserve"> "aK_SL_1_" &amp; INDIRECT("F" &amp; ROW(C317) - 14) &amp; "_p"</f>
        <v>aK_SL_1_7_1_p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"aK_SL_2_" &amp; INDIRECT("F" &amp; ROW(C318) - 15) &amp; "_p"</f>
        <v>aK_SL_2_7_1_p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"aK_Sl_3_" &amp; INDIRECT("F" &amp; ROW(C319) - 16) &amp; "_p"</f>
        <v>aK_Sl_3_7_1_p</v>
      </c>
      <c r="B319">
        <v>2</v>
      </c>
      <c r="C319" t="s">
        <v>63</v>
      </c>
    </row>
    <row r="320" spans="1:8" x14ac:dyDescent="0.3">
      <c r="A320" s="16" t="s">
        <v>221</v>
      </c>
    </row>
    <row r="321" spans="1:6" x14ac:dyDescent="0.3">
      <c r="A321" t="str" cm="1">
        <f t="array" aca="1" ref="A321" ca="1" xml:space="preserve"> "aK_DR_1_" &amp; INDIRECT("F" &amp; ROW(C321) - 18) &amp; "_p"</f>
        <v>aK_DR_1_7_1_p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"aK_DR_1_" &amp; INDIRECT("F" &amp; ROW(C322) - 19) &amp; "_p"</f>
        <v>aK_DR_1_7_1_p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"aK_DR_1_" &amp; INDIRECT("F" &amp; ROW(C323) - 20) &amp; "_p"</f>
        <v>aK_DR_1_7_1_p</v>
      </c>
      <c r="B323">
        <v>2</v>
      </c>
      <c r="C323" t="s">
        <v>63</v>
      </c>
    </row>
    <row r="324" spans="1:6" x14ac:dyDescent="0.3">
      <c r="A324" s="16" t="s">
        <v>222</v>
      </c>
    </row>
    <row r="325" spans="1:6" x14ac:dyDescent="0.3">
      <c r="A325" t="str" cm="1">
        <f t="array" aca="1" ref="A325" ca="1" xml:space="preserve"> "aK_CY_1_" &amp; INDIRECT("F" &amp; ROW(C325) - 22) &amp; "_p"</f>
        <v>aK_CY_1_7_1_p</v>
      </c>
      <c r="B325">
        <v>0.1</v>
      </c>
      <c r="C325" t="s">
        <v>61</v>
      </c>
    </row>
    <row r="326" spans="1:6" x14ac:dyDescent="0.3">
      <c r="A326" t="str" cm="1">
        <f t="array" aca="1" ref="A326" ca="1" xml:space="preserve"> "aK_CY_1_" &amp; INDIRECT("F" &amp; ROW(C326) - 23) &amp; "_p"</f>
        <v>aK_CY_1_7_1_p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"aK_CY_1_" &amp; INDIRECT("F" &amp; ROW(C327) - 24) &amp; "_p"</f>
        <v>aK_CY_1_7_1_p</v>
      </c>
      <c r="B327">
        <v>2</v>
      </c>
      <c r="C327" t="s">
        <v>63</v>
      </c>
    </row>
    <row r="328" spans="1:6" x14ac:dyDescent="0.3">
      <c r="A328" s="18" t="str">
        <f xml:space="preserve"> "sector " &amp; D328 &amp; " and region " &amp;E328</f>
        <v>sector 7 and region 2</v>
      </c>
      <c r="B328" s="18"/>
      <c r="C328" s="18"/>
      <c r="D328">
        <v>7</v>
      </c>
      <c r="E328">
        <v>2</v>
      </c>
      <c r="F328" t="str">
        <f>D328 &amp; "_" &amp; E328</f>
        <v>7_2</v>
      </c>
    </row>
    <row r="329" spans="1:6" x14ac:dyDescent="0.3">
      <c r="A329" s="16" t="s">
        <v>60</v>
      </c>
    </row>
    <row r="330" spans="1:6" x14ac:dyDescent="0.3">
      <c r="A330" t="str" cm="1">
        <f t="array" aca="1" ref="A330" ca="1" xml:space="preserve"> "aK_T_1_" &amp; INDIRECT("F" &amp; ROW(C330)-2) &amp; "_p"</f>
        <v>aK_T_1_7_2_p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"aK_T_2_" &amp; INDIRECT("F" &amp; ROW(C331)-3) &amp; "_p"</f>
        <v>aK_T_2_7_2_p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"aK_T_3_" &amp; INDIRECT("F" &amp; ROW(C332)-4) &amp; "_p"</f>
        <v>aK_T_3_7_2_p</v>
      </c>
      <c r="B332">
        <v>2</v>
      </c>
      <c r="C332" t="s">
        <v>63</v>
      </c>
    </row>
    <row r="333" spans="1:6" x14ac:dyDescent="0.3">
      <c r="A333" s="16" t="s">
        <v>65</v>
      </c>
    </row>
    <row r="334" spans="1:6" x14ac:dyDescent="0.3">
      <c r="A334" t="str" cm="1">
        <f t="array" aca="1" ref="A334" ca="1" xml:space="preserve"> "aK_W_1_" &amp; INDIRECT("F" &amp; ROW(C334)-6) &amp; "_p"</f>
        <v>aK_W_1_7_2_p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"aK_W_2_" &amp; INDIRECT("F" &amp; ROW(C335)-7) &amp; "_p"</f>
        <v>aK_W_2_7_2_p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"aK_W_3_" &amp; INDIRECT("F" &amp; ROW(C336)-8) &amp; "_p"</f>
        <v>aK_W_3_7_2_p</v>
      </c>
      <c r="B336">
        <v>2</v>
      </c>
      <c r="C336" t="s">
        <v>63</v>
      </c>
    </row>
    <row r="337" spans="1:8" x14ac:dyDescent="0.3">
      <c r="A337" s="16" t="s">
        <v>64</v>
      </c>
      <c r="F337" s="18"/>
      <c r="G337" s="18"/>
      <c r="H337" s="18"/>
    </row>
    <row r="338" spans="1:8" x14ac:dyDescent="0.3">
      <c r="A338" t="str" cm="1">
        <f t="array" aca="1" ref="A338" ca="1" xml:space="preserve"> "aK_P_1_" &amp; INDIRECT("F" &amp; ROW(C338) - 10) &amp; "_p"</f>
        <v>aK_P_1_7_2_p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"aK_P_2_" &amp; INDIRECT("F" &amp; ROW(C339) - 11) &amp; "_p"</f>
        <v>aK_P_2_7_2_p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"aK_P_3_" &amp; INDIRECT("F" &amp; ROW(C340) - 12) &amp; "_p"</f>
        <v>aK_P_3_7_2_p</v>
      </c>
      <c r="B340">
        <v>2</v>
      </c>
      <c r="C340" t="s">
        <v>63</v>
      </c>
    </row>
    <row r="341" spans="1:8" x14ac:dyDescent="0.3">
      <c r="A341" s="16" t="s">
        <v>66</v>
      </c>
      <c r="F341" s="18"/>
      <c r="G341" s="18"/>
      <c r="H341" s="18"/>
    </row>
    <row r="342" spans="1:8" x14ac:dyDescent="0.3">
      <c r="A342" t="str" cm="1">
        <f t="array" aca="1" ref="A342" ca="1" xml:space="preserve"> "aK_SL_1_" &amp; INDIRECT("F" &amp; ROW(C342) - 14) &amp; "_p"</f>
        <v>aK_SL_1_7_2_p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"aK_SL_2_" &amp; INDIRECT("F" &amp; ROW(C343) - 15) &amp; "_p"</f>
        <v>aK_SL_2_7_2_p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"aK_Sl_3_" &amp; INDIRECT("F" &amp; ROW(C344) - 16) &amp; "_p"</f>
        <v>aK_Sl_3_7_2_p</v>
      </c>
      <c r="B344">
        <v>2</v>
      </c>
      <c r="C344" t="s">
        <v>63</v>
      </c>
    </row>
    <row r="345" spans="1:8" x14ac:dyDescent="0.3">
      <c r="A345" s="16" t="s">
        <v>221</v>
      </c>
    </row>
    <row r="346" spans="1:8" x14ac:dyDescent="0.3">
      <c r="A346" t="str" cm="1">
        <f t="array" aca="1" ref="A346" ca="1" xml:space="preserve"> "aK_DR_1_" &amp; INDIRECT("F" &amp; ROW(C346) - 18) &amp; "_p"</f>
        <v>aK_DR_1_7_2_p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"aK_DR_1_" &amp; INDIRECT("F" &amp; ROW(C347) - 19) &amp; "_p"</f>
        <v>aK_DR_1_7_2_p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"aK_DR_1_" &amp; INDIRECT("F" &amp; ROW(C348) - 20) &amp; "_p"</f>
        <v>aK_DR_1_7_2_p</v>
      </c>
      <c r="B348">
        <v>2</v>
      </c>
      <c r="C348" t="s">
        <v>63</v>
      </c>
    </row>
    <row r="349" spans="1:8" x14ac:dyDescent="0.3">
      <c r="A349" s="16" t="s">
        <v>222</v>
      </c>
    </row>
    <row r="350" spans="1:8" x14ac:dyDescent="0.3">
      <c r="A350" t="str" cm="1">
        <f t="array" aca="1" ref="A350" ca="1" xml:space="preserve"> "aK_CY_1_" &amp; INDIRECT("F" &amp; ROW(C350) - 22) &amp; "_p"</f>
        <v>aK_CY_1_7_2_p</v>
      </c>
      <c r="B350">
        <v>0.1</v>
      </c>
      <c r="C350" t="s">
        <v>61</v>
      </c>
    </row>
    <row r="351" spans="1:8" x14ac:dyDescent="0.3">
      <c r="A351" t="str" cm="1">
        <f t="array" aca="1" ref="A351" ca="1" xml:space="preserve"> "aK_CY_1_" &amp; INDIRECT("F" &amp; ROW(C351) - 23) &amp; "_p"</f>
        <v>aK_CY_1_7_2_p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"aK_CY_1_" &amp; INDIRECT("F" &amp; ROW(C352) - 24) &amp; "_p"</f>
        <v>aK_CY_1_7_2_p</v>
      </c>
      <c r="B352">
        <v>2</v>
      </c>
      <c r="C352" t="s">
        <v>63</v>
      </c>
    </row>
    <row r="353" spans="1:8" x14ac:dyDescent="0.3">
      <c r="A353" s="18" t="str">
        <f xml:space="preserve"> "sector " &amp; D353 &amp; " and region " &amp;E353</f>
        <v>sector 8 and region 1</v>
      </c>
      <c r="B353" s="18"/>
      <c r="C353" s="18"/>
      <c r="D353">
        <v>8</v>
      </c>
      <c r="E353">
        <v>1</v>
      </c>
      <c r="F353" t="str">
        <f>D353 &amp; "_" &amp; E353</f>
        <v>8_1</v>
      </c>
    </row>
    <row r="354" spans="1:8" x14ac:dyDescent="0.3">
      <c r="A354" s="16" t="s">
        <v>60</v>
      </c>
    </row>
    <row r="355" spans="1:8" x14ac:dyDescent="0.3">
      <c r="A355" t="str" cm="1">
        <f t="array" aca="1" ref="A355" ca="1" xml:space="preserve"> "aK_T_1_" &amp; INDIRECT("F" &amp; ROW(C355)-2) &amp; "_p"</f>
        <v>aK_T_1_8_1_p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"aK_T_2_" &amp; INDIRECT("F" &amp; ROW(C356)-3) &amp; "_p"</f>
        <v>aK_T_2_8_1_p</v>
      </c>
      <c r="B356">
        <v>0</v>
      </c>
      <c r="C356" t="s">
        <v>62</v>
      </c>
    </row>
    <row r="357" spans="1:8" x14ac:dyDescent="0.3">
      <c r="A357" t="str" cm="1">
        <f t="array" aca="1" ref="A357" ca="1" xml:space="preserve"> "aK_T_3_" &amp; INDIRECT("F" &amp; ROW(C357)-4) &amp; "_p"</f>
        <v>aK_T_3_8_1_p</v>
      </c>
      <c r="B357">
        <v>2</v>
      </c>
      <c r="C357" t="s">
        <v>63</v>
      </c>
    </row>
    <row r="358" spans="1:8" x14ac:dyDescent="0.3">
      <c r="A358" s="16" t="s">
        <v>65</v>
      </c>
    </row>
    <row r="359" spans="1:8" x14ac:dyDescent="0.3">
      <c r="A359" t="str" cm="1">
        <f t="array" aca="1" ref="A359" ca="1" xml:space="preserve"> "aK_W_1_" &amp; INDIRECT("F" &amp; ROW(C359)-6) &amp; "_p"</f>
        <v>aK_W_1_8_1_p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"aK_W_2_" &amp; INDIRECT("F" &amp; ROW(C360)-7) &amp; "_p"</f>
        <v>aK_W_2_8_1_p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"aK_W_3_" &amp; INDIRECT("F" &amp; ROW(C361)-8) &amp; "_p"</f>
        <v>aK_W_3_8_1_p</v>
      </c>
      <c r="B361">
        <v>2</v>
      </c>
      <c r="C361" t="s">
        <v>63</v>
      </c>
    </row>
    <row r="362" spans="1:8" x14ac:dyDescent="0.3">
      <c r="A362" s="16" t="s">
        <v>64</v>
      </c>
      <c r="F362" s="18"/>
      <c r="G362" s="18"/>
      <c r="H362" s="18"/>
    </row>
    <row r="363" spans="1:8" x14ac:dyDescent="0.3">
      <c r="A363" t="str" cm="1">
        <f t="array" aca="1" ref="A363" ca="1" xml:space="preserve"> "aK_P_1_" &amp; INDIRECT("F" &amp; ROW(C363) - 10) &amp; "_p"</f>
        <v>aK_P_1_8_1_p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"aK_P_2_" &amp; INDIRECT("F" &amp; ROW(C364) - 11) &amp; "_p"</f>
        <v>aK_P_2_8_1_p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"aK_P_3_" &amp; INDIRECT("F" &amp; ROW(C365) - 12) &amp; "_p"</f>
        <v>aK_P_3_8_1_p</v>
      </c>
      <c r="B365">
        <v>2</v>
      </c>
      <c r="C365" t="s">
        <v>63</v>
      </c>
    </row>
    <row r="366" spans="1:8" x14ac:dyDescent="0.3">
      <c r="A366" s="16" t="s">
        <v>66</v>
      </c>
      <c r="F366" s="18"/>
      <c r="G366" s="18"/>
      <c r="H366" s="18"/>
    </row>
    <row r="367" spans="1:8" x14ac:dyDescent="0.3">
      <c r="A367" t="str" cm="1">
        <f t="array" aca="1" ref="A367" ca="1" xml:space="preserve"> "aK_SL_1_" &amp; INDIRECT("F" &amp; ROW(C367) - 14) &amp; "_p"</f>
        <v>aK_SL_1_8_1_p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"aK_SL_2_" &amp; INDIRECT("F" &amp; ROW(C368) - 15) &amp; "_p"</f>
        <v>aK_SL_2_8_1_p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"aK_Sl_3_" &amp; INDIRECT("F" &amp; ROW(C369) - 16) &amp; "_p"</f>
        <v>aK_Sl_3_8_1_p</v>
      </c>
      <c r="B369">
        <v>2</v>
      </c>
      <c r="C369" t="s">
        <v>63</v>
      </c>
    </row>
    <row r="370" spans="1:6" x14ac:dyDescent="0.3">
      <c r="A370" s="16" t="s">
        <v>221</v>
      </c>
    </row>
    <row r="371" spans="1:6" x14ac:dyDescent="0.3">
      <c r="A371" t="str" cm="1">
        <f t="array" aca="1" ref="A371" ca="1" xml:space="preserve"> "aK_DR_1_" &amp; INDIRECT("F" &amp; ROW(C371) - 18) &amp; "_p"</f>
        <v>aK_DR_1_8_1_p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"aK_DR_1_" &amp; INDIRECT("F" &amp; ROW(C372) - 19) &amp; "_p"</f>
        <v>aK_DR_1_8_1_p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"aK_DR_1_" &amp; INDIRECT("F" &amp; ROW(C373) - 20) &amp; "_p"</f>
        <v>aK_DR_1_8_1_p</v>
      </c>
      <c r="B373">
        <v>2</v>
      </c>
      <c r="C373" t="s">
        <v>63</v>
      </c>
    </row>
    <row r="374" spans="1:6" x14ac:dyDescent="0.3">
      <c r="A374" s="16" t="s">
        <v>222</v>
      </c>
    </row>
    <row r="375" spans="1:6" x14ac:dyDescent="0.3">
      <c r="A375" t="str" cm="1">
        <f t="array" aca="1" ref="A375" ca="1" xml:space="preserve"> "aK_CY_1_" &amp; INDIRECT("F" &amp; ROW(C375) - 22) &amp; "_p"</f>
        <v>aK_CY_1_8_1_p</v>
      </c>
      <c r="B375">
        <v>0.1</v>
      </c>
      <c r="C375" t="s">
        <v>61</v>
      </c>
    </row>
    <row r="376" spans="1:6" x14ac:dyDescent="0.3">
      <c r="A376" t="str" cm="1">
        <f t="array" aca="1" ref="A376" ca="1" xml:space="preserve"> "aK_CY_1_" &amp; INDIRECT("F" &amp; ROW(C376) - 23) &amp; "_p"</f>
        <v>aK_CY_1_8_1_p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"aK_CY_1_" &amp; INDIRECT("F" &amp; ROW(C377) - 24) &amp; "_p"</f>
        <v>aK_CY_1_8_1_p</v>
      </c>
      <c r="B377">
        <v>2</v>
      </c>
      <c r="C377" t="s">
        <v>63</v>
      </c>
    </row>
    <row r="378" spans="1:6" x14ac:dyDescent="0.3">
      <c r="A378" s="18" t="str">
        <f xml:space="preserve"> "sector " &amp; D378 &amp; " and region " &amp;E378</f>
        <v>sector 8 and region 2</v>
      </c>
      <c r="B378" s="18"/>
      <c r="C378" s="18"/>
      <c r="D378">
        <v>8</v>
      </c>
      <c r="E378">
        <v>2</v>
      </c>
      <c r="F378" t="str">
        <f>D378 &amp; "_" &amp; E378</f>
        <v>8_2</v>
      </c>
    </row>
    <row r="379" spans="1:6" x14ac:dyDescent="0.3">
      <c r="A379" s="16" t="s">
        <v>60</v>
      </c>
    </row>
    <row r="380" spans="1:6" x14ac:dyDescent="0.3">
      <c r="A380" t="str" cm="1">
        <f t="array" aca="1" ref="A380" ca="1" xml:space="preserve"> "aK_T_1_" &amp; INDIRECT("F" &amp; ROW(C380)-2) &amp; "_p"</f>
        <v>aK_T_1_8_2_p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"aK_T_2_" &amp; INDIRECT("F" &amp; ROW(C381)-3) &amp; "_p"</f>
        <v>aK_T_2_8_2_p</v>
      </c>
      <c r="B381">
        <v>0</v>
      </c>
      <c r="C381" t="s">
        <v>62</v>
      </c>
    </row>
    <row r="382" spans="1:6" x14ac:dyDescent="0.3">
      <c r="A382" t="str" cm="1">
        <f t="array" aca="1" ref="A382" ca="1" xml:space="preserve"> "aK_T_3_" &amp; INDIRECT("F" &amp; ROW(C382)-4) &amp; "_p"</f>
        <v>aK_T_3_8_2_p</v>
      </c>
      <c r="B382">
        <v>2</v>
      </c>
      <c r="C382" t="s">
        <v>63</v>
      </c>
    </row>
    <row r="383" spans="1:6" x14ac:dyDescent="0.3">
      <c r="A383" s="16" t="s">
        <v>65</v>
      </c>
    </row>
    <row r="384" spans="1:6" x14ac:dyDescent="0.3">
      <c r="A384" t="str" cm="1">
        <f t="array" aca="1" ref="A384" ca="1" xml:space="preserve"> "aK_W_1_" &amp; INDIRECT("F" &amp; ROW(C384)-6) &amp; "_p"</f>
        <v>aK_W_1_8_2_p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"aK_W_2_" &amp; INDIRECT("F" &amp; ROW(C385)-7) &amp; "_p"</f>
        <v>aK_W_2_8_2_p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"aK_W_3_" &amp; INDIRECT("F" &amp; ROW(C386)-8) &amp; "_p"</f>
        <v>aK_W_3_8_2_p</v>
      </c>
      <c r="B386">
        <v>2</v>
      </c>
      <c r="C386" t="s">
        <v>63</v>
      </c>
    </row>
    <row r="387" spans="1:8" x14ac:dyDescent="0.3">
      <c r="A387" s="16" t="s">
        <v>64</v>
      </c>
      <c r="F387" s="18"/>
      <c r="G387" s="18"/>
      <c r="H387" s="18"/>
    </row>
    <row r="388" spans="1:8" x14ac:dyDescent="0.3">
      <c r="A388" t="str" cm="1">
        <f t="array" aca="1" ref="A388" ca="1" xml:space="preserve"> "aK_P_1_" &amp; INDIRECT("F" &amp; ROW(C388) - 10) &amp; "_p"</f>
        <v>aK_P_1_8_2_p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"aK_P_2_" &amp; INDIRECT("F" &amp; ROW(C389) - 11) &amp; "_p"</f>
        <v>aK_P_2_8_2_p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"aK_P_3_" &amp; INDIRECT("F" &amp; ROW(C390) - 12) &amp; "_p"</f>
        <v>aK_P_3_8_2_p</v>
      </c>
      <c r="B390">
        <v>2</v>
      </c>
      <c r="C390" t="s">
        <v>63</v>
      </c>
    </row>
    <row r="391" spans="1:8" x14ac:dyDescent="0.3">
      <c r="A391" s="16" t="s">
        <v>66</v>
      </c>
      <c r="F391" s="18"/>
      <c r="G391" s="18"/>
      <c r="H391" s="18"/>
    </row>
    <row r="392" spans="1:8" x14ac:dyDescent="0.3">
      <c r="A392" t="str" cm="1">
        <f t="array" aca="1" ref="A392" ca="1" xml:space="preserve"> "aK_SL_1_" &amp; INDIRECT("F" &amp; ROW(C392) - 14) &amp; "_p"</f>
        <v>aK_SL_1_8_2_p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"aK_SL_2_" &amp; INDIRECT("F" &amp; ROW(C393) - 15) &amp; "_p"</f>
        <v>aK_SL_2_8_2_p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"aK_Sl_3_" &amp; INDIRECT("F" &amp; ROW(C394) - 16) &amp; "_p"</f>
        <v>aK_Sl_3_8_2_p</v>
      </c>
      <c r="B394">
        <v>2</v>
      </c>
      <c r="C394" t="s">
        <v>63</v>
      </c>
    </row>
    <row r="395" spans="1:8" x14ac:dyDescent="0.3">
      <c r="A395" s="16" t="s">
        <v>221</v>
      </c>
    </row>
    <row r="396" spans="1:8" x14ac:dyDescent="0.3">
      <c r="A396" t="str" cm="1">
        <f t="array" aca="1" ref="A396" ca="1" xml:space="preserve"> "aK_DR_1_" &amp; INDIRECT("F" &amp; ROW(C396) - 18) &amp; "_p"</f>
        <v>aK_DR_1_8_2_p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"aK_DR_1_" &amp; INDIRECT("F" &amp; ROW(C397) - 19) &amp; "_p"</f>
        <v>aK_DR_1_8_2_p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"aK_DR_1_" &amp; INDIRECT("F" &amp; ROW(C398) - 20) &amp; "_p"</f>
        <v>aK_DR_1_8_2_p</v>
      </c>
      <c r="B398">
        <v>2</v>
      </c>
      <c r="C398" t="s">
        <v>63</v>
      </c>
    </row>
    <row r="399" spans="1:8" x14ac:dyDescent="0.3">
      <c r="A399" s="16" t="s">
        <v>222</v>
      </c>
    </row>
    <row r="400" spans="1:8" x14ac:dyDescent="0.3">
      <c r="A400" t="str" cm="1">
        <f t="array" aca="1" ref="A400" ca="1" xml:space="preserve"> "aK_CY_1_" &amp; INDIRECT("F" &amp; ROW(C400) - 22) &amp; "_p"</f>
        <v>aK_CY_1_8_2_p</v>
      </c>
      <c r="B400">
        <v>0.1</v>
      </c>
      <c r="C400" t="s">
        <v>61</v>
      </c>
    </row>
    <row r="401" spans="1:8" x14ac:dyDescent="0.3">
      <c r="A401" t="str" cm="1">
        <f t="array" aca="1" ref="A401" ca="1" xml:space="preserve"> "aK_CY_1_" &amp; INDIRECT("F" &amp; ROW(C401) - 23) &amp; "_p"</f>
        <v>aK_CY_1_8_2_p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"aK_CY_1_" &amp; INDIRECT("F" &amp; ROW(C402) - 24) &amp; "_p"</f>
        <v>aK_CY_1_8_2_p</v>
      </c>
      <c r="B402">
        <v>2</v>
      </c>
      <c r="C402" t="s">
        <v>63</v>
      </c>
    </row>
    <row r="403" spans="1:8" x14ac:dyDescent="0.3">
      <c r="A403" s="18" t="str">
        <f xml:space="preserve"> "sector " &amp; D403 &amp; " and region " &amp;E403</f>
        <v>sector 9 and region 1</v>
      </c>
      <c r="B403" s="18"/>
      <c r="C403" s="18"/>
      <c r="D403">
        <v>9</v>
      </c>
      <c r="E403">
        <v>1</v>
      </c>
      <c r="F403" t="str">
        <f>D403 &amp; "_" &amp; E403</f>
        <v>9_1</v>
      </c>
    </row>
    <row r="404" spans="1:8" x14ac:dyDescent="0.3">
      <c r="A404" s="16" t="s">
        <v>60</v>
      </c>
    </row>
    <row r="405" spans="1:8" x14ac:dyDescent="0.3">
      <c r="A405" t="str" cm="1">
        <f t="array" aca="1" ref="A405" ca="1" xml:space="preserve"> "aK_T_1_" &amp; INDIRECT("F" &amp; ROW(C405)-2) &amp; "_p"</f>
        <v>aK_T_1_9_1_p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"aK_T_2_" &amp; INDIRECT("F" &amp; ROW(C406)-3) &amp; "_p"</f>
        <v>aK_T_2_9_1_p</v>
      </c>
      <c r="B406">
        <v>0</v>
      </c>
      <c r="C406" t="s">
        <v>62</v>
      </c>
    </row>
    <row r="407" spans="1:8" x14ac:dyDescent="0.3">
      <c r="A407" t="str" cm="1">
        <f t="array" aca="1" ref="A407" ca="1" xml:space="preserve"> "aK_T_3_" &amp; INDIRECT("F" &amp; ROW(C407)-4) &amp; "_p"</f>
        <v>aK_T_3_9_1_p</v>
      </c>
      <c r="B407">
        <v>2</v>
      </c>
      <c r="C407" t="s">
        <v>63</v>
      </c>
    </row>
    <row r="408" spans="1:8" x14ac:dyDescent="0.3">
      <c r="A408" s="16" t="s">
        <v>65</v>
      </c>
    </row>
    <row r="409" spans="1:8" x14ac:dyDescent="0.3">
      <c r="A409" t="str" cm="1">
        <f t="array" aca="1" ref="A409" ca="1" xml:space="preserve"> "aK_W_1_" &amp; INDIRECT("F" &amp; ROW(C409)-6) &amp; "_p"</f>
        <v>aK_W_1_9_1_p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"aK_W_2_" &amp; INDIRECT("F" &amp; ROW(C410)-7) &amp; "_p"</f>
        <v>aK_W_2_9_1_p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"aK_W_3_" &amp; INDIRECT("F" &amp; ROW(C411)-8) &amp; "_p"</f>
        <v>aK_W_3_9_1_p</v>
      </c>
      <c r="B411">
        <v>2</v>
      </c>
      <c r="C411" t="s">
        <v>63</v>
      </c>
    </row>
    <row r="412" spans="1:8" x14ac:dyDescent="0.3">
      <c r="A412" s="16" t="s">
        <v>64</v>
      </c>
      <c r="F412" s="18"/>
      <c r="G412" s="18"/>
      <c r="H412" s="18"/>
    </row>
    <row r="413" spans="1:8" x14ac:dyDescent="0.3">
      <c r="A413" t="str" cm="1">
        <f t="array" aca="1" ref="A413" ca="1" xml:space="preserve"> "aK_P_1_" &amp; INDIRECT("F" &amp; ROW(C413) - 10) &amp; "_p"</f>
        <v>aK_P_1_9_1_p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"aK_P_2_" &amp; INDIRECT("F" &amp; ROW(C414) - 11) &amp; "_p"</f>
        <v>aK_P_2_9_1_p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"aK_P_3_" &amp; INDIRECT("F" &amp; ROW(C415) - 12) &amp; "_p"</f>
        <v>aK_P_3_9_1_p</v>
      </c>
      <c r="B415">
        <v>2</v>
      </c>
      <c r="C415" t="s">
        <v>63</v>
      </c>
    </row>
    <row r="416" spans="1:8" x14ac:dyDescent="0.3">
      <c r="A416" s="16" t="s">
        <v>66</v>
      </c>
      <c r="F416" s="18"/>
      <c r="G416" s="18"/>
      <c r="H416" s="18"/>
    </row>
    <row r="417" spans="1:6" x14ac:dyDescent="0.3">
      <c r="A417" t="str" cm="1">
        <f t="array" aca="1" ref="A417" ca="1" xml:space="preserve"> "aK_SL_1_" &amp; INDIRECT("F" &amp; ROW(C417) - 14) &amp; "_p"</f>
        <v>aK_SL_1_9_1_p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"aK_SL_2_" &amp; INDIRECT("F" &amp; ROW(C418) - 15) &amp; "_p"</f>
        <v>aK_SL_2_9_1_p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"aK_Sl_3_" &amp; INDIRECT("F" &amp; ROW(C419) - 16) &amp; "_p"</f>
        <v>aK_Sl_3_9_1_p</v>
      </c>
      <c r="B419">
        <v>2</v>
      </c>
      <c r="C419" t="s">
        <v>63</v>
      </c>
    </row>
    <row r="420" spans="1:6" x14ac:dyDescent="0.3">
      <c r="A420" s="16" t="s">
        <v>221</v>
      </c>
    </row>
    <row r="421" spans="1:6" x14ac:dyDescent="0.3">
      <c r="A421" t="str" cm="1">
        <f t="array" aca="1" ref="A421" ca="1" xml:space="preserve"> "aK_DR_1_" &amp; INDIRECT("F" &amp; ROW(C421) - 18) &amp; "_p"</f>
        <v>aK_DR_1_9_1_p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"aK_DR_1_" &amp; INDIRECT("F" &amp; ROW(C422) - 19) &amp; "_p"</f>
        <v>aK_DR_1_9_1_p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"aK_DR_1_" &amp; INDIRECT("F" &amp; ROW(C423) - 20) &amp; "_p"</f>
        <v>aK_DR_1_9_1_p</v>
      </c>
      <c r="B423">
        <v>2</v>
      </c>
      <c r="C423" t="s">
        <v>63</v>
      </c>
    </row>
    <row r="424" spans="1:6" x14ac:dyDescent="0.3">
      <c r="A424" s="16" t="s">
        <v>222</v>
      </c>
    </row>
    <row r="425" spans="1:6" x14ac:dyDescent="0.3">
      <c r="A425" t="str" cm="1">
        <f t="array" aca="1" ref="A425" ca="1" xml:space="preserve"> "aK_CY_1_" &amp; INDIRECT("F" &amp; ROW(C425) - 22) &amp; "_p"</f>
        <v>aK_CY_1_9_1_p</v>
      </c>
      <c r="B425">
        <v>0.1</v>
      </c>
      <c r="C425" t="s">
        <v>61</v>
      </c>
    </row>
    <row r="426" spans="1:6" x14ac:dyDescent="0.3">
      <c r="A426" t="str" cm="1">
        <f t="array" aca="1" ref="A426" ca="1" xml:space="preserve"> "aK_CY_1_" &amp; INDIRECT("F" &amp; ROW(C426) - 23) &amp; "_p"</f>
        <v>aK_CY_1_9_1_p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"aK_CY_1_" &amp; INDIRECT("F" &amp; ROW(C427) - 24) &amp; "_p"</f>
        <v>aK_CY_1_9_1_p</v>
      </c>
      <c r="B427">
        <v>2</v>
      </c>
      <c r="C427" t="s">
        <v>63</v>
      </c>
    </row>
    <row r="428" spans="1:6" x14ac:dyDescent="0.3">
      <c r="A428" s="18" t="str">
        <f xml:space="preserve"> "sector " &amp; D428 &amp; " and region " &amp;E428</f>
        <v>sector 9 and region 2</v>
      </c>
      <c r="B428" s="18"/>
      <c r="C428" s="18"/>
      <c r="D428">
        <v>9</v>
      </c>
      <c r="E428">
        <v>2</v>
      </c>
      <c r="F428" t="str">
        <f>D428 &amp; "_" &amp; E428</f>
        <v>9_2</v>
      </c>
    </row>
    <row r="429" spans="1:6" x14ac:dyDescent="0.3">
      <c r="A429" s="16" t="s">
        <v>60</v>
      </c>
    </row>
    <row r="430" spans="1:6" x14ac:dyDescent="0.3">
      <c r="A430" t="str" cm="1">
        <f t="array" aca="1" ref="A430" ca="1" xml:space="preserve"> "aK_T_1_" &amp; INDIRECT("F" &amp; ROW(C430)-2) &amp; "_p"</f>
        <v>aK_T_1_9_2_p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"aK_T_2_" &amp; INDIRECT("F" &amp; ROW(C431)-3) &amp; "_p"</f>
        <v>aK_T_2_9_2_p</v>
      </c>
      <c r="B431">
        <v>0</v>
      </c>
      <c r="C431" t="s">
        <v>62</v>
      </c>
    </row>
    <row r="432" spans="1:6" x14ac:dyDescent="0.3">
      <c r="A432" t="str" cm="1">
        <f t="array" aca="1" ref="A432" ca="1" xml:space="preserve"> "aK_T_3_" &amp; INDIRECT("F" &amp; ROW(C432)-4) &amp; "_p"</f>
        <v>aK_T_3_9_2_p</v>
      </c>
      <c r="B432">
        <v>2</v>
      </c>
      <c r="C432" t="s">
        <v>63</v>
      </c>
    </row>
    <row r="433" spans="1:8" x14ac:dyDescent="0.3">
      <c r="A433" s="16" t="s">
        <v>65</v>
      </c>
    </row>
    <row r="434" spans="1:8" x14ac:dyDescent="0.3">
      <c r="A434" t="str" cm="1">
        <f t="array" aca="1" ref="A434" ca="1" xml:space="preserve"> "aK_W_1_" &amp; INDIRECT("F" &amp; ROW(C434)-6) &amp; "_p"</f>
        <v>aK_W_1_9_2_p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"aK_W_2_" &amp; INDIRECT("F" &amp; ROW(C435)-7) &amp; "_p"</f>
        <v>aK_W_2_9_2_p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"aK_W_3_" &amp; INDIRECT("F" &amp; ROW(C436)-8) &amp; "_p"</f>
        <v>aK_W_3_9_2_p</v>
      </c>
      <c r="B436">
        <v>2</v>
      </c>
      <c r="C436" t="s">
        <v>63</v>
      </c>
    </row>
    <row r="437" spans="1:8" x14ac:dyDescent="0.3">
      <c r="A437" s="16" t="s">
        <v>64</v>
      </c>
      <c r="F437" s="18"/>
      <c r="G437" s="18"/>
      <c r="H437" s="18"/>
    </row>
    <row r="438" spans="1:8" x14ac:dyDescent="0.3">
      <c r="A438" t="str" cm="1">
        <f t="array" aca="1" ref="A438" ca="1" xml:space="preserve"> "aK_P_1_" &amp; INDIRECT("F" &amp; ROW(C438) - 10) &amp; "_p"</f>
        <v>aK_P_1_9_2_p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"aK_P_2_" &amp; INDIRECT("F" &amp; ROW(C439) - 11) &amp; "_p"</f>
        <v>aK_P_2_9_2_p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"aK_P_3_" &amp; INDIRECT("F" &amp; ROW(C440) - 12) &amp; "_p"</f>
        <v>aK_P_3_9_2_p</v>
      </c>
      <c r="B440">
        <v>2</v>
      </c>
      <c r="C440" t="s">
        <v>63</v>
      </c>
    </row>
    <row r="441" spans="1:8" x14ac:dyDescent="0.3">
      <c r="A441" s="16" t="s">
        <v>66</v>
      </c>
      <c r="F441" s="18"/>
      <c r="G441" s="18"/>
      <c r="H441" s="18"/>
    </row>
    <row r="442" spans="1:8" x14ac:dyDescent="0.3">
      <c r="A442" t="str" cm="1">
        <f t="array" aca="1" ref="A442" ca="1" xml:space="preserve"> "aK_SL_1_" &amp; INDIRECT("F" &amp; ROW(C442) - 14) &amp; "_p"</f>
        <v>aK_SL_1_9_2_p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"aK_SL_2_" &amp; INDIRECT("F" &amp; ROW(C443) - 15) &amp; "_p"</f>
        <v>aK_SL_2_9_2_p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"aK_Sl_3_" &amp; INDIRECT("F" &amp; ROW(C444) - 16) &amp; "_p"</f>
        <v>aK_Sl_3_9_2_p</v>
      </c>
      <c r="B444">
        <v>2</v>
      </c>
      <c r="C444" t="s">
        <v>63</v>
      </c>
    </row>
    <row r="445" spans="1:8" x14ac:dyDescent="0.3">
      <c r="A445" s="16" t="s">
        <v>221</v>
      </c>
    </row>
    <row r="446" spans="1:8" x14ac:dyDescent="0.3">
      <c r="A446" t="str" cm="1">
        <f t="array" aca="1" ref="A446" ca="1" xml:space="preserve"> "aK_DR_1_" &amp; INDIRECT("F" &amp; ROW(C446) - 18) &amp; "_p"</f>
        <v>aK_DR_1_9_2_p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"aK_DR_1_" &amp; INDIRECT("F" &amp; ROW(C447) - 19) &amp; "_p"</f>
        <v>aK_DR_1_9_2_p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"aK_DR_1_" &amp; INDIRECT("F" &amp; ROW(C448) - 20) &amp; "_p"</f>
        <v>aK_DR_1_9_2_p</v>
      </c>
      <c r="B448">
        <v>2</v>
      </c>
      <c r="C448" t="s">
        <v>63</v>
      </c>
    </row>
    <row r="449" spans="1:3" x14ac:dyDescent="0.3">
      <c r="A449" s="16" t="s">
        <v>222</v>
      </c>
    </row>
    <row r="450" spans="1:3" x14ac:dyDescent="0.3">
      <c r="A450" t="str" cm="1">
        <f t="array" aca="1" ref="A450" ca="1" xml:space="preserve"> "aK_CY_1_" &amp; INDIRECT("F" &amp; ROW(C450) - 22) &amp; "_p"</f>
        <v>aK_CY_1_9_2_p</v>
      </c>
      <c r="B450">
        <v>0.1</v>
      </c>
      <c r="C450" t="s">
        <v>61</v>
      </c>
    </row>
    <row r="451" spans="1:3" x14ac:dyDescent="0.3">
      <c r="A451" t="str" cm="1">
        <f t="array" aca="1" ref="A451" ca="1" xml:space="preserve"> "aK_CY_1_" &amp; INDIRECT("F" &amp; ROW(C451) - 23) &amp; "_p"</f>
        <v>aK_CY_1_9_2_p</v>
      </c>
      <c r="B451">
        <v>0</v>
      </c>
      <c r="C451" t="s">
        <v>62</v>
      </c>
    </row>
    <row r="452" spans="1:3" x14ac:dyDescent="0.3">
      <c r="A452" t="str" cm="1">
        <f t="array" aca="1" ref="A452" ca="1" xml:space="preserve"> "aK_CY_1_" &amp; INDIRECT("F" &amp; ROW(C452) - 24) &amp; "_p"</f>
        <v>aK_CY_1_9_2_p</v>
      </c>
      <c r="B452">
        <v>2</v>
      </c>
      <c r="C452" t="s">
        <v>63</v>
      </c>
    </row>
  </sheetData>
  <mergeCells count="54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  <mergeCell ref="A153:C153"/>
    <mergeCell ref="F162:H162"/>
    <mergeCell ref="F166:H166"/>
    <mergeCell ref="A178:C178"/>
    <mergeCell ref="F187:H187"/>
    <mergeCell ref="F191:H191"/>
    <mergeCell ref="A203:C203"/>
    <mergeCell ref="F212:H212"/>
    <mergeCell ref="F216:H216"/>
    <mergeCell ref="A228:C228"/>
    <mergeCell ref="F237:H237"/>
    <mergeCell ref="F241:H241"/>
    <mergeCell ref="A253:C253"/>
    <mergeCell ref="F262:H262"/>
    <mergeCell ref="F266:H266"/>
    <mergeCell ref="A278:C278"/>
    <mergeCell ref="F287:H287"/>
    <mergeCell ref="F291:H291"/>
    <mergeCell ref="A303:C303"/>
    <mergeCell ref="F312:H312"/>
    <mergeCell ref="F316:H316"/>
    <mergeCell ref="A328:C328"/>
    <mergeCell ref="F337:H337"/>
    <mergeCell ref="F341:H341"/>
    <mergeCell ref="A353:C353"/>
    <mergeCell ref="F362:H362"/>
    <mergeCell ref="F366:H366"/>
    <mergeCell ref="A378:C378"/>
    <mergeCell ref="F387:H387"/>
    <mergeCell ref="F391:H391"/>
    <mergeCell ref="F441:H441"/>
    <mergeCell ref="A403:C403"/>
    <mergeCell ref="F412:H412"/>
    <mergeCell ref="F416:H416"/>
    <mergeCell ref="A428:C428"/>
    <mergeCell ref="F437:H437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2"/>
  <sheetViews>
    <sheetView workbookViewId="0">
      <selection activeCell="J23" sqref="J23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8" t="str">
        <f xml:space="preserve"> "sector " &amp; D2 &amp; " and region " &amp;E2</f>
        <v>sector 1 and region 1</v>
      </c>
      <c r="B2" s="18"/>
      <c r="C2" s="18"/>
      <c r="D2">
        <v>1</v>
      </c>
      <c r="E2">
        <v>1</v>
      </c>
      <c r="F2" t="str">
        <f>D2 &amp; "_" &amp; E2</f>
        <v>1_1</v>
      </c>
    </row>
    <row r="3" spans="1:9" x14ac:dyDescent="0.3">
      <c r="A3" s="14" t="s">
        <v>60</v>
      </c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61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63</v>
      </c>
    </row>
    <row r="7" spans="1:9" x14ac:dyDescent="0.3">
      <c r="A7" s="14" t="s">
        <v>65</v>
      </c>
      <c r="I7">
        <f>B5*6^B6</f>
        <v>0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63</v>
      </c>
    </row>
    <row r="11" spans="1:9" x14ac:dyDescent="0.3">
      <c r="A11" s="14" t="s">
        <v>64</v>
      </c>
      <c r="F11" s="18"/>
      <c r="G11" s="18"/>
      <c r="H11" s="18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63</v>
      </c>
    </row>
    <row r="15" spans="1:9" x14ac:dyDescent="0.3">
      <c r="A15" s="14" t="s">
        <v>66</v>
      </c>
      <c r="F15" s="18"/>
      <c r="G15" s="18"/>
      <c r="H15" s="18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61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63</v>
      </c>
    </row>
    <row r="19" spans="1:6" x14ac:dyDescent="0.3">
      <c r="A19" s="14" t="s">
        <v>221</v>
      </c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63</v>
      </c>
    </row>
    <row r="23" spans="1:6" x14ac:dyDescent="0.3">
      <c r="A23" s="14" t="s">
        <v>222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63</v>
      </c>
    </row>
    <row r="27" spans="1:6" x14ac:dyDescent="0.3">
      <c r="A27" s="18" t="str">
        <f xml:space="preserve"> "sector " &amp; D27 &amp; " and region " &amp;E27</f>
        <v>sector 1 and region 2</v>
      </c>
      <c r="B27" s="18"/>
      <c r="C27" s="18"/>
      <c r="D27">
        <v>1</v>
      </c>
      <c r="E27">
        <v>2</v>
      </c>
      <c r="F27" t="str">
        <f>D27 &amp; "_" &amp; E27</f>
        <v>1_2</v>
      </c>
    </row>
    <row r="28" spans="1:6" x14ac:dyDescent="0.3">
      <c r="A28" s="14" t="s">
        <v>60</v>
      </c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61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63</v>
      </c>
    </row>
    <row r="32" spans="1:6" x14ac:dyDescent="0.3">
      <c r="A32" s="14" t="s">
        <v>65</v>
      </c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63</v>
      </c>
    </row>
    <row r="36" spans="1:8" x14ac:dyDescent="0.3">
      <c r="A36" s="14" t="s">
        <v>64</v>
      </c>
      <c r="F36" s="18"/>
      <c r="G36" s="18"/>
      <c r="H36" s="18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63</v>
      </c>
    </row>
    <row r="40" spans="1:8" x14ac:dyDescent="0.3">
      <c r="A40" s="14" t="s">
        <v>66</v>
      </c>
      <c r="F40" s="18"/>
      <c r="G40" s="18"/>
      <c r="H40" s="18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63</v>
      </c>
    </row>
    <row r="44" spans="1:8" x14ac:dyDescent="0.3">
      <c r="A44" s="14" t="s">
        <v>221</v>
      </c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63</v>
      </c>
    </row>
    <row r="48" spans="1:8" x14ac:dyDescent="0.3">
      <c r="A48" s="14" t="s">
        <v>222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63</v>
      </c>
    </row>
    <row r="53" spans="1:8" x14ac:dyDescent="0.3">
      <c r="A53" s="18" t="str">
        <f xml:space="preserve"> "sector " &amp; D53 &amp; " and region " &amp;E53</f>
        <v>sector 2 and region 1</v>
      </c>
      <c r="B53" s="18"/>
      <c r="C53" s="18"/>
      <c r="D53">
        <v>2</v>
      </c>
      <c r="E53">
        <v>1</v>
      </c>
      <c r="F53" t="str">
        <f>D53 &amp; "_" &amp; E53</f>
        <v>2_1</v>
      </c>
    </row>
    <row r="54" spans="1:8" x14ac:dyDescent="0.3">
      <c r="A54" s="14" t="s">
        <v>60</v>
      </c>
    </row>
    <row r="55" spans="1:8" x14ac:dyDescent="0.3">
      <c r="A55" t="str" cm="1">
        <f t="array" aca="1" ref="A55" ca="1" xml:space="preserve"> "a_T_1_" &amp; INDIRECT("F" &amp; ROW(C55)-2) &amp; "_p"</f>
        <v>a_T_1_2_1_p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"a_T_2_" &amp; INDIRECT("F" &amp; ROW(C56)-3) &amp; "_p"</f>
        <v>a_T_2_2_1_p</v>
      </c>
      <c r="B56">
        <v>2.3600000000000001E-3</v>
      </c>
      <c r="C56" t="s">
        <v>62</v>
      </c>
    </row>
    <row r="57" spans="1:8" x14ac:dyDescent="0.3">
      <c r="A57" t="str" cm="1">
        <f t="array" aca="1" ref="A57" ca="1" xml:space="preserve"> "a_T_3_" &amp; INDIRECT("F" &amp; ROW(C57)-4) &amp; "_p"</f>
        <v>a_T_3_2_1_p</v>
      </c>
      <c r="B57">
        <v>2</v>
      </c>
      <c r="C57" t="s">
        <v>63</v>
      </c>
    </row>
    <row r="58" spans="1:8" x14ac:dyDescent="0.3">
      <c r="A58" s="14" t="s">
        <v>65</v>
      </c>
    </row>
    <row r="59" spans="1:8" x14ac:dyDescent="0.3">
      <c r="A59" t="str" cm="1">
        <f t="array" aca="1" ref="A59" ca="1" xml:space="preserve"> "a_W_1_" &amp; INDIRECT("F" &amp; ROW(C59)-6) &amp; "_p"</f>
        <v>a_W_1_2_1_p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"a_W_2_" &amp; INDIRECT("F" &amp; ROW(C60)-7) &amp; "_p"</f>
        <v>a_W_2_2_1_p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"a_W_3_" &amp; INDIRECT("F" &amp; ROW(C61)-8) &amp; "_p"</f>
        <v>a_W_3_2_1_p</v>
      </c>
      <c r="B61">
        <v>2</v>
      </c>
      <c r="C61" t="s">
        <v>63</v>
      </c>
    </row>
    <row r="62" spans="1:8" x14ac:dyDescent="0.3">
      <c r="A62" s="14" t="s">
        <v>64</v>
      </c>
      <c r="F62" s="18"/>
      <c r="G62" s="18"/>
      <c r="H62" s="18"/>
    </row>
    <row r="63" spans="1:8" x14ac:dyDescent="0.3">
      <c r="A63" t="str" cm="1">
        <f t="array" aca="1" ref="A63" ca="1" xml:space="preserve"> "a_P_1_" &amp; INDIRECT("F" &amp; ROW(C63) - 10) &amp; "_p"</f>
        <v>a_P_1_2_1_p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"a_P_2_" &amp; INDIRECT("F" &amp; ROW(C64) - 11) &amp; "_p"</f>
        <v>a_P_2_2_1_p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"a_P_3_" &amp; INDIRECT("F" &amp; ROW(C65) - 12) &amp; "_p"</f>
        <v>a_P_3_2_1_p</v>
      </c>
      <c r="B65">
        <v>2</v>
      </c>
      <c r="C65" t="s">
        <v>63</v>
      </c>
    </row>
    <row r="66" spans="1:8" x14ac:dyDescent="0.3">
      <c r="A66" s="14" t="s">
        <v>66</v>
      </c>
      <c r="F66" s="18"/>
      <c r="G66" s="18"/>
      <c r="H66" s="18"/>
    </row>
    <row r="67" spans="1:8" x14ac:dyDescent="0.3">
      <c r="A67" t="str" cm="1">
        <f t="array" aca="1" ref="A67" ca="1" xml:space="preserve"> "a_SL_1_" &amp; INDIRECT("F" &amp; ROW(C67) - 14) &amp; "_p"</f>
        <v>a_SL_1_2_1_p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"a_SL_2_" &amp; INDIRECT("F" &amp; ROW(C68) - 15) &amp; "_p"</f>
        <v>a_SL_2_2_1_p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"a_Sl_3_" &amp; INDIRECT("F" &amp; ROW(C69) - 16) &amp; "_p"</f>
        <v>a_Sl_3_2_1_p</v>
      </c>
      <c r="B69">
        <v>2</v>
      </c>
      <c r="C69" t="s">
        <v>63</v>
      </c>
    </row>
    <row r="70" spans="1:8" x14ac:dyDescent="0.3">
      <c r="A70" s="14" t="s">
        <v>221</v>
      </c>
    </row>
    <row r="71" spans="1:8" x14ac:dyDescent="0.3">
      <c r="A71" t="str" cm="1">
        <f t="array" aca="1" ref="A71" ca="1" xml:space="preserve"> "a_DR_1_" &amp; INDIRECT("F" &amp; ROW(C71) - 18) &amp; "_p"</f>
        <v>a_DR_1_2_1_p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"a_DR_1_" &amp; INDIRECT("F" &amp; ROW(C72) - 19) &amp; "_p"</f>
        <v>a_DR_1_2_1_p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"a_DR_1_" &amp; INDIRECT("F" &amp; ROW(C73) - 20) &amp; "_p"</f>
        <v>a_DR_1_2_1_p</v>
      </c>
      <c r="B73">
        <v>2</v>
      </c>
      <c r="C73" t="s">
        <v>63</v>
      </c>
    </row>
    <row r="74" spans="1:8" x14ac:dyDescent="0.3">
      <c r="A74" s="14" t="s">
        <v>222</v>
      </c>
    </row>
    <row r="75" spans="1:8" x14ac:dyDescent="0.3">
      <c r="A75" t="str" cm="1">
        <f t="array" aca="1" ref="A75" ca="1" xml:space="preserve"> "a_CY_1_" &amp; INDIRECT("F" &amp; ROW(C75) - 22) &amp; "_p"</f>
        <v>a_CY_1_2_1_p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"a_CY_1_" &amp; INDIRECT("F" &amp; ROW(C76) - 23) &amp; "_p"</f>
        <v>a_CY_1_2_1_p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"a_CY_1_" &amp; INDIRECT("F" &amp; ROW(C77) - 24) &amp; "_p"</f>
        <v>a_CY_1_2_1_p</v>
      </c>
      <c r="B77">
        <v>2</v>
      </c>
      <c r="C77" t="s">
        <v>63</v>
      </c>
    </row>
    <row r="78" spans="1:8" x14ac:dyDescent="0.3">
      <c r="A78" s="18" t="str">
        <f xml:space="preserve"> "sector " &amp; D78 &amp; " and region " &amp;E78</f>
        <v>sector 2 and region 2</v>
      </c>
      <c r="B78" s="18"/>
      <c r="C78" s="18"/>
      <c r="D78">
        <v>2</v>
      </c>
      <c r="E78">
        <v>2</v>
      </c>
      <c r="F78" t="str">
        <f>D78 &amp; "_" &amp; E78</f>
        <v>2_2</v>
      </c>
    </row>
    <row r="79" spans="1:8" x14ac:dyDescent="0.3">
      <c r="A79" s="14" t="s">
        <v>60</v>
      </c>
    </row>
    <row r="80" spans="1:8" x14ac:dyDescent="0.3">
      <c r="A80" t="str" cm="1">
        <f t="array" aca="1" ref="A80" ca="1" xml:space="preserve"> "a_T_1_" &amp; INDIRECT("F" &amp; ROW(C80)-2) &amp; "_p"</f>
        <v>a_T_1_2_2_p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"a_T_2_" &amp; INDIRECT("F" &amp; ROW(C81)-3) &amp; "_p"</f>
        <v>a_T_2_2_2_p</v>
      </c>
      <c r="B81">
        <v>2.3600000000000001E-3</v>
      </c>
      <c r="C81" t="s">
        <v>62</v>
      </c>
    </row>
    <row r="82" spans="1:8" x14ac:dyDescent="0.3">
      <c r="A82" t="str" cm="1">
        <f t="array" aca="1" ref="A82" ca="1" xml:space="preserve"> "a_T_3_" &amp; INDIRECT("F" &amp; ROW(C82)-4) &amp; "_p"</f>
        <v>a_T_3_2_2_p</v>
      </c>
      <c r="B82">
        <v>2</v>
      </c>
      <c r="C82" t="s">
        <v>63</v>
      </c>
    </row>
    <row r="83" spans="1:8" x14ac:dyDescent="0.3">
      <c r="A83" s="14" t="s">
        <v>65</v>
      </c>
    </row>
    <row r="84" spans="1:8" x14ac:dyDescent="0.3">
      <c r="A84" t="str" cm="1">
        <f t="array" aca="1" ref="A84" ca="1" xml:space="preserve"> "a_W_1_" &amp; INDIRECT("F" &amp; ROW(C84)-6) &amp; "_p"</f>
        <v>a_W_1_2_2_p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"a_W_2_" &amp; INDIRECT("F" &amp; ROW(C85)-7) &amp; "_p"</f>
        <v>a_W_2_2_2_p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"a_W_3_" &amp; INDIRECT("F" &amp; ROW(C86)-8) &amp; "_p"</f>
        <v>a_W_3_2_2_p</v>
      </c>
      <c r="B86">
        <v>2</v>
      </c>
      <c r="C86" t="s">
        <v>63</v>
      </c>
    </row>
    <row r="87" spans="1:8" x14ac:dyDescent="0.3">
      <c r="A87" s="14" t="s">
        <v>64</v>
      </c>
      <c r="F87" s="18"/>
      <c r="G87" s="18"/>
      <c r="H87" s="18"/>
    </row>
    <row r="88" spans="1:8" x14ac:dyDescent="0.3">
      <c r="A88" t="str" cm="1">
        <f t="array" aca="1" ref="A88" ca="1" xml:space="preserve"> "a_P_1_" &amp; INDIRECT("F" &amp; ROW(C88) - 10) &amp; "_p"</f>
        <v>a_P_1_2_2_p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"a_P_2_" &amp; INDIRECT("F" &amp; ROW(C89) - 11) &amp; "_p"</f>
        <v>a_P_2_2_2_p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"a_P_3_" &amp; INDIRECT("F" &amp; ROW(C90) - 12) &amp; "_p"</f>
        <v>a_P_3_2_2_p</v>
      </c>
      <c r="B90">
        <v>2</v>
      </c>
      <c r="C90" t="s">
        <v>63</v>
      </c>
    </row>
    <row r="91" spans="1:8" x14ac:dyDescent="0.3">
      <c r="A91" s="14" t="s">
        <v>66</v>
      </c>
      <c r="F91" s="18"/>
      <c r="G91" s="18"/>
      <c r="H91" s="18"/>
    </row>
    <row r="92" spans="1:8" x14ac:dyDescent="0.3">
      <c r="A92" t="str" cm="1">
        <f t="array" aca="1" ref="A92" ca="1" xml:space="preserve"> "a_SL_1_" &amp; INDIRECT("F" &amp; ROW(C92) - 14) &amp; "_p"</f>
        <v>a_SL_1_2_2_p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"a_SL_2_" &amp; INDIRECT("F" &amp; ROW(C93) - 15) &amp; "_p"</f>
        <v>a_SL_2_2_2_p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"a_Sl_3_" &amp; INDIRECT("F" &amp; ROW(C94) - 16) &amp; "_p"</f>
        <v>a_Sl_3_2_2_p</v>
      </c>
      <c r="B94">
        <v>2</v>
      </c>
      <c r="C94" t="s">
        <v>63</v>
      </c>
    </row>
    <row r="95" spans="1:8" x14ac:dyDescent="0.3">
      <c r="A95" s="14" t="s">
        <v>221</v>
      </c>
    </row>
    <row r="96" spans="1:8" x14ac:dyDescent="0.3">
      <c r="A96" t="str" cm="1">
        <f t="array" aca="1" ref="A96" ca="1" xml:space="preserve"> "a_DR_1_" &amp; INDIRECT("F" &amp; ROW(C96) - 18) &amp; "_p"</f>
        <v>a_DR_1_2_2_p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"a_DR_1_" &amp; INDIRECT("F" &amp; ROW(C97) - 19) &amp; "_p"</f>
        <v>a_DR_1_2_2_p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"a_DR_1_" &amp; INDIRECT("F" &amp; ROW(C98) - 20) &amp; "_p"</f>
        <v>a_DR_1_2_2_p</v>
      </c>
      <c r="B98">
        <v>2</v>
      </c>
      <c r="C98" t="s">
        <v>63</v>
      </c>
    </row>
    <row r="99" spans="1:8" x14ac:dyDescent="0.3">
      <c r="A99" s="14" t="s">
        <v>222</v>
      </c>
    </row>
    <row r="100" spans="1:8" x14ac:dyDescent="0.3">
      <c r="A100" t="str" cm="1">
        <f t="array" aca="1" ref="A100" ca="1" xml:space="preserve"> "a_CY_1_" &amp; INDIRECT("F" &amp; ROW(C100) - 22) &amp; "_p"</f>
        <v>a_CY_1_2_2_p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"a_CY_1_" &amp; INDIRECT("F" &amp; ROW(C101) - 23) &amp; "_p"</f>
        <v>a_CY_1_2_2_p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"a_CY_1_" &amp; INDIRECT("F" &amp; ROW(C102) - 24) &amp; "_p"</f>
        <v>a_CY_1_2_2_p</v>
      </c>
      <c r="B102">
        <v>2</v>
      </c>
      <c r="C102" t="s">
        <v>63</v>
      </c>
    </row>
    <row r="103" spans="1:8" x14ac:dyDescent="0.3">
      <c r="A103" s="18" t="str">
        <f xml:space="preserve"> "sector " &amp; D103 &amp; " and region " &amp;E103</f>
        <v>sector 3 and region 1</v>
      </c>
      <c r="B103" s="18"/>
      <c r="C103" s="18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4" t="s">
        <v>60</v>
      </c>
    </row>
    <row r="105" spans="1:8" x14ac:dyDescent="0.3">
      <c r="A105" t="str" cm="1">
        <f t="array" aca="1" ref="A105" ca="1" xml:space="preserve"> "a_T_1_" &amp; INDIRECT("F" &amp; ROW(C105)-2) &amp; "_p"</f>
        <v>a_T_1_3_1_p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"a_T_2_" &amp; INDIRECT("F" &amp; ROW(C106)-3) &amp; "_p"</f>
        <v>a_T_2_3_1_p</v>
      </c>
      <c r="B106">
        <v>2.3600000000000001E-3</v>
      </c>
      <c r="C106" t="s">
        <v>62</v>
      </c>
    </row>
    <row r="107" spans="1:8" x14ac:dyDescent="0.3">
      <c r="A107" t="str" cm="1">
        <f t="array" aca="1" ref="A107" ca="1" xml:space="preserve"> "a_T_3_" &amp; INDIRECT("F" &amp; ROW(C107)-4) &amp; "_p"</f>
        <v>a_T_3_3_1_p</v>
      </c>
      <c r="B107">
        <v>2</v>
      </c>
      <c r="C107" t="s">
        <v>63</v>
      </c>
    </row>
    <row r="108" spans="1:8" x14ac:dyDescent="0.3">
      <c r="A108" s="14" t="s">
        <v>65</v>
      </c>
    </row>
    <row r="109" spans="1:8" x14ac:dyDescent="0.3">
      <c r="A109" t="str" cm="1">
        <f t="array" aca="1" ref="A109" ca="1" xml:space="preserve"> "a_W_1_" &amp; INDIRECT("F" &amp; ROW(C109)-6) &amp; "_p"</f>
        <v>a_W_1_3_1_p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"a_W_2_" &amp; INDIRECT("F" &amp; ROW(C110)-7) &amp; "_p"</f>
        <v>a_W_2_3_1_p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"a_W_3_" &amp; INDIRECT("F" &amp; ROW(C111)-8) &amp; "_p"</f>
        <v>a_W_3_3_1_p</v>
      </c>
      <c r="B111">
        <v>2</v>
      </c>
      <c r="C111" t="s">
        <v>63</v>
      </c>
    </row>
    <row r="112" spans="1:8" x14ac:dyDescent="0.3">
      <c r="A112" s="14" t="s">
        <v>64</v>
      </c>
      <c r="F112" s="18"/>
      <c r="G112" s="18"/>
      <c r="H112" s="18"/>
    </row>
    <row r="113" spans="1:8" x14ac:dyDescent="0.3">
      <c r="A113" t="str" cm="1">
        <f t="array" aca="1" ref="A113" ca="1" xml:space="preserve"> "a_P_1_" &amp; INDIRECT("F" &amp; ROW(C113) - 10) &amp; "_p"</f>
        <v>a_P_1_3_1_p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"a_P_2_" &amp; INDIRECT("F" &amp; ROW(C114) - 11) &amp; "_p"</f>
        <v>a_P_2_3_1_p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"a_P_3_" &amp; INDIRECT("F" &amp; ROW(C115) - 12) &amp; "_p"</f>
        <v>a_P_3_3_1_p</v>
      </c>
      <c r="B115">
        <v>2</v>
      </c>
      <c r="C115" t="s">
        <v>63</v>
      </c>
    </row>
    <row r="116" spans="1:8" x14ac:dyDescent="0.3">
      <c r="A116" s="14" t="s">
        <v>66</v>
      </c>
      <c r="F116" s="18"/>
      <c r="G116" s="18"/>
      <c r="H116" s="18"/>
    </row>
    <row r="117" spans="1:8" x14ac:dyDescent="0.3">
      <c r="A117" t="str" cm="1">
        <f t="array" aca="1" ref="A117" ca="1" xml:space="preserve"> "a_SL_1_" &amp; INDIRECT("F" &amp; ROW(C117) - 14) &amp; "_p"</f>
        <v>a_SL_1_3_1_p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"a_SL_2_" &amp; INDIRECT("F" &amp; ROW(C118) - 15) &amp; "_p"</f>
        <v>a_SL_2_3_1_p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"a_Sl_3_" &amp; INDIRECT("F" &amp; ROW(C119) - 16) &amp; "_p"</f>
        <v>a_Sl_3_3_1_p</v>
      </c>
      <c r="B119">
        <v>2</v>
      </c>
      <c r="C119" t="s">
        <v>63</v>
      </c>
    </row>
    <row r="120" spans="1:8" x14ac:dyDescent="0.3">
      <c r="A120" s="14" t="s">
        <v>221</v>
      </c>
    </row>
    <row r="121" spans="1:8" x14ac:dyDescent="0.3">
      <c r="A121" t="str" cm="1">
        <f t="array" aca="1" ref="A121" ca="1" xml:space="preserve"> "a_DR_1_" &amp; INDIRECT("F" &amp; ROW(C121) - 18) &amp; "_p"</f>
        <v>a_DR_1_3_1_p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"a_DR_1_" &amp; INDIRECT("F" &amp; ROW(C122) - 19) &amp; "_p"</f>
        <v>a_DR_1_3_1_p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"a_DR_1_" &amp; INDIRECT("F" &amp; ROW(C123) - 20) &amp; "_p"</f>
        <v>a_DR_1_3_1_p</v>
      </c>
      <c r="B123">
        <v>2</v>
      </c>
      <c r="C123" t="s">
        <v>63</v>
      </c>
    </row>
    <row r="124" spans="1:8" x14ac:dyDescent="0.3">
      <c r="A124" s="14" t="s">
        <v>222</v>
      </c>
    </row>
    <row r="125" spans="1:8" x14ac:dyDescent="0.3">
      <c r="A125" t="str" cm="1">
        <f t="array" aca="1" ref="A125" ca="1" xml:space="preserve"> "a_CY_1_" &amp; INDIRECT("F" &amp; ROW(C125) - 22) &amp; "_p"</f>
        <v>a_CY_1_3_1_p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"a_CY_1_" &amp; INDIRECT("F" &amp; ROW(C126) - 23) &amp; "_p"</f>
        <v>a_CY_1_3_1_p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"a_CY_1_" &amp; INDIRECT("F" &amp; ROW(C127) - 24) &amp; "_p"</f>
        <v>a_CY_1_3_1_p</v>
      </c>
      <c r="B127">
        <v>2</v>
      </c>
      <c r="C127" t="s">
        <v>63</v>
      </c>
    </row>
    <row r="128" spans="1:8" x14ac:dyDescent="0.3">
      <c r="A128" s="18" t="str">
        <f xml:space="preserve"> "sector " &amp; D128 &amp; " and region " &amp;E128</f>
        <v>sector 3 and region 2</v>
      </c>
      <c r="B128" s="18"/>
      <c r="C128" s="18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4" t="s">
        <v>60</v>
      </c>
    </row>
    <row r="130" spans="1:8" x14ac:dyDescent="0.3">
      <c r="A130" t="str" cm="1">
        <f t="array" aca="1" ref="A130" ca="1" xml:space="preserve"> "a_T_1_" &amp; INDIRECT("F" &amp; ROW(C130)-2) &amp; "_p"</f>
        <v>a_T_1_3_2_p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"a_T_2_" &amp; INDIRECT("F" &amp; ROW(C131)-3) &amp; "_p"</f>
        <v>a_T_2_3_2_p</v>
      </c>
      <c r="B131">
        <v>2.3600000000000001E-3</v>
      </c>
      <c r="C131" t="s">
        <v>62</v>
      </c>
    </row>
    <row r="132" spans="1:8" x14ac:dyDescent="0.3">
      <c r="A132" t="str" cm="1">
        <f t="array" aca="1" ref="A132" ca="1" xml:space="preserve"> "a_T_3_" &amp; INDIRECT("F" &amp; ROW(C132)-4) &amp; "_p"</f>
        <v>a_T_3_3_2_p</v>
      </c>
      <c r="B132">
        <v>2</v>
      </c>
      <c r="C132" t="s">
        <v>63</v>
      </c>
    </row>
    <row r="133" spans="1:8" x14ac:dyDescent="0.3">
      <c r="A133" s="14" t="s">
        <v>65</v>
      </c>
    </row>
    <row r="134" spans="1:8" x14ac:dyDescent="0.3">
      <c r="A134" t="str" cm="1">
        <f t="array" aca="1" ref="A134" ca="1" xml:space="preserve"> "a_W_1_" &amp; INDIRECT("F" &amp; ROW(C134)-6) &amp; "_p"</f>
        <v>a_W_1_3_2_p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"a_W_2_" &amp; INDIRECT("F" &amp; ROW(C135)-7) &amp; "_p"</f>
        <v>a_W_2_3_2_p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"a_W_3_" &amp; INDIRECT("F" &amp; ROW(C136)-8) &amp; "_p"</f>
        <v>a_W_3_3_2_p</v>
      </c>
      <c r="B136">
        <v>2</v>
      </c>
      <c r="C136" t="s">
        <v>63</v>
      </c>
    </row>
    <row r="137" spans="1:8" x14ac:dyDescent="0.3">
      <c r="A137" s="14" t="s">
        <v>64</v>
      </c>
      <c r="F137" s="18"/>
      <c r="G137" s="18"/>
      <c r="H137" s="18"/>
    </row>
    <row r="138" spans="1:8" x14ac:dyDescent="0.3">
      <c r="A138" t="str" cm="1">
        <f t="array" aca="1" ref="A138" ca="1" xml:space="preserve"> "a_P_1_" &amp; INDIRECT("F" &amp; ROW(C138) - 10) &amp; "_p"</f>
        <v>a_P_1_3_2_p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"a_P_2_" &amp; INDIRECT("F" &amp; ROW(C139) - 11) &amp; "_p"</f>
        <v>a_P_2_3_2_p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"a_P_3_" &amp; INDIRECT("F" &amp; ROW(C140) - 12) &amp; "_p"</f>
        <v>a_P_3_3_2_p</v>
      </c>
      <c r="B140">
        <v>2</v>
      </c>
      <c r="C140" t="s">
        <v>63</v>
      </c>
    </row>
    <row r="141" spans="1:8" x14ac:dyDescent="0.3">
      <c r="A141" s="14" t="s">
        <v>66</v>
      </c>
      <c r="F141" s="18"/>
      <c r="G141" s="18"/>
      <c r="H141" s="18"/>
    </row>
    <row r="142" spans="1:8" x14ac:dyDescent="0.3">
      <c r="A142" t="str" cm="1">
        <f t="array" aca="1" ref="A142" ca="1" xml:space="preserve"> "a_SL_1_" &amp; INDIRECT("F" &amp; ROW(C142) - 14) &amp; "_p"</f>
        <v>a_SL_1_3_2_p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"a_SL_2_" &amp; INDIRECT("F" &amp; ROW(C143) - 15) &amp; "_p"</f>
        <v>a_SL_2_3_2_p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"a_Sl_3_" &amp; INDIRECT("F" &amp; ROW(C144) - 16) &amp; "_p"</f>
        <v>a_Sl_3_3_2_p</v>
      </c>
      <c r="B144">
        <v>2</v>
      </c>
      <c r="C144" t="s">
        <v>63</v>
      </c>
    </row>
    <row r="145" spans="1:6" x14ac:dyDescent="0.3">
      <c r="A145" s="14" t="s">
        <v>221</v>
      </c>
    </row>
    <row r="146" spans="1:6" x14ac:dyDescent="0.3">
      <c r="A146" t="str" cm="1">
        <f t="array" aca="1" ref="A146" ca="1" xml:space="preserve"> "a_DR_1_" &amp; INDIRECT("F" &amp; ROW(C146) - 18) &amp; "_p"</f>
        <v>a_DR_1_3_2_p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"a_DR_1_" &amp; INDIRECT("F" &amp; ROW(C147) - 19) &amp; "_p"</f>
        <v>a_DR_1_3_2_p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"a_DR_1_" &amp; INDIRECT("F" &amp; ROW(C148) - 20) &amp; "_p"</f>
        <v>a_DR_1_3_2_p</v>
      </c>
      <c r="B148">
        <v>2</v>
      </c>
      <c r="C148" t="s">
        <v>63</v>
      </c>
    </row>
    <row r="149" spans="1:6" x14ac:dyDescent="0.3">
      <c r="A149" s="14" t="s">
        <v>222</v>
      </c>
    </row>
    <row r="150" spans="1:6" x14ac:dyDescent="0.3">
      <c r="A150" t="str" cm="1">
        <f t="array" aca="1" ref="A150" ca="1" xml:space="preserve"> "a_CY_1_" &amp; INDIRECT("F" &amp; ROW(C150) - 22) &amp; "_p"</f>
        <v>a_CY_1_3_2_p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"a_CY_1_" &amp; INDIRECT("F" &amp; ROW(C151) - 23) &amp; "_p"</f>
        <v>a_CY_1_3_2_p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"a_CY_1_" &amp; INDIRECT("F" &amp; ROW(C152) - 24) &amp; "_p"</f>
        <v>a_CY_1_3_2_p</v>
      </c>
      <c r="B152">
        <v>2</v>
      </c>
      <c r="C152" t="s">
        <v>63</v>
      </c>
    </row>
    <row r="153" spans="1:6" x14ac:dyDescent="0.3">
      <c r="A153" s="18" t="str">
        <f xml:space="preserve"> "sector " &amp; D153 &amp; " and region " &amp;E153</f>
        <v>sector 4 and region 1</v>
      </c>
      <c r="B153" s="18"/>
      <c r="C153" s="18"/>
      <c r="D153">
        <v>4</v>
      </c>
      <c r="E153">
        <v>1</v>
      </c>
      <c r="F153" t="str">
        <f>D153 &amp; "_" &amp; E153</f>
        <v>4_1</v>
      </c>
    </row>
    <row r="154" spans="1:6" x14ac:dyDescent="0.3">
      <c r="A154" s="14" t="s">
        <v>60</v>
      </c>
    </row>
    <row r="155" spans="1:6" x14ac:dyDescent="0.3">
      <c r="A155" t="str" cm="1">
        <f t="array" aca="1" ref="A155" ca="1" xml:space="preserve"> "a_T_1_" &amp; INDIRECT("F" &amp; ROW(C155)-2) &amp; "_p"</f>
        <v>a_T_1_4_1_p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"a_T_2_" &amp; INDIRECT("F" &amp; ROW(C156)-3) &amp; "_p"</f>
        <v>a_T_2_4_1_p</v>
      </c>
      <c r="B156">
        <v>2.3600000000000001E-3</v>
      </c>
      <c r="C156" t="s">
        <v>62</v>
      </c>
    </row>
    <row r="157" spans="1:6" x14ac:dyDescent="0.3">
      <c r="A157" t="str" cm="1">
        <f t="array" aca="1" ref="A157" ca="1" xml:space="preserve"> "a_T_3_" &amp; INDIRECT("F" &amp; ROW(C157)-4) &amp; "_p"</f>
        <v>a_T_3_4_1_p</v>
      </c>
      <c r="B157">
        <v>2</v>
      </c>
      <c r="C157" t="s">
        <v>63</v>
      </c>
    </row>
    <row r="158" spans="1:6" x14ac:dyDescent="0.3">
      <c r="A158" s="14" t="s">
        <v>65</v>
      </c>
    </row>
    <row r="159" spans="1:6" x14ac:dyDescent="0.3">
      <c r="A159" t="str" cm="1">
        <f t="array" aca="1" ref="A159" ca="1" xml:space="preserve"> "a_W_1_" &amp; INDIRECT("F" &amp; ROW(C159)-6) &amp; "_p"</f>
        <v>a_W_1_4_1_p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"a_W_2_" &amp; INDIRECT("F" &amp; ROW(C160)-7) &amp; "_p"</f>
        <v>a_W_2_4_1_p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"a_W_3_" &amp; INDIRECT("F" &amp; ROW(C161)-8) &amp; "_p"</f>
        <v>a_W_3_4_1_p</v>
      </c>
      <c r="B161">
        <v>2</v>
      </c>
      <c r="C161" t="s">
        <v>63</v>
      </c>
    </row>
    <row r="162" spans="1:8" x14ac:dyDescent="0.3">
      <c r="A162" s="14" t="s">
        <v>64</v>
      </c>
      <c r="F162" s="18"/>
      <c r="G162" s="18"/>
      <c r="H162" s="18"/>
    </row>
    <row r="163" spans="1:8" x14ac:dyDescent="0.3">
      <c r="A163" t="str" cm="1">
        <f t="array" aca="1" ref="A163" ca="1" xml:space="preserve"> "a_P_1_" &amp; INDIRECT("F" &amp; ROW(C163) - 10) &amp; "_p"</f>
        <v>a_P_1_4_1_p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"a_P_2_" &amp; INDIRECT("F" &amp; ROW(C164) - 11) &amp; "_p"</f>
        <v>a_P_2_4_1_p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"a_P_3_" &amp; INDIRECT("F" &amp; ROW(C165) - 12) &amp; "_p"</f>
        <v>a_P_3_4_1_p</v>
      </c>
      <c r="B165">
        <v>2</v>
      </c>
      <c r="C165" t="s">
        <v>63</v>
      </c>
    </row>
    <row r="166" spans="1:8" x14ac:dyDescent="0.3">
      <c r="A166" s="14" t="s">
        <v>66</v>
      </c>
      <c r="F166" s="18"/>
      <c r="G166" s="18"/>
      <c r="H166" s="18"/>
    </row>
    <row r="167" spans="1:8" x14ac:dyDescent="0.3">
      <c r="A167" t="str" cm="1">
        <f t="array" aca="1" ref="A167" ca="1" xml:space="preserve"> "a_SL_1_" &amp; INDIRECT("F" &amp; ROW(C167) - 14) &amp; "_p"</f>
        <v>a_SL_1_4_1_p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"a_SL_2_" &amp; INDIRECT("F" &amp; ROW(C168) - 15) &amp; "_p"</f>
        <v>a_SL_2_4_1_p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"a_Sl_3_" &amp; INDIRECT("F" &amp; ROW(C169) - 16) &amp; "_p"</f>
        <v>a_Sl_3_4_1_p</v>
      </c>
      <c r="B169">
        <v>2</v>
      </c>
      <c r="C169" t="s">
        <v>63</v>
      </c>
    </row>
    <row r="170" spans="1:8" x14ac:dyDescent="0.3">
      <c r="A170" s="14" t="s">
        <v>221</v>
      </c>
    </row>
    <row r="171" spans="1:8" x14ac:dyDescent="0.3">
      <c r="A171" t="str" cm="1">
        <f t="array" aca="1" ref="A171" ca="1" xml:space="preserve"> "a_DR_1_" &amp; INDIRECT("F" &amp; ROW(C171) - 18) &amp; "_p"</f>
        <v>a_DR_1_4_1_p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"a_DR_1_" &amp; INDIRECT("F" &amp; ROW(C172) - 19) &amp; "_p"</f>
        <v>a_DR_1_4_1_p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"a_DR_1_" &amp; INDIRECT("F" &amp; ROW(C173) - 20) &amp; "_p"</f>
        <v>a_DR_1_4_1_p</v>
      </c>
      <c r="B173">
        <v>2</v>
      </c>
      <c r="C173" t="s">
        <v>63</v>
      </c>
    </row>
    <row r="174" spans="1:8" x14ac:dyDescent="0.3">
      <c r="A174" s="14" t="s">
        <v>222</v>
      </c>
    </row>
    <row r="175" spans="1:8" x14ac:dyDescent="0.3">
      <c r="A175" t="str" cm="1">
        <f t="array" aca="1" ref="A175" ca="1" xml:space="preserve"> "a_CY_1_" &amp; INDIRECT("F" &amp; ROW(C175) - 22) &amp; "_p"</f>
        <v>a_CY_1_4_1_p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"a_CY_1_" &amp; INDIRECT("F" &amp; ROW(C176) - 23) &amp; "_p"</f>
        <v>a_CY_1_4_1_p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"a_CY_1_" &amp; INDIRECT("F" &amp; ROW(C177) - 24) &amp; "_p"</f>
        <v>a_CY_1_4_1_p</v>
      </c>
      <c r="B177">
        <v>2</v>
      </c>
      <c r="C177" t="s">
        <v>63</v>
      </c>
    </row>
    <row r="178" spans="1:8" x14ac:dyDescent="0.3">
      <c r="A178" s="18" t="str">
        <f xml:space="preserve"> "sector " &amp; D178 &amp; " and region " &amp;E178</f>
        <v>sector 4 and region 2</v>
      </c>
      <c r="B178" s="18"/>
      <c r="C178" s="18"/>
      <c r="D178">
        <v>4</v>
      </c>
      <c r="E178">
        <v>2</v>
      </c>
      <c r="F178" t="str">
        <f>D178 &amp; "_" &amp; E178</f>
        <v>4_2</v>
      </c>
    </row>
    <row r="179" spans="1:8" x14ac:dyDescent="0.3">
      <c r="A179" s="14" t="s">
        <v>60</v>
      </c>
    </row>
    <row r="180" spans="1:8" x14ac:dyDescent="0.3">
      <c r="A180" t="str" cm="1">
        <f t="array" aca="1" ref="A180" ca="1" xml:space="preserve"> "a_T_1_" &amp; INDIRECT("F" &amp; ROW(C180)-2) &amp; "_p"</f>
        <v>a_T_1_4_2_p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"a_T_2_" &amp; INDIRECT("F" &amp; ROW(C181)-3) &amp; "_p"</f>
        <v>a_T_2_4_2_p</v>
      </c>
      <c r="B181">
        <v>2.3600000000000001E-3</v>
      </c>
      <c r="C181" t="s">
        <v>62</v>
      </c>
    </row>
    <row r="182" spans="1:8" x14ac:dyDescent="0.3">
      <c r="A182" t="str" cm="1">
        <f t="array" aca="1" ref="A182" ca="1" xml:space="preserve"> "a_T_3_" &amp; INDIRECT("F" &amp; ROW(C182)-4) &amp; "_p"</f>
        <v>a_T_3_4_2_p</v>
      </c>
      <c r="B182">
        <v>2</v>
      </c>
      <c r="C182" t="s">
        <v>63</v>
      </c>
    </row>
    <row r="183" spans="1:8" x14ac:dyDescent="0.3">
      <c r="A183" s="14" t="s">
        <v>65</v>
      </c>
    </row>
    <row r="184" spans="1:8" x14ac:dyDescent="0.3">
      <c r="A184" t="str" cm="1">
        <f t="array" aca="1" ref="A184" ca="1" xml:space="preserve"> "a_W_1_" &amp; INDIRECT("F" &amp; ROW(C184)-6) &amp; "_p"</f>
        <v>a_W_1_4_2_p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"a_W_2_" &amp; INDIRECT("F" &amp; ROW(C185)-7) &amp; "_p"</f>
        <v>a_W_2_4_2_p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"a_W_3_" &amp; INDIRECT("F" &amp; ROW(C186)-8) &amp; "_p"</f>
        <v>a_W_3_4_2_p</v>
      </c>
      <c r="B186">
        <v>2</v>
      </c>
      <c r="C186" t="s">
        <v>63</v>
      </c>
    </row>
    <row r="187" spans="1:8" x14ac:dyDescent="0.3">
      <c r="A187" s="14" t="s">
        <v>64</v>
      </c>
      <c r="F187" s="18"/>
      <c r="G187" s="18"/>
      <c r="H187" s="18"/>
    </row>
    <row r="188" spans="1:8" x14ac:dyDescent="0.3">
      <c r="A188" t="str" cm="1">
        <f t="array" aca="1" ref="A188" ca="1" xml:space="preserve"> "a_P_1_" &amp; INDIRECT("F" &amp; ROW(C188) - 10) &amp; "_p"</f>
        <v>a_P_1_4_2_p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"a_P_2_" &amp; INDIRECT("F" &amp; ROW(C189) - 11) &amp; "_p"</f>
        <v>a_P_2_4_2_p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"a_P_3_" &amp; INDIRECT("F" &amp; ROW(C190) - 12) &amp; "_p"</f>
        <v>a_P_3_4_2_p</v>
      </c>
      <c r="B190">
        <v>2</v>
      </c>
      <c r="C190" t="s">
        <v>63</v>
      </c>
    </row>
    <row r="191" spans="1:8" x14ac:dyDescent="0.3">
      <c r="A191" s="14" t="s">
        <v>66</v>
      </c>
      <c r="F191" s="18"/>
      <c r="G191" s="18"/>
      <c r="H191" s="18"/>
    </row>
    <row r="192" spans="1:8" x14ac:dyDescent="0.3">
      <c r="A192" t="str" cm="1">
        <f t="array" aca="1" ref="A192" ca="1" xml:space="preserve"> "a_SL_1_" &amp; INDIRECT("F" &amp; ROW(C192) - 14) &amp; "_p"</f>
        <v>a_SL_1_4_2_p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"a_SL_2_" &amp; INDIRECT("F" &amp; ROW(C193) - 15) &amp; "_p"</f>
        <v>a_SL_2_4_2_p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"a_Sl_3_" &amp; INDIRECT("F" &amp; ROW(C194) - 16) &amp; "_p"</f>
        <v>a_Sl_3_4_2_p</v>
      </c>
      <c r="B194">
        <v>2</v>
      </c>
      <c r="C194" t="s">
        <v>63</v>
      </c>
    </row>
    <row r="195" spans="1:6" x14ac:dyDescent="0.3">
      <c r="A195" s="14" t="s">
        <v>221</v>
      </c>
    </row>
    <row r="196" spans="1:6" x14ac:dyDescent="0.3">
      <c r="A196" t="str" cm="1">
        <f t="array" aca="1" ref="A196" ca="1" xml:space="preserve"> "a_DR_1_" &amp; INDIRECT("F" &amp; ROW(C196) - 18) &amp; "_p"</f>
        <v>a_DR_1_4_2_p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"a_DR_1_" &amp; INDIRECT("F" &amp; ROW(C197) - 19) &amp; "_p"</f>
        <v>a_DR_1_4_2_p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"a_DR_1_" &amp; INDIRECT("F" &amp; ROW(C198) - 20) &amp; "_p"</f>
        <v>a_DR_1_4_2_p</v>
      </c>
      <c r="B198">
        <v>2</v>
      </c>
      <c r="C198" t="s">
        <v>63</v>
      </c>
    </row>
    <row r="199" spans="1:6" x14ac:dyDescent="0.3">
      <c r="A199" s="14" t="s">
        <v>222</v>
      </c>
    </row>
    <row r="200" spans="1:6" x14ac:dyDescent="0.3">
      <c r="A200" t="str" cm="1">
        <f t="array" aca="1" ref="A200" ca="1" xml:space="preserve"> "a_CY_1_" &amp; INDIRECT("F" &amp; ROW(C200) - 22) &amp; "_p"</f>
        <v>a_CY_1_4_2_p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"a_CY_1_" &amp; INDIRECT("F" &amp; ROW(C201) - 23) &amp; "_p"</f>
        <v>a_CY_1_4_2_p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"a_CY_1_" &amp; INDIRECT("F" &amp; ROW(C202) - 24) &amp; "_p"</f>
        <v>a_CY_1_4_2_p</v>
      </c>
      <c r="B202">
        <v>2</v>
      </c>
      <c r="C202" t="s">
        <v>63</v>
      </c>
    </row>
    <row r="203" spans="1:6" x14ac:dyDescent="0.3">
      <c r="A203" s="18" t="str">
        <f xml:space="preserve"> "sector " &amp; D203 &amp; " and region " &amp;E203</f>
        <v>sector 5 and region 1</v>
      </c>
      <c r="B203" s="18"/>
      <c r="C203" s="18"/>
      <c r="D203">
        <v>5</v>
      </c>
      <c r="E203">
        <v>1</v>
      </c>
      <c r="F203" t="str">
        <f>D203 &amp; "_" &amp; E203</f>
        <v>5_1</v>
      </c>
    </row>
    <row r="204" spans="1:6" x14ac:dyDescent="0.3">
      <c r="A204" s="14" t="s">
        <v>60</v>
      </c>
    </row>
    <row r="205" spans="1:6" x14ac:dyDescent="0.3">
      <c r="A205" t="str" cm="1">
        <f t="array" aca="1" ref="A205" ca="1" xml:space="preserve"> "a_T_1_" &amp; INDIRECT("F" &amp; ROW(C205)-2) &amp; "_p"</f>
        <v>a_T_1_5_1_p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"a_T_2_" &amp; INDIRECT("F" &amp; ROW(C206)-3) &amp; "_p"</f>
        <v>a_T_2_5_1_p</v>
      </c>
      <c r="B206">
        <v>2.3600000000000001E-3</v>
      </c>
      <c r="C206" t="s">
        <v>62</v>
      </c>
    </row>
    <row r="207" spans="1:6" x14ac:dyDescent="0.3">
      <c r="A207" t="str" cm="1">
        <f t="array" aca="1" ref="A207" ca="1" xml:space="preserve"> "a_T_3_" &amp; INDIRECT("F" &amp; ROW(C207)-4) &amp; "_p"</f>
        <v>a_T_3_5_1_p</v>
      </c>
      <c r="B207">
        <v>2</v>
      </c>
      <c r="C207" t="s">
        <v>63</v>
      </c>
    </row>
    <row r="208" spans="1:6" x14ac:dyDescent="0.3">
      <c r="A208" s="14" t="s">
        <v>65</v>
      </c>
    </row>
    <row r="209" spans="1:8" x14ac:dyDescent="0.3">
      <c r="A209" t="str" cm="1">
        <f t="array" aca="1" ref="A209" ca="1" xml:space="preserve"> "a_W_1_" &amp; INDIRECT("F" &amp; ROW(C209)-6) &amp; "_p"</f>
        <v>a_W_1_5_1_p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"a_W_2_" &amp; INDIRECT("F" &amp; ROW(C210)-7) &amp; "_p"</f>
        <v>a_W_2_5_1_p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"a_W_3_" &amp; INDIRECT("F" &amp; ROW(C211)-8) &amp; "_p"</f>
        <v>a_W_3_5_1_p</v>
      </c>
      <c r="B211">
        <v>2</v>
      </c>
      <c r="C211" t="s">
        <v>63</v>
      </c>
    </row>
    <row r="212" spans="1:8" x14ac:dyDescent="0.3">
      <c r="A212" s="14" t="s">
        <v>64</v>
      </c>
      <c r="F212" s="18"/>
      <c r="G212" s="18"/>
      <c r="H212" s="18"/>
    </row>
    <row r="213" spans="1:8" x14ac:dyDescent="0.3">
      <c r="A213" t="str" cm="1">
        <f t="array" aca="1" ref="A213" ca="1" xml:space="preserve"> "a_P_1_" &amp; INDIRECT("F" &amp; ROW(C213) - 10) &amp; "_p"</f>
        <v>a_P_1_5_1_p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"a_P_2_" &amp; INDIRECT("F" &amp; ROW(C214) - 11) &amp; "_p"</f>
        <v>a_P_2_5_1_p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"a_P_3_" &amp; INDIRECT("F" &amp; ROW(C215) - 12) &amp; "_p"</f>
        <v>a_P_3_5_1_p</v>
      </c>
      <c r="B215">
        <v>2</v>
      </c>
      <c r="C215" t="s">
        <v>63</v>
      </c>
    </row>
    <row r="216" spans="1:8" x14ac:dyDescent="0.3">
      <c r="A216" s="14" t="s">
        <v>66</v>
      </c>
      <c r="F216" s="18"/>
      <c r="G216" s="18"/>
      <c r="H216" s="18"/>
    </row>
    <row r="217" spans="1:8" x14ac:dyDescent="0.3">
      <c r="A217" t="str" cm="1">
        <f t="array" aca="1" ref="A217" ca="1" xml:space="preserve"> "a_SL_1_" &amp; INDIRECT("F" &amp; ROW(C217) - 14) &amp; "_p"</f>
        <v>a_SL_1_5_1_p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"a_SL_2_" &amp; INDIRECT("F" &amp; ROW(C218) - 15) &amp; "_p"</f>
        <v>a_SL_2_5_1_p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"a_Sl_3_" &amp; INDIRECT("F" &amp; ROW(C219) - 16) &amp; "_p"</f>
        <v>a_Sl_3_5_1_p</v>
      </c>
      <c r="B219">
        <v>2</v>
      </c>
      <c r="C219" t="s">
        <v>63</v>
      </c>
    </row>
    <row r="220" spans="1:8" x14ac:dyDescent="0.3">
      <c r="A220" s="14" t="s">
        <v>221</v>
      </c>
    </row>
    <row r="221" spans="1:8" x14ac:dyDescent="0.3">
      <c r="A221" t="str" cm="1">
        <f t="array" aca="1" ref="A221" ca="1" xml:space="preserve"> "a_DR_1_" &amp; INDIRECT("F" &amp; ROW(C221) - 18) &amp; "_p"</f>
        <v>a_DR_1_5_1_p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"a_DR_1_" &amp; INDIRECT("F" &amp; ROW(C222) - 19) &amp; "_p"</f>
        <v>a_DR_1_5_1_p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"a_DR_1_" &amp; INDIRECT("F" &amp; ROW(C223) - 20) &amp; "_p"</f>
        <v>a_DR_1_5_1_p</v>
      </c>
      <c r="B223">
        <v>2</v>
      </c>
      <c r="C223" t="s">
        <v>63</v>
      </c>
    </row>
    <row r="224" spans="1:8" x14ac:dyDescent="0.3">
      <c r="A224" s="14" t="s">
        <v>222</v>
      </c>
    </row>
    <row r="225" spans="1:8" x14ac:dyDescent="0.3">
      <c r="A225" t="str" cm="1">
        <f t="array" aca="1" ref="A225" ca="1" xml:space="preserve"> "a_CY_1_" &amp; INDIRECT("F" &amp; ROW(C225) - 22) &amp; "_p"</f>
        <v>a_CY_1_5_1_p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"a_CY_1_" &amp; INDIRECT("F" &amp; ROW(C226) - 23) &amp; "_p"</f>
        <v>a_CY_1_5_1_p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"a_CY_1_" &amp; INDIRECT("F" &amp; ROW(C227) - 24) &amp; "_p"</f>
        <v>a_CY_1_5_1_p</v>
      </c>
      <c r="B227">
        <v>2</v>
      </c>
      <c r="C227" t="s">
        <v>63</v>
      </c>
    </row>
    <row r="228" spans="1:8" x14ac:dyDescent="0.3">
      <c r="A228" s="18" t="str">
        <f xml:space="preserve"> "sector " &amp; D228 &amp; " and region " &amp;E228</f>
        <v>sector 5 and region 2</v>
      </c>
      <c r="B228" s="18"/>
      <c r="C228" s="18"/>
      <c r="D228">
        <v>5</v>
      </c>
      <c r="E228">
        <v>2</v>
      </c>
      <c r="F228" t="str">
        <f>D228 &amp; "_" &amp; E228</f>
        <v>5_2</v>
      </c>
    </row>
    <row r="229" spans="1:8" x14ac:dyDescent="0.3">
      <c r="A229" s="14" t="s">
        <v>60</v>
      </c>
    </row>
    <row r="230" spans="1:8" x14ac:dyDescent="0.3">
      <c r="A230" t="str" cm="1">
        <f t="array" aca="1" ref="A230" ca="1" xml:space="preserve"> "a_T_1_" &amp; INDIRECT("F" &amp; ROW(C230)-2) &amp; "_p"</f>
        <v>a_T_1_5_2_p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"a_T_2_" &amp; INDIRECT("F" &amp; ROW(C231)-3) &amp; "_p"</f>
        <v>a_T_2_5_2_p</v>
      </c>
      <c r="B231">
        <v>2.3600000000000001E-3</v>
      </c>
      <c r="C231" t="s">
        <v>62</v>
      </c>
    </row>
    <row r="232" spans="1:8" x14ac:dyDescent="0.3">
      <c r="A232" t="str" cm="1">
        <f t="array" aca="1" ref="A232" ca="1" xml:space="preserve"> "a_T_3_" &amp; INDIRECT("F" &amp; ROW(C232)-4) &amp; "_p"</f>
        <v>a_T_3_5_2_p</v>
      </c>
      <c r="B232">
        <v>2</v>
      </c>
      <c r="C232" t="s">
        <v>63</v>
      </c>
    </row>
    <row r="233" spans="1:8" x14ac:dyDescent="0.3">
      <c r="A233" s="14" t="s">
        <v>65</v>
      </c>
    </row>
    <row r="234" spans="1:8" x14ac:dyDescent="0.3">
      <c r="A234" t="str" cm="1">
        <f t="array" aca="1" ref="A234" ca="1" xml:space="preserve"> "a_W_1_" &amp; INDIRECT("F" &amp; ROW(C234)-6) &amp; "_p"</f>
        <v>a_W_1_5_2_p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"a_W_2_" &amp; INDIRECT("F" &amp; ROW(C235)-7) &amp; "_p"</f>
        <v>a_W_2_5_2_p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"a_W_3_" &amp; INDIRECT("F" &amp; ROW(C236)-8) &amp; "_p"</f>
        <v>a_W_3_5_2_p</v>
      </c>
      <c r="B236">
        <v>2</v>
      </c>
      <c r="C236" t="s">
        <v>63</v>
      </c>
    </row>
    <row r="237" spans="1:8" x14ac:dyDescent="0.3">
      <c r="A237" s="14" t="s">
        <v>64</v>
      </c>
      <c r="F237" s="18"/>
      <c r="G237" s="18"/>
      <c r="H237" s="18"/>
    </row>
    <row r="238" spans="1:8" x14ac:dyDescent="0.3">
      <c r="A238" t="str" cm="1">
        <f t="array" aca="1" ref="A238" ca="1" xml:space="preserve"> "a_P_1_" &amp; INDIRECT("F" &amp; ROW(C238) - 10) &amp; "_p"</f>
        <v>a_P_1_5_2_p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"a_P_2_" &amp; INDIRECT("F" &amp; ROW(C239) - 11) &amp; "_p"</f>
        <v>a_P_2_5_2_p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"a_P_3_" &amp; INDIRECT("F" &amp; ROW(C240) - 12) &amp; "_p"</f>
        <v>a_P_3_5_2_p</v>
      </c>
      <c r="B240">
        <v>2</v>
      </c>
      <c r="C240" t="s">
        <v>63</v>
      </c>
    </row>
    <row r="241" spans="1:8" x14ac:dyDescent="0.3">
      <c r="A241" s="14" t="s">
        <v>66</v>
      </c>
      <c r="F241" s="18"/>
      <c r="G241" s="18"/>
      <c r="H241" s="18"/>
    </row>
    <row r="242" spans="1:8" x14ac:dyDescent="0.3">
      <c r="A242" t="str" cm="1">
        <f t="array" aca="1" ref="A242" ca="1" xml:space="preserve"> "a_SL_1_" &amp; INDIRECT("F" &amp; ROW(C242) - 14) &amp; "_p"</f>
        <v>a_SL_1_5_2_p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"a_SL_2_" &amp; INDIRECT("F" &amp; ROW(C243) - 15) &amp; "_p"</f>
        <v>a_SL_2_5_2_p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"a_Sl_3_" &amp; INDIRECT("F" &amp; ROW(C244) - 16) &amp; "_p"</f>
        <v>a_Sl_3_5_2_p</v>
      </c>
      <c r="B244">
        <v>2</v>
      </c>
      <c r="C244" t="s">
        <v>63</v>
      </c>
    </row>
    <row r="245" spans="1:8" x14ac:dyDescent="0.3">
      <c r="A245" s="14" t="s">
        <v>221</v>
      </c>
    </row>
    <row r="246" spans="1:8" x14ac:dyDescent="0.3">
      <c r="A246" t="str" cm="1">
        <f t="array" aca="1" ref="A246" ca="1" xml:space="preserve"> "a_DR_1_" &amp; INDIRECT("F" &amp; ROW(C246) - 18) &amp; "_p"</f>
        <v>a_DR_1_5_2_p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"a_DR_1_" &amp; INDIRECT("F" &amp; ROW(C247) - 19) &amp; "_p"</f>
        <v>a_DR_1_5_2_p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"a_DR_1_" &amp; INDIRECT("F" &amp; ROW(C248) - 20) &amp; "_p"</f>
        <v>a_DR_1_5_2_p</v>
      </c>
      <c r="B248">
        <v>2</v>
      </c>
      <c r="C248" t="s">
        <v>63</v>
      </c>
    </row>
    <row r="249" spans="1:8" x14ac:dyDescent="0.3">
      <c r="A249" s="14" t="s">
        <v>222</v>
      </c>
    </row>
    <row r="250" spans="1:8" x14ac:dyDescent="0.3">
      <c r="A250" t="str" cm="1">
        <f t="array" aca="1" ref="A250" ca="1" xml:space="preserve"> "a_CY_1_" &amp; INDIRECT("F" &amp; ROW(C250) - 22) &amp; "_p"</f>
        <v>a_CY_1_5_2_p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"a_CY_1_" &amp; INDIRECT("F" &amp; ROW(C251) - 23) &amp; "_p"</f>
        <v>a_CY_1_5_2_p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"a_CY_1_" &amp; INDIRECT("F" &amp; ROW(C252) - 24) &amp; "_p"</f>
        <v>a_CY_1_5_2_p</v>
      </c>
      <c r="B252">
        <v>2</v>
      </c>
      <c r="C252" t="s">
        <v>63</v>
      </c>
    </row>
    <row r="253" spans="1:8" x14ac:dyDescent="0.3">
      <c r="A253" s="18" t="str">
        <f xml:space="preserve"> "sector " &amp; D253 &amp; " and region " &amp;E253</f>
        <v>sector 6 and region 1</v>
      </c>
      <c r="B253" s="18"/>
      <c r="C253" s="18"/>
      <c r="D253">
        <v>6</v>
      </c>
      <c r="E253">
        <v>1</v>
      </c>
      <c r="F253" t="str">
        <f>D253 &amp; "_" &amp; E253</f>
        <v>6_1</v>
      </c>
    </row>
    <row r="254" spans="1:8" x14ac:dyDescent="0.3">
      <c r="A254" s="14" t="s">
        <v>60</v>
      </c>
    </row>
    <row r="255" spans="1:8" x14ac:dyDescent="0.3">
      <c r="A255" t="str" cm="1">
        <f t="array" aca="1" ref="A255" ca="1" xml:space="preserve"> "a_T_1_" &amp; INDIRECT("F" &amp; ROW(C255)-2) &amp; "_p"</f>
        <v>a_T_1_6_1_p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"a_T_2_" &amp; INDIRECT("F" &amp; ROW(C256)-3) &amp; "_p"</f>
        <v>a_T_2_6_1_p</v>
      </c>
      <c r="B256">
        <v>2.3600000000000001E-3</v>
      </c>
      <c r="C256" t="s">
        <v>62</v>
      </c>
    </row>
    <row r="257" spans="1:8" x14ac:dyDescent="0.3">
      <c r="A257" t="str" cm="1">
        <f t="array" aca="1" ref="A257" ca="1" xml:space="preserve"> "a_T_3_" &amp; INDIRECT("F" &amp; ROW(C257)-4) &amp; "_p"</f>
        <v>a_T_3_6_1_p</v>
      </c>
      <c r="B257">
        <v>2</v>
      </c>
      <c r="C257" t="s">
        <v>63</v>
      </c>
    </row>
    <row r="258" spans="1:8" x14ac:dyDescent="0.3">
      <c r="A258" s="14" t="s">
        <v>65</v>
      </c>
    </row>
    <row r="259" spans="1:8" x14ac:dyDescent="0.3">
      <c r="A259" t="str" cm="1">
        <f t="array" aca="1" ref="A259" ca="1" xml:space="preserve"> "a_W_1_" &amp; INDIRECT("F" &amp; ROW(C259)-6) &amp; "_p"</f>
        <v>a_W_1_6_1_p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"a_W_2_" &amp; INDIRECT("F" &amp; ROW(C260)-7) &amp; "_p"</f>
        <v>a_W_2_6_1_p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"a_W_3_" &amp; INDIRECT("F" &amp; ROW(C261)-8) &amp; "_p"</f>
        <v>a_W_3_6_1_p</v>
      </c>
      <c r="B261">
        <v>2</v>
      </c>
      <c r="C261" t="s">
        <v>63</v>
      </c>
    </row>
    <row r="262" spans="1:8" x14ac:dyDescent="0.3">
      <c r="A262" s="14" t="s">
        <v>64</v>
      </c>
      <c r="F262" s="18"/>
      <c r="G262" s="18"/>
      <c r="H262" s="18"/>
    </row>
    <row r="263" spans="1:8" x14ac:dyDescent="0.3">
      <c r="A263" t="str" cm="1">
        <f t="array" aca="1" ref="A263" ca="1" xml:space="preserve"> "a_P_1_" &amp; INDIRECT("F" &amp; ROW(C263) - 10) &amp; "_p"</f>
        <v>a_P_1_6_1_p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"a_P_2_" &amp; INDIRECT("F" &amp; ROW(C264) - 11) &amp; "_p"</f>
        <v>a_P_2_6_1_p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"a_P_3_" &amp; INDIRECT("F" &amp; ROW(C265) - 12) &amp; "_p"</f>
        <v>a_P_3_6_1_p</v>
      </c>
      <c r="B265">
        <v>2</v>
      </c>
      <c r="C265" t="s">
        <v>63</v>
      </c>
    </row>
    <row r="266" spans="1:8" x14ac:dyDescent="0.3">
      <c r="A266" s="14" t="s">
        <v>66</v>
      </c>
      <c r="F266" s="18"/>
      <c r="G266" s="18"/>
      <c r="H266" s="18"/>
    </row>
    <row r="267" spans="1:8" x14ac:dyDescent="0.3">
      <c r="A267" t="str" cm="1">
        <f t="array" aca="1" ref="A267" ca="1" xml:space="preserve"> "a_SL_1_" &amp; INDIRECT("F" &amp; ROW(C267) - 14) &amp; "_p"</f>
        <v>a_SL_1_6_1_p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"a_SL_2_" &amp; INDIRECT("F" &amp; ROW(C268) - 15) &amp; "_p"</f>
        <v>a_SL_2_6_1_p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"a_Sl_3_" &amp; INDIRECT("F" &amp; ROW(C269) - 16) &amp; "_p"</f>
        <v>a_Sl_3_6_1_p</v>
      </c>
      <c r="B269">
        <v>2</v>
      </c>
      <c r="C269" t="s">
        <v>63</v>
      </c>
    </row>
    <row r="270" spans="1:8" x14ac:dyDescent="0.3">
      <c r="A270" s="14" t="s">
        <v>221</v>
      </c>
    </row>
    <row r="271" spans="1:8" x14ac:dyDescent="0.3">
      <c r="A271" t="str" cm="1">
        <f t="array" aca="1" ref="A271" ca="1" xml:space="preserve"> "a_DR_1_" &amp; INDIRECT("F" &amp; ROW(C271) - 18) &amp; "_p"</f>
        <v>a_DR_1_6_1_p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"a_DR_1_" &amp; INDIRECT("F" &amp; ROW(C272) - 19) &amp; "_p"</f>
        <v>a_DR_1_6_1_p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"a_DR_1_" &amp; INDIRECT("F" &amp; ROW(C273) - 20) &amp; "_p"</f>
        <v>a_DR_1_6_1_p</v>
      </c>
      <c r="B273">
        <v>2</v>
      </c>
      <c r="C273" t="s">
        <v>63</v>
      </c>
    </row>
    <row r="274" spans="1:8" x14ac:dyDescent="0.3">
      <c r="A274" s="14" t="s">
        <v>222</v>
      </c>
    </row>
    <row r="275" spans="1:8" x14ac:dyDescent="0.3">
      <c r="A275" t="str" cm="1">
        <f t="array" aca="1" ref="A275" ca="1" xml:space="preserve"> "a_CY_1_" &amp; INDIRECT("F" &amp; ROW(C275) - 22) &amp; "_p"</f>
        <v>a_CY_1_6_1_p</v>
      </c>
      <c r="B275">
        <v>0</v>
      </c>
      <c r="C275" t="s">
        <v>61</v>
      </c>
    </row>
    <row r="276" spans="1:8" x14ac:dyDescent="0.3">
      <c r="A276" t="str" cm="1">
        <f t="array" aca="1" ref="A276" ca="1" xml:space="preserve"> "a_CY_1_" &amp; INDIRECT("F" &amp; ROW(C276) - 23) &amp; "_p"</f>
        <v>a_CY_1_6_1_p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"a_CY_1_" &amp; INDIRECT("F" &amp; ROW(C277) - 24) &amp; "_p"</f>
        <v>a_CY_1_6_1_p</v>
      </c>
      <c r="B277">
        <v>2</v>
      </c>
      <c r="C277" t="s">
        <v>63</v>
      </c>
    </row>
    <row r="278" spans="1:8" x14ac:dyDescent="0.3">
      <c r="A278" s="18" t="str">
        <f xml:space="preserve"> "sector " &amp; D278 &amp; " and region " &amp;E278</f>
        <v>sector 6 and region 2</v>
      </c>
      <c r="B278" s="18"/>
      <c r="C278" s="18"/>
      <c r="D278">
        <v>6</v>
      </c>
      <c r="E278">
        <v>2</v>
      </c>
      <c r="F278" t="str">
        <f>D278 &amp; "_" &amp; E278</f>
        <v>6_2</v>
      </c>
    </row>
    <row r="279" spans="1:8" x14ac:dyDescent="0.3">
      <c r="A279" s="14" t="s">
        <v>60</v>
      </c>
    </row>
    <row r="280" spans="1:8" x14ac:dyDescent="0.3">
      <c r="A280" t="str" cm="1">
        <f t="array" aca="1" ref="A280" ca="1" xml:space="preserve"> "a_T_1_" &amp; INDIRECT("F" &amp; ROW(C280)-2) &amp; "_p"</f>
        <v>a_T_1_6_2_p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"a_T_2_" &amp; INDIRECT("F" &amp; ROW(C281)-3) &amp; "_p"</f>
        <v>a_T_2_6_2_p</v>
      </c>
      <c r="B281">
        <v>2.3600000000000001E-3</v>
      </c>
      <c r="C281" t="s">
        <v>62</v>
      </c>
    </row>
    <row r="282" spans="1:8" x14ac:dyDescent="0.3">
      <c r="A282" t="str" cm="1">
        <f t="array" aca="1" ref="A282" ca="1" xml:space="preserve"> "a_T_3_" &amp; INDIRECT("F" &amp; ROW(C282)-4) &amp; "_p"</f>
        <v>a_T_3_6_2_p</v>
      </c>
      <c r="B282">
        <v>2</v>
      </c>
      <c r="C282" t="s">
        <v>63</v>
      </c>
    </row>
    <row r="283" spans="1:8" x14ac:dyDescent="0.3">
      <c r="A283" s="14" t="s">
        <v>65</v>
      </c>
    </row>
    <row r="284" spans="1:8" x14ac:dyDescent="0.3">
      <c r="A284" t="str" cm="1">
        <f t="array" aca="1" ref="A284" ca="1" xml:space="preserve"> "a_W_1_" &amp; INDIRECT("F" &amp; ROW(C284)-6) &amp; "_p"</f>
        <v>a_W_1_6_2_p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"a_W_2_" &amp; INDIRECT("F" &amp; ROW(C285)-7) &amp; "_p"</f>
        <v>a_W_2_6_2_p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"a_W_3_" &amp; INDIRECT("F" &amp; ROW(C286)-8) &amp; "_p"</f>
        <v>a_W_3_6_2_p</v>
      </c>
      <c r="B286">
        <v>2</v>
      </c>
      <c r="C286" t="s">
        <v>63</v>
      </c>
    </row>
    <row r="287" spans="1:8" x14ac:dyDescent="0.3">
      <c r="A287" s="14" t="s">
        <v>64</v>
      </c>
      <c r="F287" s="18"/>
      <c r="G287" s="18"/>
      <c r="H287" s="18"/>
    </row>
    <row r="288" spans="1:8" x14ac:dyDescent="0.3">
      <c r="A288" t="str" cm="1">
        <f t="array" aca="1" ref="A288" ca="1" xml:space="preserve"> "a_P_1_" &amp; INDIRECT("F" &amp; ROW(C288) - 10) &amp; "_p"</f>
        <v>a_P_1_6_2_p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"a_P_2_" &amp; INDIRECT("F" &amp; ROW(C289) - 11) &amp; "_p"</f>
        <v>a_P_2_6_2_p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"a_P_3_" &amp; INDIRECT("F" &amp; ROW(C290) - 12) &amp; "_p"</f>
        <v>a_P_3_6_2_p</v>
      </c>
      <c r="B290">
        <v>2</v>
      </c>
      <c r="C290" t="s">
        <v>63</v>
      </c>
    </row>
    <row r="291" spans="1:8" x14ac:dyDescent="0.3">
      <c r="A291" s="14" t="s">
        <v>66</v>
      </c>
      <c r="F291" s="18"/>
      <c r="G291" s="18"/>
      <c r="H291" s="18"/>
    </row>
    <row r="292" spans="1:8" x14ac:dyDescent="0.3">
      <c r="A292" t="str" cm="1">
        <f t="array" aca="1" ref="A292" ca="1" xml:space="preserve"> "a_SL_1_" &amp; INDIRECT("F" &amp; ROW(C292) - 14) &amp; "_p"</f>
        <v>a_SL_1_6_2_p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"a_SL_2_" &amp; INDIRECT("F" &amp; ROW(C293) - 15) &amp; "_p"</f>
        <v>a_SL_2_6_2_p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"a_Sl_3_" &amp; INDIRECT("F" &amp; ROW(C294) - 16) &amp; "_p"</f>
        <v>a_Sl_3_6_2_p</v>
      </c>
      <c r="B294">
        <v>2</v>
      </c>
      <c r="C294" t="s">
        <v>63</v>
      </c>
    </row>
    <row r="295" spans="1:8" x14ac:dyDescent="0.3">
      <c r="A295" s="14" t="s">
        <v>221</v>
      </c>
    </row>
    <row r="296" spans="1:8" x14ac:dyDescent="0.3">
      <c r="A296" t="str" cm="1">
        <f t="array" aca="1" ref="A296" ca="1" xml:space="preserve"> "a_DR_1_" &amp; INDIRECT("F" &amp; ROW(C296) - 18) &amp; "_p"</f>
        <v>a_DR_1_6_2_p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"a_DR_1_" &amp; INDIRECT("F" &amp; ROW(C297) - 19) &amp; "_p"</f>
        <v>a_DR_1_6_2_p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"a_DR_1_" &amp; INDIRECT("F" &amp; ROW(C298) - 20) &amp; "_p"</f>
        <v>a_DR_1_6_2_p</v>
      </c>
      <c r="B298">
        <v>2</v>
      </c>
      <c r="C298" t="s">
        <v>63</v>
      </c>
    </row>
    <row r="299" spans="1:8" x14ac:dyDescent="0.3">
      <c r="A299" s="14" t="s">
        <v>222</v>
      </c>
    </row>
    <row r="300" spans="1:8" x14ac:dyDescent="0.3">
      <c r="A300" t="str" cm="1">
        <f t="array" aca="1" ref="A300" ca="1" xml:space="preserve"> "a_CY_1_" &amp; INDIRECT("F" &amp; ROW(C300) - 22) &amp; "_p"</f>
        <v>a_CY_1_6_2_p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"a_CY_1_" &amp; INDIRECT("F" &amp; ROW(C301) - 23) &amp; "_p"</f>
        <v>a_CY_1_6_2_p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"a_CY_1_" &amp; INDIRECT("F" &amp; ROW(C302) - 24) &amp; "_p"</f>
        <v>a_CY_1_6_2_p</v>
      </c>
      <c r="B302">
        <v>2</v>
      </c>
      <c r="C302" t="s">
        <v>63</v>
      </c>
    </row>
    <row r="303" spans="1:8" x14ac:dyDescent="0.3">
      <c r="A303" s="18" t="str">
        <f xml:space="preserve"> "sector " &amp; D303 &amp; " and region " &amp;E303</f>
        <v>sector 7 and region 1</v>
      </c>
      <c r="B303" s="18"/>
      <c r="C303" s="18"/>
      <c r="D303">
        <v>7</v>
      </c>
      <c r="E303">
        <v>1</v>
      </c>
      <c r="F303" t="str">
        <f>D303 &amp; "_" &amp; E303</f>
        <v>7_1</v>
      </c>
    </row>
    <row r="304" spans="1:8" x14ac:dyDescent="0.3">
      <c r="A304" s="14" t="s">
        <v>60</v>
      </c>
    </row>
    <row r="305" spans="1:8" x14ac:dyDescent="0.3">
      <c r="A305" t="str" cm="1">
        <f t="array" aca="1" ref="A305" ca="1" xml:space="preserve"> "a_T_1_" &amp; INDIRECT("F" &amp; ROW(C305)-2) &amp; "_p"</f>
        <v>a_T_1_7_1_p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"a_T_2_" &amp; INDIRECT("F" &amp; ROW(C306)-3) &amp; "_p"</f>
        <v>a_T_2_7_1_p</v>
      </c>
      <c r="B306">
        <v>2.3600000000000001E-3</v>
      </c>
      <c r="C306" t="s">
        <v>62</v>
      </c>
    </row>
    <row r="307" spans="1:8" x14ac:dyDescent="0.3">
      <c r="A307" t="str" cm="1">
        <f t="array" aca="1" ref="A307" ca="1" xml:space="preserve"> "a_T_3_" &amp; INDIRECT("F" &amp; ROW(C307)-4) &amp; "_p"</f>
        <v>a_T_3_7_1_p</v>
      </c>
      <c r="B307">
        <v>2</v>
      </c>
      <c r="C307" t="s">
        <v>63</v>
      </c>
    </row>
    <row r="308" spans="1:8" x14ac:dyDescent="0.3">
      <c r="A308" s="14" t="s">
        <v>65</v>
      </c>
    </row>
    <row r="309" spans="1:8" x14ac:dyDescent="0.3">
      <c r="A309" t="str" cm="1">
        <f t="array" aca="1" ref="A309" ca="1" xml:space="preserve"> "a_W_1_" &amp; INDIRECT("F" &amp; ROW(C309)-6) &amp; "_p"</f>
        <v>a_W_1_7_1_p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"a_W_2_" &amp; INDIRECT("F" &amp; ROW(C310)-7) &amp; "_p"</f>
        <v>a_W_2_7_1_p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"a_W_3_" &amp; INDIRECT("F" &amp; ROW(C311)-8) &amp; "_p"</f>
        <v>a_W_3_7_1_p</v>
      </c>
      <c r="B311">
        <v>2</v>
      </c>
      <c r="C311" t="s">
        <v>63</v>
      </c>
    </row>
    <row r="312" spans="1:8" x14ac:dyDescent="0.3">
      <c r="A312" s="14" t="s">
        <v>64</v>
      </c>
      <c r="F312" s="18"/>
      <c r="G312" s="18"/>
      <c r="H312" s="18"/>
    </row>
    <row r="313" spans="1:8" x14ac:dyDescent="0.3">
      <c r="A313" t="str" cm="1">
        <f t="array" aca="1" ref="A313" ca="1" xml:space="preserve"> "a_P_1_" &amp; INDIRECT("F" &amp; ROW(C313) - 10) &amp; "_p"</f>
        <v>a_P_1_7_1_p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"a_P_2_" &amp; INDIRECT("F" &amp; ROW(C314) - 11) &amp; "_p"</f>
        <v>a_P_2_7_1_p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"a_P_3_" &amp; INDIRECT("F" &amp; ROW(C315) - 12) &amp; "_p"</f>
        <v>a_P_3_7_1_p</v>
      </c>
      <c r="B315">
        <v>2</v>
      </c>
      <c r="C315" t="s">
        <v>63</v>
      </c>
    </row>
    <row r="316" spans="1:8" x14ac:dyDescent="0.3">
      <c r="A316" s="14" t="s">
        <v>66</v>
      </c>
      <c r="F316" s="18"/>
      <c r="G316" s="18"/>
      <c r="H316" s="18"/>
    </row>
    <row r="317" spans="1:8" x14ac:dyDescent="0.3">
      <c r="A317" t="str" cm="1">
        <f t="array" aca="1" ref="A317" ca="1" xml:space="preserve"> "a_SL_1_" &amp; INDIRECT("F" &amp; ROW(C317) - 14) &amp; "_p"</f>
        <v>a_SL_1_7_1_p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"a_SL_2_" &amp; INDIRECT("F" &amp; ROW(C318) - 15) &amp; "_p"</f>
        <v>a_SL_2_7_1_p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"a_Sl_3_" &amp; INDIRECT("F" &amp; ROW(C319) - 16) &amp; "_p"</f>
        <v>a_Sl_3_7_1_p</v>
      </c>
      <c r="B319">
        <v>2</v>
      </c>
      <c r="C319" t="s">
        <v>63</v>
      </c>
    </row>
    <row r="320" spans="1:8" x14ac:dyDescent="0.3">
      <c r="A320" s="14" t="s">
        <v>221</v>
      </c>
    </row>
    <row r="321" spans="1:6" x14ac:dyDescent="0.3">
      <c r="A321" t="str" cm="1">
        <f t="array" aca="1" ref="A321" ca="1" xml:space="preserve"> "a_DR_1_" &amp; INDIRECT("F" &amp; ROW(C321) - 18) &amp; "_p"</f>
        <v>a_DR_1_7_1_p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"a_DR_1_" &amp; INDIRECT("F" &amp; ROW(C322) - 19) &amp; "_p"</f>
        <v>a_DR_1_7_1_p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"a_DR_1_" &amp; INDIRECT("F" &amp; ROW(C323) - 20) &amp; "_p"</f>
        <v>a_DR_1_7_1_p</v>
      </c>
      <c r="B323">
        <v>2</v>
      </c>
      <c r="C323" t="s">
        <v>63</v>
      </c>
    </row>
    <row r="324" spans="1:6" x14ac:dyDescent="0.3">
      <c r="A324" s="14" t="s">
        <v>222</v>
      </c>
    </row>
    <row r="325" spans="1:6" x14ac:dyDescent="0.3">
      <c r="A325" t="str" cm="1">
        <f t="array" aca="1" ref="A325" ca="1" xml:space="preserve"> "a_CY_1_" &amp; INDIRECT("F" &amp; ROW(C325) - 22) &amp; "_p"</f>
        <v>a_CY_1_7_1_p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"a_CY_1_" &amp; INDIRECT("F" &amp; ROW(C326) - 23) &amp; "_p"</f>
        <v>a_CY_1_7_1_p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"a_CY_1_" &amp; INDIRECT("F" &amp; ROW(C327) - 24) &amp; "_p"</f>
        <v>a_CY_1_7_1_p</v>
      </c>
      <c r="B327">
        <v>2</v>
      </c>
      <c r="C327" t="s">
        <v>63</v>
      </c>
    </row>
    <row r="328" spans="1:6" x14ac:dyDescent="0.3">
      <c r="A328" s="18" t="str">
        <f xml:space="preserve"> "sector " &amp; D328 &amp; " and region " &amp;E328</f>
        <v>sector 7 and region 2</v>
      </c>
      <c r="B328" s="18"/>
      <c r="C328" s="18"/>
      <c r="D328">
        <v>7</v>
      </c>
      <c r="E328">
        <v>2</v>
      </c>
      <c r="F328" t="str">
        <f>D328 &amp; "_" &amp; E328</f>
        <v>7_2</v>
      </c>
    </row>
    <row r="329" spans="1:6" x14ac:dyDescent="0.3">
      <c r="A329" s="14" t="s">
        <v>60</v>
      </c>
    </row>
    <row r="330" spans="1:6" x14ac:dyDescent="0.3">
      <c r="A330" t="str" cm="1">
        <f t="array" aca="1" ref="A330" ca="1" xml:space="preserve"> "a_T_1_" &amp; INDIRECT("F" &amp; ROW(C330)-2) &amp; "_p"</f>
        <v>a_T_1_7_2_p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"a_T_2_" &amp; INDIRECT("F" &amp; ROW(C331)-3) &amp; "_p"</f>
        <v>a_T_2_7_2_p</v>
      </c>
      <c r="B331">
        <v>2.3600000000000001E-3</v>
      </c>
      <c r="C331" t="s">
        <v>62</v>
      </c>
    </row>
    <row r="332" spans="1:6" x14ac:dyDescent="0.3">
      <c r="A332" t="str" cm="1">
        <f t="array" aca="1" ref="A332" ca="1" xml:space="preserve"> "a_T_3_" &amp; INDIRECT("F" &amp; ROW(C332)-4) &amp; "_p"</f>
        <v>a_T_3_7_2_p</v>
      </c>
      <c r="B332">
        <v>2</v>
      </c>
      <c r="C332" t="s">
        <v>63</v>
      </c>
    </row>
    <row r="333" spans="1:6" x14ac:dyDescent="0.3">
      <c r="A333" s="14" t="s">
        <v>65</v>
      </c>
    </row>
    <row r="334" spans="1:6" x14ac:dyDescent="0.3">
      <c r="A334" t="str" cm="1">
        <f t="array" aca="1" ref="A334" ca="1" xml:space="preserve"> "a_W_1_" &amp; INDIRECT("F" &amp; ROW(C334)-6) &amp; "_p"</f>
        <v>a_W_1_7_2_p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"a_W_2_" &amp; INDIRECT("F" &amp; ROW(C335)-7) &amp; "_p"</f>
        <v>a_W_2_7_2_p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"a_W_3_" &amp; INDIRECT("F" &amp; ROW(C336)-8) &amp; "_p"</f>
        <v>a_W_3_7_2_p</v>
      </c>
      <c r="B336">
        <v>2</v>
      </c>
      <c r="C336" t="s">
        <v>63</v>
      </c>
    </row>
    <row r="337" spans="1:8" x14ac:dyDescent="0.3">
      <c r="A337" s="14" t="s">
        <v>64</v>
      </c>
      <c r="F337" s="18"/>
      <c r="G337" s="18"/>
      <c r="H337" s="18"/>
    </row>
    <row r="338" spans="1:8" x14ac:dyDescent="0.3">
      <c r="A338" t="str" cm="1">
        <f t="array" aca="1" ref="A338" ca="1" xml:space="preserve"> "a_P_1_" &amp; INDIRECT("F" &amp; ROW(C338) - 10) &amp; "_p"</f>
        <v>a_P_1_7_2_p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"a_P_2_" &amp; INDIRECT("F" &amp; ROW(C339) - 11) &amp; "_p"</f>
        <v>a_P_2_7_2_p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"a_P_3_" &amp; INDIRECT("F" &amp; ROW(C340) - 12) &amp; "_p"</f>
        <v>a_P_3_7_2_p</v>
      </c>
      <c r="B340">
        <v>2</v>
      </c>
      <c r="C340" t="s">
        <v>63</v>
      </c>
    </row>
    <row r="341" spans="1:8" x14ac:dyDescent="0.3">
      <c r="A341" s="14" t="s">
        <v>66</v>
      </c>
      <c r="F341" s="18"/>
      <c r="G341" s="18"/>
      <c r="H341" s="18"/>
    </row>
    <row r="342" spans="1:8" x14ac:dyDescent="0.3">
      <c r="A342" t="str" cm="1">
        <f t="array" aca="1" ref="A342" ca="1" xml:space="preserve"> "a_SL_1_" &amp; INDIRECT("F" &amp; ROW(C342) - 14) &amp; "_p"</f>
        <v>a_SL_1_7_2_p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"a_SL_2_" &amp; INDIRECT("F" &amp; ROW(C343) - 15) &amp; "_p"</f>
        <v>a_SL_2_7_2_p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"a_Sl_3_" &amp; INDIRECT("F" &amp; ROW(C344) - 16) &amp; "_p"</f>
        <v>a_Sl_3_7_2_p</v>
      </c>
      <c r="B344">
        <v>2</v>
      </c>
      <c r="C344" t="s">
        <v>63</v>
      </c>
    </row>
    <row r="345" spans="1:8" x14ac:dyDescent="0.3">
      <c r="A345" s="14" t="s">
        <v>221</v>
      </c>
    </row>
    <row r="346" spans="1:8" x14ac:dyDescent="0.3">
      <c r="A346" t="str" cm="1">
        <f t="array" aca="1" ref="A346" ca="1" xml:space="preserve"> "a_DR_1_" &amp; INDIRECT("F" &amp; ROW(C346) - 18) &amp; "_p"</f>
        <v>a_DR_1_7_2_p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"a_DR_1_" &amp; INDIRECT("F" &amp; ROW(C347) - 19) &amp; "_p"</f>
        <v>a_DR_1_7_2_p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"a_DR_1_" &amp; INDIRECT("F" &amp; ROW(C348) - 20) &amp; "_p"</f>
        <v>a_DR_1_7_2_p</v>
      </c>
      <c r="B348">
        <v>2</v>
      </c>
      <c r="C348" t="s">
        <v>63</v>
      </c>
    </row>
    <row r="349" spans="1:8" x14ac:dyDescent="0.3">
      <c r="A349" s="14" t="s">
        <v>222</v>
      </c>
    </row>
    <row r="350" spans="1:8" x14ac:dyDescent="0.3">
      <c r="A350" t="str" cm="1">
        <f t="array" aca="1" ref="A350" ca="1" xml:space="preserve"> "a_CY_1_" &amp; INDIRECT("F" &amp; ROW(C350) - 22) &amp; "_p"</f>
        <v>a_CY_1_7_2_p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"a_CY_1_" &amp; INDIRECT("F" &amp; ROW(C351) - 23) &amp; "_p"</f>
        <v>a_CY_1_7_2_p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"a_CY_1_" &amp; INDIRECT("F" &amp; ROW(C352) - 24) &amp; "_p"</f>
        <v>a_CY_1_7_2_p</v>
      </c>
      <c r="B352">
        <v>2</v>
      </c>
      <c r="C352" t="s">
        <v>63</v>
      </c>
    </row>
    <row r="353" spans="1:8" x14ac:dyDescent="0.3">
      <c r="A353" s="18" t="str">
        <f xml:space="preserve"> "sector " &amp; D353 &amp; " and region " &amp;E353</f>
        <v>sector 8 and region 1</v>
      </c>
      <c r="B353" s="18"/>
      <c r="C353" s="18"/>
      <c r="D353">
        <v>8</v>
      </c>
      <c r="E353">
        <v>1</v>
      </c>
      <c r="F353" t="str">
        <f>D353 &amp; "_" &amp; E353</f>
        <v>8_1</v>
      </c>
    </row>
    <row r="354" spans="1:8" x14ac:dyDescent="0.3">
      <c r="A354" s="14" t="s">
        <v>60</v>
      </c>
    </row>
    <row r="355" spans="1:8" x14ac:dyDescent="0.3">
      <c r="A355" t="str" cm="1">
        <f t="array" aca="1" ref="A355" ca="1" xml:space="preserve"> "a_T_1_" &amp; INDIRECT("F" &amp; ROW(C355)-2) &amp; "_p"</f>
        <v>a_T_1_8_1_p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"a_T_2_" &amp; INDIRECT("F" &amp; ROW(C356)-3) &amp; "_p"</f>
        <v>a_T_2_8_1_p</v>
      </c>
      <c r="B356">
        <v>2.3600000000000001E-3</v>
      </c>
      <c r="C356" t="s">
        <v>62</v>
      </c>
    </row>
    <row r="357" spans="1:8" x14ac:dyDescent="0.3">
      <c r="A357" t="str" cm="1">
        <f t="array" aca="1" ref="A357" ca="1" xml:space="preserve"> "a_T_3_" &amp; INDIRECT("F" &amp; ROW(C357)-4) &amp; "_p"</f>
        <v>a_T_3_8_1_p</v>
      </c>
      <c r="B357">
        <v>2</v>
      </c>
      <c r="C357" t="s">
        <v>63</v>
      </c>
    </row>
    <row r="358" spans="1:8" x14ac:dyDescent="0.3">
      <c r="A358" s="14" t="s">
        <v>65</v>
      </c>
    </row>
    <row r="359" spans="1:8" x14ac:dyDescent="0.3">
      <c r="A359" t="str" cm="1">
        <f t="array" aca="1" ref="A359" ca="1" xml:space="preserve"> "a_W_1_" &amp; INDIRECT("F" &amp; ROW(C359)-6) &amp; "_p"</f>
        <v>a_W_1_8_1_p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"a_W_2_" &amp; INDIRECT("F" &amp; ROW(C360)-7) &amp; "_p"</f>
        <v>a_W_2_8_1_p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"a_W_3_" &amp; INDIRECT("F" &amp; ROW(C361)-8) &amp; "_p"</f>
        <v>a_W_3_8_1_p</v>
      </c>
      <c r="B361">
        <v>2</v>
      </c>
      <c r="C361" t="s">
        <v>63</v>
      </c>
    </row>
    <row r="362" spans="1:8" x14ac:dyDescent="0.3">
      <c r="A362" s="14" t="s">
        <v>64</v>
      </c>
      <c r="F362" s="18"/>
      <c r="G362" s="18"/>
      <c r="H362" s="18"/>
    </row>
    <row r="363" spans="1:8" x14ac:dyDescent="0.3">
      <c r="A363" t="str" cm="1">
        <f t="array" aca="1" ref="A363" ca="1" xml:space="preserve"> "a_P_1_" &amp; INDIRECT("F" &amp; ROW(C363) - 10) &amp; "_p"</f>
        <v>a_P_1_8_1_p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"a_P_2_" &amp; INDIRECT("F" &amp; ROW(C364) - 11) &amp; "_p"</f>
        <v>a_P_2_8_1_p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"a_P_3_" &amp; INDIRECT("F" &amp; ROW(C365) - 12) &amp; "_p"</f>
        <v>a_P_3_8_1_p</v>
      </c>
      <c r="B365">
        <v>2</v>
      </c>
      <c r="C365" t="s">
        <v>63</v>
      </c>
    </row>
    <row r="366" spans="1:8" x14ac:dyDescent="0.3">
      <c r="A366" s="14" t="s">
        <v>66</v>
      </c>
      <c r="F366" s="18"/>
      <c r="G366" s="18"/>
      <c r="H366" s="18"/>
    </row>
    <row r="367" spans="1:8" x14ac:dyDescent="0.3">
      <c r="A367" t="str" cm="1">
        <f t="array" aca="1" ref="A367" ca="1" xml:space="preserve"> "a_SL_1_" &amp; INDIRECT("F" &amp; ROW(C367) - 14) &amp; "_p"</f>
        <v>a_SL_1_8_1_p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"a_SL_2_" &amp; INDIRECT("F" &amp; ROW(C368) - 15) &amp; "_p"</f>
        <v>a_SL_2_8_1_p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"a_Sl_3_" &amp; INDIRECT("F" &amp; ROW(C369) - 16) &amp; "_p"</f>
        <v>a_Sl_3_8_1_p</v>
      </c>
      <c r="B369">
        <v>2</v>
      </c>
      <c r="C369" t="s">
        <v>63</v>
      </c>
    </row>
    <row r="370" spans="1:6" x14ac:dyDescent="0.3">
      <c r="A370" s="14" t="s">
        <v>221</v>
      </c>
    </row>
    <row r="371" spans="1:6" x14ac:dyDescent="0.3">
      <c r="A371" t="str" cm="1">
        <f t="array" aca="1" ref="A371" ca="1" xml:space="preserve"> "a_DR_1_" &amp; INDIRECT("F" &amp; ROW(C371) - 18) &amp; "_p"</f>
        <v>a_DR_1_8_1_p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"a_DR_1_" &amp; INDIRECT("F" &amp; ROW(C372) - 19) &amp; "_p"</f>
        <v>a_DR_1_8_1_p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"a_DR_1_" &amp; INDIRECT("F" &amp; ROW(C373) - 20) &amp; "_p"</f>
        <v>a_DR_1_8_1_p</v>
      </c>
      <c r="B373">
        <v>2</v>
      </c>
      <c r="C373" t="s">
        <v>63</v>
      </c>
    </row>
    <row r="374" spans="1:6" x14ac:dyDescent="0.3">
      <c r="A374" s="14" t="s">
        <v>222</v>
      </c>
    </row>
    <row r="375" spans="1:6" x14ac:dyDescent="0.3">
      <c r="A375" t="str" cm="1">
        <f t="array" aca="1" ref="A375" ca="1" xml:space="preserve"> "a_CY_1_" &amp; INDIRECT("F" &amp; ROW(C375) - 22) &amp; "_p"</f>
        <v>a_CY_1_8_1_p</v>
      </c>
      <c r="B375">
        <v>0</v>
      </c>
      <c r="C375" t="s">
        <v>61</v>
      </c>
    </row>
    <row r="376" spans="1:6" x14ac:dyDescent="0.3">
      <c r="A376" t="str" cm="1">
        <f t="array" aca="1" ref="A376" ca="1" xml:space="preserve"> "a_CY_1_" &amp; INDIRECT("F" &amp; ROW(C376) - 23) &amp; "_p"</f>
        <v>a_CY_1_8_1_p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"a_CY_1_" &amp; INDIRECT("F" &amp; ROW(C377) - 24) &amp; "_p"</f>
        <v>a_CY_1_8_1_p</v>
      </c>
      <c r="B377">
        <v>2</v>
      </c>
      <c r="C377" t="s">
        <v>63</v>
      </c>
    </row>
    <row r="378" spans="1:6" x14ac:dyDescent="0.3">
      <c r="A378" s="18" t="str">
        <f xml:space="preserve"> "sector " &amp; D378 &amp; " and region " &amp;E378</f>
        <v>sector 8 and region 2</v>
      </c>
      <c r="B378" s="18"/>
      <c r="C378" s="18"/>
      <c r="D378">
        <v>8</v>
      </c>
      <c r="E378">
        <v>2</v>
      </c>
      <c r="F378" t="str">
        <f>D378 &amp; "_" &amp; E378</f>
        <v>8_2</v>
      </c>
    </row>
    <row r="379" spans="1:6" x14ac:dyDescent="0.3">
      <c r="A379" s="14" t="s">
        <v>60</v>
      </c>
    </row>
    <row r="380" spans="1:6" x14ac:dyDescent="0.3">
      <c r="A380" t="str" cm="1">
        <f t="array" aca="1" ref="A380" ca="1" xml:space="preserve"> "a_T_1_" &amp; INDIRECT("F" &amp; ROW(C380)-2) &amp; "_p"</f>
        <v>a_T_1_8_2_p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"a_T_2_" &amp; INDIRECT("F" &amp; ROW(C381)-3) &amp; "_p"</f>
        <v>a_T_2_8_2_p</v>
      </c>
      <c r="B381">
        <v>2.3600000000000001E-3</v>
      </c>
      <c r="C381" t="s">
        <v>62</v>
      </c>
    </row>
    <row r="382" spans="1:6" x14ac:dyDescent="0.3">
      <c r="A382" t="str" cm="1">
        <f t="array" aca="1" ref="A382" ca="1" xml:space="preserve"> "a_T_3_" &amp; INDIRECT("F" &amp; ROW(C382)-4) &amp; "_p"</f>
        <v>a_T_3_8_2_p</v>
      </c>
      <c r="B382">
        <v>2</v>
      </c>
      <c r="C382" t="s">
        <v>63</v>
      </c>
    </row>
    <row r="383" spans="1:6" x14ac:dyDescent="0.3">
      <c r="A383" s="14" t="s">
        <v>65</v>
      </c>
    </row>
    <row r="384" spans="1:6" x14ac:dyDescent="0.3">
      <c r="A384" t="str" cm="1">
        <f t="array" aca="1" ref="A384" ca="1" xml:space="preserve"> "a_W_1_" &amp; INDIRECT("F" &amp; ROW(C384)-6) &amp; "_p"</f>
        <v>a_W_1_8_2_p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"a_W_2_" &amp; INDIRECT("F" &amp; ROW(C385)-7) &amp; "_p"</f>
        <v>a_W_2_8_2_p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"a_W_3_" &amp; INDIRECT("F" &amp; ROW(C386)-8) &amp; "_p"</f>
        <v>a_W_3_8_2_p</v>
      </c>
      <c r="B386">
        <v>2</v>
      </c>
      <c r="C386" t="s">
        <v>63</v>
      </c>
    </row>
    <row r="387" spans="1:8" x14ac:dyDescent="0.3">
      <c r="A387" s="14" t="s">
        <v>64</v>
      </c>
      <c r="F387" s="18"/>
      <c r="G387" s="18"/>
      <c r="H387" s="18"/>
    </row>
    <row r="388" spans="1:8" x14ac:dyDescent="0.3">
      <c r="A388" t="str" cm="1">
        <f t="array" aca="1" ref="A388" ca="1" xml:space="preserve"> "a_P_1_" &amp; INDIRECT("F" &amp; ROW(C388) - 10) &amp; "_p"</f>
        <v>a_P_1_8_2_p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"a_P_2_" &amp; INDIRECT("F" &amp; ROW(C389) - 11) &amp; "_p"</f>
        <v>a_P_2_8_2_p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"a_P_3_" &amp; INDIRECT("F" &amp; ROW(C390) - 12) &amp; "_p"</f>
        <v>a_P_3_8_2_p</v>
      </c>
      <c r="B390">
        <v>2</v>
      </c>
      <c r="C390" t="s">
        <v>63</v>
      </c>
    </row>
    <row r="391" spans="1:8" x14ac:dyDescent="0.3">
      <c r="A391" s="14" t="s">
        <v>66</v>
      </c>
      <c r="F391" s="18"/>
      <c r="G391" s="18"/>
      <c r="H391" s="18"/>
    </row>
    <row r="392" spans="1:8" x14ac:dyDescent="0.3">
      <c r="A392" t="str" cm="1">
        <f t="array" aca="1" ref="A392" ca="1" xml:space="preserve"> "a_SL_1_" &amp; INDIRECT("F" &amp; ROW(C392) - 14) &amp; "_p"</f>
        <v>a_SL_1_8_2_p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"a_SL_2_" &amp; INDIRECT("F" &amp; ROW(C393) - 15) &amp; "_p"</f>
        <v>a_SL_2_8_2_p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"a_Sl_3_" &amp; INDIRECT("F" &amp; ROW(C394) - 16) &amp; "_p"</f>
        <v>a_Sl_3_8_2_p</v>
      </c>
      <c r="B394">
        <v>2</v>
      </c>
      <c r="C394" t="s">
        <v>63</v>
      </c>
    </row>
    <row r="395" spans="1:8" x14ac:dyDescent="0.3">
      <c r="A395" s="14" t="s">
        <v>221</v>
      </c>
    </row>
    <row r="396" spans="1:8" x14ac:dyDescent="0.3">
      <c r="A396" t="str" cm="1">
        <f t="array" aca="1" ref="A396" ca="1" xml:space="preserve"> "a_DR_1_" &amp; INDIRECT("F" &amp; ROW(C396) - 18) &amp; "_p"</f>
        <v>a_DR_1_8_2_p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"a_DR_1_" &amp; INDIRECT("F" &amp; ROW(C397) - 19) &amp; "_p"</f>
        <v>a_DR_1_8_2_p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"a_DR_1_" &amp; INDIRECT("F" &amp; ROW(C398) - 20) &amp; "_p"</f>
        <v>a_DR_1_8_2_p</v>
      </c>
      <c r="B398">
        <v>2</v>
      </c>
      <c r="C398" t="s">
        <v>63</v>
      </c>
    </row>
    <row r="399" spans="1:8" x14ac:dyDescent="0.3">
      <c r="A399" s="14" t="s">
        <v>222</v>
      </c>
    </row>
    <row r="400" spans="1:8" x14ac:dyDescent="0.3">
      <c r="A400" t="str" cm="1">
        <f t="array" aca="1" ref="A400" ca="1" xml:space="preserve"> "a_CY_1_" &amp; INDIRECT("F" &amp; ROW(C400) - 22) &amp; "_p"</f>
        <v>a_CY_1_8_2_p</v>
      </c>
      <c r="B400">
        <v>0</v>
      </c>
      <c r="C400" t="s">
        <v>61</v>
      </c>
    </row>
    <row r="401" spans="1:8" x14ac:dyDescent="0.3">
      <c r="A401" t="str" cm="1">
        <f t="array" aca="1" ref="A401" ca="1" xml:space="preserve"> "a_CY_1_" &amp; INDIRECT("F" &amp; ROW(C401) - 23) &amp; "_p"</f>
        <v>a_CY_1_8_2_p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"a_CY_1_" &amp; INDIRECT("F" &amp; ROW(C402) - 24) &amp; "_p"</f>
        <v>a_CY_1_8_2_p</v>
      </c>
      <c r="B402">
        <v>2</v>
      </c>
      <c r="C402" t="s">
        <v>63</v>
      </c>
    </row>
    <row r="403" spans="1:8" x14ac:dyDescent="0.3">
      <c r="A403" s="18" t="str">
        <f xml:space="preserve"> "sector " &amp; D403 &amp; " and region " &amp;E403</f>
        <v>sector 9 and region 1</v>
      </c>
      <c r="B403" s="18"/>
      <c r="C403" s="18"/>
      <c r="D403">
        <v>9</v>
      </c>
      <c r="E403">
        <v>1</v>
      </c>
      <c r="F403" t="str">
        <f>D403 &amp; "_" &amp; E403</f>
        <v>9_1</v>
      </c>
    </row>
    <row r="404" spans="1:8" x14ac:dyDescent="0.3">
      <c r="A404" s="14" t="s">
        <v>60</v>
      </c>
    </row>
    <row r="405" spans="1:8" x14ac:dyDescent="0.3">
      <c r="A405" t="str" cm="1">
        <f t="array" aca="1" ref="A405" ca="1" xml:space="preserve"> "a_T_1_" &amp; INDIRECT("F" &amp; ROW(C405)-2) &amp; "_p"</f>
        <v>a_T_1_9_1_p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"a_T_2_" &amp; INDIRECT("F" &amp; ROW(C406)-3) &amp; "_p"</f>
        <v>a_T_2_9_1_p</v>
      </c>
      <c r="B406">
        <v>2.3600000000000001E-3</v>
      </c>
      <c r="C406" t="s">
        <v>62</v>
      </c>
    </row>
    <row r="407" spans="1:8" x14ac:dyDescent="0.3">
      <c r="A407" t="str" cm="1">
        <f t="array" aca="1" ref="A407" ca="1" xml:space="preserve"> "a_T_3_" &amp; INDIRECT("F" &amp; ROW(C407)-4) &amp; "_p"</f>
        <v>a_T_3_9_1_p</v>
      </c>
      <c r="B407">
        <v>2</v>
      </c>
      <c r="C407" t="s">
        <v>63</v>
      </c>
    </row>
    <row r="408" spans="1:8" x14ac:dyDescent="0.3">
      <c r="A408" s="14" t="s">
        <v>65</v>
      </c>
    </row>
    <row r="409" spans="1:8" x14ac:dyDescent="0.3">
      <c r="A409" t="str" cm="1">
        <f t="array" aca="1" ref="A409" ca="1" xml:space="preserve"> "a_W_1_" &amp; INDIRECT("F" &amp; ROW(C409)-6) &amp; "_p"</f>
        <v>a_W_1_9_1_p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"a_W_2_" &amp; INDIRECT("F" &amp; ROW(C410)-7) &amp; "_p"</f>
        <v>a_W_2_9_1_p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"a_W_3_" &amp; INDIRECT("F" &amp; ROW(C411)-8) &amp; "_p"</f>
        <v>a_W_3_9_1_p</v>
      </c>
      <c r="B411">
        <v>2</v>
      </c>
      <c r="C411" t="s">
        <v>63</v>
      </c>
    </row>
    <row r="412" spans="1:8" x14ac:dyDescent="0.3">
      <c r="A412" s="14" t="s">
        <v>64</v>
      </c>
      <c r="F412" s="18"/>
      <c r="G412" s="18"/>
      <c r="H412" s="18"/>
    </row>
    <row r="413" spans="1:8" x14ac:dyDescent="0.3">
      <c r="A413" t="str" cm="1">
        <f t="array" aca="1" ref="A413" ca="1" xml:space="preserve"> "a_P_1_" &amp; INDIRECT("F" &amp; ROW(C413) - 10) &amp; "_p"</f>
        <v>a_P_1_9_1_p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"a_P_2_" &amp; INDIRECT("F" &amp; ROW(C414) - 11) &amp; "_p"</f>
        <v>a_P_2_9_1_p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"a_P_3_" &amp; INDIRECT("F" &amp; ROW(C415) - 12) &amp; "_p"</f>
        <v>a_P_3_9_1_p</v>
      </c>
      <c r="B415">
        <v>2</v>
      </c>
      <c r="C415" t="s">
        <v>63</v>
      </c>
    </row>
    <row r="416" spans="1:8" x14ac:dyDescent="0.3">
      <c r="A416" s="14" t="s">
        <v>66</v>
      </c>
      <c r="F416" s="18"/>
      <c r="G416" s="18"/>
      <c r="H416" s="18"/>
    </row>
    <row r="417" spans="1:6" x14ac:dyDescent="0.3">
      <c r="A417" t="str" cm="1">
        <f t="array" aca="1" ref="A417" ca="1" xml:space="preserve"> "a_SL_1_" &amp; INDIRECT("F" &amp; ROW(C417) - 14) &amp; "_p"</f>
        <v>a_SL_1_9_1_p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"a_SL_2_" &amp; INDIRECT("F" &amp; ROW(C418) - 15) &amp; "_p"</f>
        <v>a_SL_2_9_1_p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"a_Sl_3_" &amp; INDIRECT("F" &amp; ROW(C419) - 16) &amp; "_p"</f>
        <v>a_Sl_3_9_1_p</v>
      </c>
      <c r="B419">
        <v>2</v>
      </c>
      <c r="C419" t="s">
        <v>63</v>
      </c>
    </row>
    <row r="420" spans="1:6" x14ac:dyDescent="0.3">
      <c r="A420" s="14" t="s">
        <v>221</v>
      </c>
    </row>
    <row r="421" spans="1:6" x14ac:dyDescent="0.3">
      <c r="A421" t="str" cm="1">
        <f t="array" aca="1" ref="A421" ca="1" xml:space="preserve"> "a_DR_1_" &amp; INDIRECT("F" &amp; ROW(C421) - 18) &amp; "_p"</f>
        <v>a_DR_1_9_1_p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"a_DR_1_" &amp; INDIRECT("F" &amp; ROW(C422) - 19) &amp; "_p"</f>
        <v>a_DR_1_9_1_p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"a_DR_1_" &amp; INDIRECT("F" &amp; ROW(C423) - 20) &amp; "_p"</f>
        <v>a_DR_1_9_1_p</v>
      </c>
      <c r="B423">
        <v>2</v>
      </c>
      <c r="C423" t="s">
        <v>63</v>
      </c>
    </row>
    <row r="424" spans="1:6" x14ac:dyDescent="0.3">
      <c r="A424" s="14" t="s">
        <v>222</v>
      </c>
    </row>
    <row r="425" spans="1:6" x14ac:dyDescent="0.3">
      <c r="A425" t="str" cm="1">
        <f t="array" aca="1" ref="A425" ca="1" xml:space="preserve"> "a_CY_1_" &amp; INDIRECT("F" &amp; ROW(C425) - 22) &amp; "_p"</f>
        <v>a_CY_1_9_1_p</v>
      </c>
      <c r="B425">
        <v>0</v>
      </c>
      <c r="C425" t="s">
        <v>61</v>
      </c>
    </row>
    <row r="426" spans="1:6" x14ac:dyDescent="0.3">
      <c r="A426" t="str" cm="1">
        <f t="array" aca="1" ref="A426" ca="1" xml:space="preserve"> "a_CY_1_" &amp; INDIRECT("F" &amp; ROW(C426) - 23) &amp; "_p"</f>
        <v>a_CY_1_9_1_p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"a_CY_1_" &amp; INDIRECT("F" &amp; ROW(C427) - 24) &amp; "_p"</f>
        <v>a_CY_1_9_1_p</v>
      </c>
      <c r="B427">
        <v>2</v>
      </c>
      <c r="C427" t="s">
        <v>63</v>
      </c>
    </row>
    <row r="428" spans="1:6" x14ac:dyDescent="0.3">
      <c r="A428" s="18" t="str">
        <f xml:space="preserve"> "sector " &amp; D428 &amp; " and region " &amp;E428</f>
        <v>sector 9 and region 2</v>
      </c>
      <c r="B428" s="18"/>
      <c r="C428" s="18"/>
      <c r="D428">
        <v>9</v>
      </c>
      <c r="E428">
        <v>2</v>
      </c>
      <c r="F428" t="str">
        <f>D428 &amp; "_" &amp; E428</f>
        <v>9_2</v>
      </c>
    </row>
    <row r="429" spans="1:6" x14ac:dyDescent="0.3">
      <c r="A429" s="14" t="s">
        <v>60</v>
      </c>
    </row>
    <row r="430" spans="1:6" x14ac:dyDescent="0.3">
      <c r="A430" t="str" cm="1">
        <f t="array" aca="1" ref="A430" ca="1" xml:space="preserve"> "a_T_1_" &amp; INDIRECT("F" &amp; ROW(C430)-2) &amp; "_p"</f>
        <v>a_T_1_9_2_p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"a_T_2_" &amp; INDIRECT("F" &amp; ROW(C431)-3) &amp; "_p"</f>
        <v>a_T_2_9_2_p</v>
      </c>
      <c r="B431">
        <v>2.3600000000000001E-3</v>
      </c>
      <c r="C431" t="s">
        <v>62</v>
      </c>
    </row>
    <row r="432" spans="1:6" x14ac:dyDescent="0.3">
      <c r="A432" t="str" cm="1">
        <f t="array" aca="1" ref="A432" ca="1" xml:space="preserve"> "a_T_3_" &amp; INDIRECT("F" &amp; ROW(C432)-4) &amp; "_p"</f>
        <v>a_T_3_9_2_p</v>
      </c>
      <c r="B432">
        <v>2</v>
      </c>
      <c r="C432" t="s">
        <v>63</v>
      </c>
    </row>
    <row r="433" spans="1:8" x14ac:dyDescent="0.3">
      <c r="A433" s="14" t="s">
        <v>65</v>
      </c>
    </row>
    <row r="434" spans="1:8" x14ac:dyDescent="0.3">
      <c r="A434" t="str" cm="1">
        <f t="array" aca="1" ref="A434" ca="1" xml:space="preserve"> "a_W_1_" &amp; INDIRECT("F" &amp; ROW(C434)-6) &amp; "_p"</f>
        <v>a_W_1_9_2_p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"a_W_2_" &amp; INDIRECT("F" &amp; ROW(C435)-7) &amp; "_p"</f>
        <v>a_W_2_9_2_p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"a_W_3_" &amp; INDIRECT("F" &amp; ROW(C436)-8) &amp; "_p"</f>
        <v>a_W_3_9_2_p</v>
      </c>
      <c r="B436">
        <v>2</v>
      </c>
      <c r="C436" t="s">
        <v>63</v>
      </c>
    </row>
    <row r="437" spans="1:8" x14ac:dyDescent="0.3">
      <c r="A437" s="14" t="s">
        <v>64</v>
      </c>
      <c r="F437" s="18"/>
      <c r="G437" s="18"/>
      <c r="H437" s="18"/>
    </row>
    <row r="438" spans="1:8" x14ac:dyDescent="0.3">
      <c r="A438" t="str" cm="1">
        <f t="array" aca="1" ref="A438" ca="1" xml:space="preserve"> "a_P_1_" &amp; INDIRECT("F" &amp; ROW(C438) - 10) &amp; "_p"</f>
        <v>a_P_1_9_2_p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"a_P_2_" &amp; INDIRECT("F" &amp; ROW(C439) - 11) &amp; "_p"</f>
        <v>a_P_2_9_2_p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"a_P_3_" &amp; INDIRECT("F" &amp; ROW(C440) - 12) &amp; "_p"</f>
        <v>a_P_3_9_2_p</v>
      </c>
      <c r="B440">
        <v>2</v>
      </c>
      <c r="C440" t="s">
        <v>63</v>
      </c>
    </row>
    <row r="441" spans="1:8" x14ac:dyDescent="0.3">
      <c r="A441" s="14" t="s">
        <v>66</v>
      </c>
      <c r="F441" s="18"/>
      <c r="G441" s="18"/>
      <c r="H441" s="18"/>
    </row>
    <row r="442" spans="1:8" x14ac:dyDescent="0.3">
      <c r="A442" t="str" cm="1">
        <f t="array" aca="1" ref="A442" ca="1" xml:space="preserve"> "a_SL_1_" &amp; INDIRECT("F" &amp; ROW(C442) - 14) &amp; "_p"</f>
        <v>a_SL_1_9_2_p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"a_SL_2_" &amp; INDIRECT("F" &amp; ROW(C443) - 15) &amp; "_p"</f>
        <v>a_SL_2_9_2_p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"a_Sl_3_" &amp; INDIRECT("F" &amp; ROW(C444) - 16) &amp; "_p"</f>
        <v>a_Sl_3_9_2_p</v>
      </c>
      <c r="B444">
        <v>2</v>
      </c>
      <c r="C444" t="s">
        <v>63</v>
      </c>
    </row>
    <row r="445" spans="1:8" x14ac:dyDescent="0.3">
      <c r="A445" s="14" t="s">
        <v>221</v>
      </c>
    </row>
    <row r="446" spans="1:8" x14ac:dyDescent="0.3">
      <c r="A446" t="str" cm="1">
        <f t="array" aca="1" ref="A446" ca="1" xml:space="preserve"> "a_DR_1_" &amp; INDIRECT("F" &amp; ROW(C446) - 18) &amp; "_p"</f>
        <v>a_DR_1_9_2_p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"a_DR_1_" &amp; INDIRECT("F" &amp; ROW(C447) - 19) &amp; "_p"</f>
        <v>a_DR_1_9_2_p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"a_DR_1_" &amp; INDIRECT("F" &amp; ROW(C448) - 20) &amp; "_p"</f>
        <v>a_DR_1_9_2_p</v>
      </c>
      <c r="B448">
        <v>2</v>
      </c>
      <c r="C448" t="s">
        <v>63</v>
      </c>
    </row>
    <row r="449" spans="1:3" x14ac:dyDescent="0.3">
      <c r="A449" s="14" t="s">
        <v>222</v>
      </c>
    </row>
    <row r="450" spans="1:3" x14ac:dyDescent="0.3">
      <c r="A450" t="str" cm="1">
        <f t="array" aca="1" ref="A450" ca="1" xml:space="preserve"> "a_CY_1_" &amp; INDIRECT("F" &amp; ROW(C450) - 22) &amp; "_p"</f>
        <v>a_CY_1_9_2_p</v>
      </c>
      <c r="B450">
        <v>0</v>
      </c>
      <c r="C450" t="s">
        <v>61</v>
      </c>
    </row>
    <row r="451" spans="1:3" x14ac:dyDescent="0.3">
      <c r="A451" t="str" cm="1">
        <f t="array" aca="1" ref="A451" ca="1" xml:space="preserve"> "a_CY_1_" &amp; INDIRECT("F" &amp; ROW(C451) - 23) &amp; "_p"</f>
        <v>a_CY_1_9_2_p</v>
      </c>
      <c r="B451">
        <v>0</v>
      </c>
      <c r="C451" t="s">
        <v>62</v>
      </c>
    </row>
    <row r="452" spans="1:3" x14ac:dyDescent="0.3">
      <c r="A452" t="str" cm="1">
        <f t="array" aca="1" ref="A452" ca="1" xml:space="preserve"> "a_CY_1_" &amp; INDIRECT("F" &amp; ROW(C452) - 24) &amp; "_p"</f>
        <v>a_CY_1_9_2_p</v>
      </c>
      <c r="B452">
        <v>2</v>
      </c>
      <c r="C452" t="s">
        <v>63</v>
      </c>
    </row>
  </sheetData>
  <mergeCells count="54">
    <mergeCell ref="F441:H441"/>
    <mergeCell ref="A353:C353"/>
    <mergeCell ref="F362:H362"/>
    <mergeCell ref="F366:H366"/>
    <mergeCell ref="A378:C378"/>
    <mergeCell ref="F387:H387"/>
    <mergeCell ref="F391:H391"/>
    <mergeCell ref="A403:C403"/>
    <mergeCell ref="F412:H412"/>
    <mergeCell ref="F416:H416"/>
    <mergeCell ref="A428:C428"/>
    <mergeCell ref="F437:H437"/>
    <mergeCell ref="F341:H341"/>
    <mergeCell ref="A253:C253"/>
    <mergeCell ref="F262:H262"/>
    <mergeCell ref="F266:H266"/>
    <mergeCell ref="A278:C278"/>
    <mergeCell ref="F287:H287"/>
    <mergeCell ref="F291:H291"/>
    <mergeCell ref="A303:C303"/>
    <mergeCell ref="F312:H312"/>
    <mergeCell ref="F316:H316"/>
    <mergeCell ref="A328:C328"/>
    <mergeCell ref="F337:H337"/>
    <mergeCell ref="F241:H241"/>
    <mergeCell ref="A153:C153"/>
    <mergeCell ref="F162:H162"/>
    <mergeCell ref="F166:H166"/>
    <mergeCell ref="A178:C178"/>
    <mergeCell ref="F187:H187"/>
    <mergeCell ref="F191:H191"/>
    <mergeCell ref="A203:C203"/>
    <mergeCell ref="F212:H212"/>
    <mergeCell ref="F216:H216"/>
    <mergeCell ref="A228:C228"/>
    <mergeCell ref="F237:H237"/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Start</vt:lpstr>
      <vt:lpstr>Terminal</vt:lpstr>
      <vt:lpstr>Baseline</vt:lpstr>
      <vt:lpstr>Temperature</vt:lpstr>
      <vt:lpstr>SeaLevel</vt:lpstr>
      <vt:lpstr>Extremes</vt:lpstr>
      <vt:lpstr>Adaptation</vt:lpstr>
      <vt:lpstr>Dynamics</vt:lpstr>
      <vt:lpstr>Structural Parameters</vt:lpstr>
      <vt:lpstr>Data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2020-03-02T10:43:15Z</dcterms:created>
  <dcterms:modified xsi:type="dcterms:W3CDTF">2020-04-14T15:45:26Z</dcterms:modified>
</cp:coreProperties>
</file>