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DGE_CRED_Model\ExcelFiles\"/>
    </mc:Choice>
  </mc:AlternateContent>
  <bookViews>
    <workbookView xWindow="-36132" yWindow="708" windowWidth="28800" windowHeight="15372" firstSheet="10" activeTab="13"/>
  </bookViews>
  <sheets>
    <sheet name="Content" sheetId="9" r:id="rId1"/>
    <sheet name="Data" sheetId="11" r:id="rId2"/>
    <sheet name="Start" sheetId="1" r:id="rId3"/>
    <sheet name="Terminal" sheetId="2" r:id="rId4"/>
    <sheet name="COVID" sheetId="18" r:id="rId5"/>
    <sheet name="Baseline" sheetId="6" r:id="rId6"/>
    <sheet name="Temperature" sheetId="7" r:id="rId7"/>
    <sheet name="SeaLevel" sheetId="8" r:id="rId8"/>
    <sheet name="Adaptation" sheetId="10" r:id="rId9"/>
    <sheet name="Extremes" sheetId="12" r:id="rId10"/>
    <sheet name="Dynamics" sheetId="3" r:id="rId11"/>
    <sheet name="Structural Parameters" sheetId="5" r:id="rId12"/>
    <sheet name="Damage Functions Labour" sheetId="17" r:id="rId13"/>
    <sheet name="Damage Functions Capital" sheetId="16" r:id="rId14"/>
    <sheet name="Damage Functions TFP" sheetId="4" r:id="rId15"/>
  </sheets>
  <externalReferences>
    <externalReference r:id="rId16"/>
    <externalReference r:id="rId17"/>
    <externalReference r:id="rId18"/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3" i="18" l="1"/>
  <c r="E83" i="18"/>
  <c r="D83" i="18"/>
  <c r="C83" i="18"/>
  <c r="F82" i="18"/>
  <c r="E82" i="18"/>
  <c r="D82" i="18"/>
  <c r="C82" i="18"/>
  <c r="F81" i="18"/>
  <c r="E81" i="18"/>
  <c r="D81" i="18"/>
  <c r="C81" i="18"/>
  <c r="F80" i="18"/>
  <c r="E80" i="18"/>
  <c r="D80" i="18"/>
  <c r="C80" i="18"/>
  <c r="F79" i="18"/>
  <c r="E79" i="18"/>
  <c r="D79" i="18"/>
  <c r="C79" i="18"/>
  <c r="F78" i="18"/>
  <c r="E78" i="18"/>
  <c r="D78" i="18"/>
  <c r="C78" i="18"/>
  <c r="F77" i="18"/>
  <c r="E77" i="18"/>
  <c r="D77" i="18"/>
  <c r="C77" i="18"/>
  <c r="F76" i="18"/>
  <c r="E76" i="18"/>
  <c r="D76" i="18"/>
  <c r="C76" i="18"/>
  <c r="F75" i="18"/>
  <c r="E75" i="18"/>
  <c r="D75" i="18"/>
  <c r="C75" i="18"/>
  <c r="F74" i="18"/>
  <c r="E74" i="18"/>
  <c r="D74" i="18"/>
  <c r="C74" i="18"/>
  <c r="F73" i="18"/>
  <c r="E73" i="18"/>
  <c r="D73" i="18"/>
  <c r="C73" i="18"/>
  <c r="F72" i="18"/>
  <c r="E72" i="18"/>
  <c r="D72" i="18"/>
  <c r="C72" i="18"/>
  <c r="F71" i="18"/>
  <c r="E71" i="18"/>
  <c r="D71" i="18"/>
  <c r="C71" i="18"/>
  <c r="F70" i="18"/>
  <c r="E70" i="18"/>
  <c r="D70" i="18"/>
  <c r="C70" i="18"/>
  <c r="F69" i="18"/>
  <c r="E69" i="18"/>
  <c r="D69" i="18"/>
  <c r="C69" i="18"/>
  <c r="F68" i="18"/>
  <c r="E68" i="18"/>
  <c r="D68" i="18"/>
  <c r="C68" i="18"/>
  <c r="F67" i="18"/>
  <c r="E67" i="18"/>
  <c r="D67" i="18"/>
  <c r="C67" i="18"/>
  <c r="F66" i="18"/>
  <c r="E66" i="18"/>
  <c r="D66" i="18"/>
  <c r="C66" i="18"/>
  <c r="F65" i="18"/>
  <c r="E65" i="18"/>
  <c r="D65" i="18"/>
  <c r="C65" i="18"/>
  <c r="F64" i="18"/>
  <c r="E64" i="18"/>
  <c r="D64" i="18"/>
  <c r="C64" i="18"/>
  <c r="F63" i="18"/>
  <c r="E63" i="18"/>
  <c r="D63" i="18"/>
  <c r="C63" i="18"/>
  <c r="F62" i="18"/>
  <c r="E62" i="18"/>
  <c r="D62" i="18"/>
  <c r="C62" i="18"/>
  <c r="F61" i="18"/>
  <c r="E61" i="18"/>
  <c r="D61" i="18"/>
  <c r="C61" i="18"/>
  <c r="F60" i="18"/>
  <c r="E60" i="18"/>
  <c r="D60" i="18"/>
  <c r="C60" i="18"/>
  <c r="F59" i="18"/>
  <c r="E59" i="18"/>
  <c r="D59" i="18"/>
  <c r="C59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E52" i="18"/>
  <c r="D52" i="18"/>
  <c r="C52" i="18"/>
  <c r="F51" i="18"/>
  <c r="E51" i="18"/>
  <c r="D51" i="18"/>
  <c r="C51" i="18"/>
  <c r="F50" i="18"/>
  <c r="E50" i="18"/>
  <c r="D50" i="18"/>
  <c r="C50" i="18"/>
  <c r="F49" i="18"/>
  <c r="E49" i="18"/>
  <c r="D49" i="18"/>
  <c r="C49" i="18"/>
  <c r="F48" i="18"/>
  <c r="E48" i="18"/>
  <c r="D48" i="18"/>
  <c r="C48" i="18"/>
  <c r="F47" i="18"/>
  <c r="E47" i="18"/>
  <c r="D47" i="18"/>
  <c r="C47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F23" i="18"/>
  <c r="E23" i="18"/>
  <c r="D23" i="18"/>
  <c r="C23" i="18"/>
  <c r="F22" i="18"/>
  <c r="E22" i="18"/>
  <c r="D22" i="18"/>
  <c r="C22" i="18"/>
  <c r="F21" i="18"/>
  <c r="E21" i="18"/>
  <c r="D21" i="18"/>
  <c r="C21" i="18"/>
  <c r="F20" i="18"/>
  <c r="E20" i="18"/>
  <c r="D20" i="18"/>
  <c r="C20" i="18"/>
  <c r="F19" i="18"/>
  <c r="E19" i="18"/>
  <c r="D19" i="18"/>
  <c r="C19" i="18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E10" i="18"/>
  <c r="D10" i="18"/>
  <c r="C10" i="18"/>
  <c r="F9" i="18"/>
  <c r="E9" i="18"/>
  <c r="D9" i="18"/>
  <c r="C9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F2" i="18"/>
  <c r="E2" i="18"/>
  <c r="D2" i="18"/>
  <c r="C2" i="18"/>
  <c r="L84" i="12" l="1"/>
  <c r="K84" i="12"/>
  <c r="J84" i="12"/>
  <c r="F202" i="17" l="1"/>
  <c r="A202" i="17"/>
  <c r="F177" i="17"/>
  <c r="A177" i="17"/>
  <c r="F152" i="17"/>
  <c r="A152" i="17"/>
  <c r="F127" i="17"/>
  <c r="A127" i="17"/>
  <c r="F102" i="17"/>
  <c r="A102" i="17"/>
  <c r="F77" i="17"/>
  <c r="A77" i="17"/>
  <c r="F52" i="17"/>
  <c r="A52" i="17"/>
  <c r="F27" i="17"/>
  <c r="A27" i="17"/>
  <c r="F2" i="17"/>
  <c r="A2" i="17"/>
  <c r="F202" i="16"/>
  <c r="A202" i="16"/>
  <c r="F177" i="16"/>
  <c r="A177" i="16"/>
  <c r="F152" i="16"/>
  <c r="A152" i="16"/>
  <c r="F127" i="16"/>
  <c r="A127" i="16"/>
  <c r="F102" i="16"/>
  <c r="A102" i="16"/>
  <c r="F77" i="16"/>
  <c r="A77" i="16"/>
  <c r="F52" i="16"/>
  <c r="A52" i="16"/>
  <c r="F27" i="16"/>
  <c r="A27" i="16"/>
  <c r="F2" i="16"/>
  <c r="A2" i="16"/>
  <c r="A49" i="17"/>
  <c r="A34" i="4"/>
  <c r="A21" i="16"/>
  <c r="A130" i="17"/>
  <c r="A121" i="17"/>
  <c r="A205" i="17" a="1"/>
  <c r="A64" i="4"/>
  <c r="A37" i="4"/>
  <c r="A54" i="16"/>
  <c r="A54" i="17"/>
  <c r="A105" i="17"/>
  <c r="A97" i="4"/>
  <c r="A47" i="16"/>
  <c r="A137" i="16"/>
  <c r="A108" i="4"/>
  <c r="A43" i="16"/>
  <c r="A149" i="4"/>
  <c r="A100" i="16"/>
  <c r="A42" i="17"/>
  <c r="A59" i="17"/>
  <c r="A143" i="16"/>
  <c r="A59" i="4"/>
  <c r="A16" i="4"/>
  <c r="A209" i="17" a="1"/>
  <c r="A146" i="17"/>
  <c r="A139" i="4"/>
  <c r="A166" i="17"/>
  <c r="A137" i="17"/>
  <c r="A197" i="16"/>
  <c r="A18" i="4"/>
  <c r="A8" i="16"/>
  <c r="A155" i="17"/>
  <c r="A56" i="16"/>
  <c r="A176" i="16"/>
  <c r="A109" i="4"/>
  <c r="A42" i="16"/>
  <c r="A12" i="16"/>
  <c r="A63" i="4"/>
  <c r="A101" i="17"/>
  <c r="A185" i="17"/>
  <c r="A104" i="4"/>
  <c r="A170" i="16"/>
  <c r="A147" i="17"/>
  <c r="A41" i="16"/>
  <c r="A197" i="4"/>
  <c r="A141" i="17"/>
  <c r="A135" i="17"/>
  <c r="A154" i="16"/>
  <c r="A59" i="16"/>
  <c r="A108" i="17"/>
  <c r="A122" i="16"/>
  <c r="A154" i="17"/>
  <c r="A97" i="16"/>
  <c r="A126" i="4"/>
  <c r="A151" i="16"/>
  <c r="A75" i="16"/>
  <c r="A64" i="17"/>
  <c r="A79" i="4"/>
  <c r="A167" i="4"/>
  <c r="A6" i="17"/>
  <c r="A208" i="17" a="1"/>
  <c r="A118" i="17"/>
  <c r="A187" i="17"/>
  <c r="A193" i="16"/>
  <c r="A72" i="17"/>
  <c r="A9" i="16"/>
  <c r="A150" i="4"/>
  <c r="A164" i="4"/>
  <c r="A155" i="4"/>
  <c r="A124" i="17"/>
  <c r="A149" i="16"/>
  <c r="A189" i="4"/>
  <c r="A29" i="4"/>
  <c r="A10" i="4"/>
  <c r="A216" i="17" a="1"/>
  <c r="A22" i="4"/>
  <c r="A13" i="17"/>
  <c r="A222" i="17" a="1"/>
  <c r="A89" i="17"/>
  <c r="A129" i="4"/>
  <c r="A137" i="4"/>
  <c r="A195" i="17"/>
  <c r="A25" i="17"/>
  <c r="A109" i="17"/>
  <c r="A99" i="16"/>
  <c r="A201" i="16"/>
  <c r="A35" i="4"/>
  <c r="A4" i="4"/>
  <c r="A16" i="17"/>
  <c r="A45" i="17"/>
  <c r="A212" i="17" a="1"/>
  <c r="A49" i="16"/>
  <c r="A81" i="4"/>
  <c r="A131" i="4"/>
  <c r="A81" i="17"/>
  <c r="A74" i="4"/>
  <c r="A79" i="16"/>
  <c r="A185" i="4"/>
  <c r="A10" i="17"/>
  <c r="A145" i="4"/>
  <c r="A147" i="16"/>
  <c r="A220" i="16" a="1"/>
  <c r="A201" i="4"/>
  <c r="A146" i="4"/>
  <c r="A92" i="4"/>
  <c r="A141" i="4"/>
  <c r="A125" i="4"/>
  <c r="A187" i="16"/>
  <c r="A6" i="4"/>
  <c r="A134" i="16"/>
  <c r="A89" i="4"/>
  <c r="A117" i="4"/>
  <c r="A100" i="17"/>
  <c r="A41" i="17"/>
  <c r="A26" i="17"/>
  <c r="A60" i="17"/>
  <c r="A120" i="4"/>
  <c r="A84" i="16"/>
  <c r="A55" i="17"/>
  <c r="A170" i="17"/>
  <c r="A159" i="17"/>
  <c r="A67" i="17"/>
  <c r="A200" i="16"/>
  <c r="A118" i="4"/>
  <c r="A113" i="17"/>
  <c r="A221" i="17" a="1"/>
  <c r="A175" i="16"/>
  <c r="A110" i="17"/>
  <c r="A164" i="16"/>
  <c r="A72" i="16"/>
  <c r="A176" i="4"/>
  <c r="A20" i="4"/>
  <c r="A112" i="17"/>
  <c r="A138" i="4"/>
  <c r="A76" i="4"/>
  <c r="A121" i="4"/>
  <c r="A80" i="16"/>
  <c r="A138" i="16"/>
  <c r="A174" i="4"/>
  <c r="A14" i="17"/>
  <c r="A174" i="16"/>
  <c r="A20" i="17"/>
  <c r="A60" i="16"/>
  <c r="A191" i="17"/>
  <c r="A51" i="16"/>
  <c r="A76" i="16"/>
  <c r="A151" i="4"/>
  <c r="A158" i="16"/>
  <c r="A113" i="4"/>
  <c r="A225" i="16" a="1"/>
  <c r="A95" i="4"/>
  <c r="A189" i="17"/>
  <c r="A129" i="17"/>
  <c r="A6" i="16"/>
  <c r="A62" i="16"/>
  <c r="A126" i="16"/>
  <c r="A138" i="17"/>
  <c r="A196" i="16"/>
  <c r="A192" i="16"/>
  <c r="A42" i="4"/>
  <c r="A22" i="16"/>
  <c r="A68" i="17"/>
  <c r="A67" i="4"/>
  <c r="A163" i="4"/>
  <c r="A156" i="16"/>
  <c r="A142" i="16"/>
  <c r="A226" i="17" a="1"/>
  <c r="A142" i="17"/>
  <c r="A166" i="4"/>
  <c r="A209" i="16" a="1"/>
  <c r="A183" i="16"/>
  <c r="A175" i="4"/>
  <c r="A84" i="17"/>
  <c r="A75" i="17"/>
  <c r="A64" i="16"/>
  <c r="A205" i="16" a="1"/>
  <c r="A191" i="4"/>
  <c r="A46" i="17"/>
  <c r="A213" i="16" a="1"/>
  <c r="A166" i="16"/>
  <c r="A193" i="17"/>
  <c r="A93" i="4"/>
  <c r="A122" i="17"/>
  <c r="A12" i="4"/>
  <c r="A31" i="16"/>
  <c r="A201" i="17"/>
  <c r="A160" i="16"/>
  <c r="A95" i="16"/>
  <c r="A101" i="16"/>
  <c r="A10" i="16"/>
  <c r="A187" i="4"/>
  <c r="A139" i="16"/>
  <c r="A38" i="4"/>
  <c r="A114" i="4"/>
  <c r="A46" i="4"/>
  <c r="A212" i="16" a="1"/>
  <c r="A70" i="4"/>
  <c r="A185" i="16"/>
  <c r="A9" i="17"/>
  <c r="A156" i="17"/>
  <c r="A87" i="4"/>
  <c r="A131" i="17"/>
  <c r="A162" i="4"/>
  <c r="A55" i="4"/>
  <c r="A51" i="4"/>
  <c r="A167" i="16"/>
  <c r="A208" i="16" a="1"/>
  <c r="A91" i="4"/>
  <c r="A150" i="17"/>
  <c r="A180" i="16"/>
  <c r="A106" i="17"/>
  <c r="A151" i="17"/>
  <c r="A218" i="16" a="1"/>
  <c r="A168" i="16"/>
  <c r="A58" i="17"/>
  <c r="A34" i="17"/>
  <c r="A84" i="4"/>
  <c r="A200" i="17"/>
  <c r="A30" i="17"/>
  <c r="A168" i="17"/>
  <c r="A170" i="4"/>
  <c r="A43" i="17"/>
  <c r="A83" i="17"/>
  <c r="A158" i="4"/>
  <c r="A145" i="16"/>
  <c r="A216" i="16" a="1"/>
  <c r="A21" i="4"/>
  <c r="A113" i="16"/>
  <c r="A45" i="4"/>
  <c r="A180" i="17"/>
  <c r="A142" i="4"/>
  <c r="A217" i="16" a="1"/>
  <c r="A224" i="17" a="1"/>
  <c r="A183" i="17"/>
  <c r="A168" i="4"/>
  <c r="A58" i="16"/>
  <c r="A17" i="16"/>
  <c r="A195" i="4"/>
  <c r="A31" i="17"/>
  <c r="A199" i="17"/>
  <c r="A158" i="17"/>
  <c r="A206" i="17" a="1"/>
  <c r="A224" i="16" a="1"/>
  <c r="A180" i="4"/>
  <c r="A56" i="17"/>
  <c r="A162" i="17"/>
  <c r="A71" i="4"/>
  <c r="A37" i="17"/>
  <c r="A50" i="16"/>
  <c r="A38" i="16"/>
  <c r="A35" i="17"/>
  <c r="A25" i="4"/>
  <c r="A184" i="16"/>
  <c r="A116" i="16"/>
  <c r="A226" i="16" a="1"/>
  <c r="A188" i="16"/>
  <c r="A204" i="16" a="1"/>
  <c r="A30" i="16"/>
  <c r="A125" i="17"/>
  <c r="A179" i="16"/>
  <c r="A112" i="4"/>
  <c r="A5" i="17"/>
  <c r="A18" i="16"/>
  <c r="A225" i="17" a="1"/>
  <c r="A133" i="17"/>
  <c r="A124" i="16"/>
  <c r="A66" i="16"/>
  <c r="A206" i="16" a="1"/>
  <c r="A72" i="4"/>
  <c r="A24" i="4"/>
  <c r="A68" i="4"/>
  <c r="A96" i="4"/>
  <c r="A133" i="16"/>
  <c r="A110" i="4"/>
  <c r="A50" i="4"/>
  <c r="A26" i="4"/>
  <c r="A91" i="16"/>
  <c r="A13" i="16"/>
  <c r="A29" i="16"/>
  <c r="A124" i="4"/>
  <c r="A159" i="16"/>
  <c r="A196" i="17"/>
  <c r="A67" i="16"/>
  <c r="A9" i="4"/>
  <c r="A135" i="4"/>
  <c r="A30" i="4"/>
  <c r="A105" i="16"/>
  <c r="A71" i="16"/>
  <c r="A100" i="4"/>
  <c r="A31" i="4"/>
  <c r="A33" i="16"/>
  <c r="A24" i="17"/>
  <c r="A181" i="4"/>
  <c r="A50" i="17"/>
  <c r="A74" i="17"/>
  <c r="A174" i="17"/>
  <c r="A222" i="16" a="1"/>
  <c r="A63" i="17"/>
  <c r="A74" i="16"/>
  <c r="A17" i="17"/>
  <c r="A130" i="4"/>
  <c r="A126" i="17"/>
  <c r="A101" i="4"/>
  <c r="A172" i="4"/>
  <c r="A141" i="16"/>
  <c r="A18" i="17"/>
  <c r="A83" i="16"/>
  <c r="A191" i="16"/>
  <c r="A171" i="17"/>
  <c r="A120" i="17"/>
  <c r="A13" i="4"/>
  <c r="A58" i="4"/>
  <c r="A5" i="4"/>
  <c r="A192" i="4"/>
  <c r="A131" i="16"/>
  <c r="A116" i="4"/>
  <c r="A4" i="17"/>
  <c r="A217" i="17" a="1"/>
  <c r="A91" i="17"/>
  <c r="A66" i="4"/>
  <c r="A83" i="4"/>
  <c r="A62" i="17"/>
  <c r="A196" i="4"/>
  <c r="A33" i="17"/>
  <c r="A114" i="17"/>
  <c r="A160" i="4"/>
  <c r="A99" i="17"/>
  <c r="A79" i="17"/>
  <c r="A163" i="17"/>
  <c r="A213" i="17" a="1"/>
  <c r="A70" i="17"/>
  <c r="A92" i="17"/>
  <c r="A106" i="4"/>
  <c r="A146" i="16"/>
  <c r="A5" i="16"/>
  <c r="A96" i="17"/>
  <c r="A62" i="4"/>
  <c r="A122" i="4"/>
  <c r="A171" i="16"/>
  <c r="A162" i="16"/>
  <c r="A93" i="16"/>
  <c r="A4" i="16"/>
  <c r="A38" i="17"/>
  <c r="A56" i="4"/>
  <c r="A8" i="4"/>
  <c r="A39" i="17"/>
  <c r="A220" i="17" a="1"/>
  <c r="A210" i="17" a="1"/>
  <c r="A193" i="4"/>
  <c r="A195" i="16"/>
  <c r="A179" i="17"/>
  <c r="A125" i="16"/>
  <c r="A16" i="16"/>
  <c r="A49" i="4"/>
  <c r="A159" i="4"/>
  <c r="A139" i="17"/>
  <c r="A87" i="16"/>
  <c r="A167" i="17"/>
  <c r="A12" i="17"/>
  <c r="A89" i="16"/>
  <c r="A116" i="17"/>
  <c r="A150" i="16"/>
  <c r="A85" i="4"/>
  <c r="A70" i="16"/>
  <c r="A54" i="4"/>
  <c r="A60" i="4"/>
  <c r="A199" i="16"/>
  <c r="A68" i="16"/>
  <c r="A143" i="4"/>
  <c r="A99" i="4"/>
  <c r="A221" i="16" a="1"/>
  <c r="A41" i="4"/>
  <c r="A197" i="17"/>
  <c r="A192" i="17"/>
  <c r="A63" i="16"/>
  <c r="A104" i="16"/>
  <c r="A179" i="4"/>
  <c r="A184" i="4"/>
  <c r="A26" i="16"/>
  <c r="A80" i="17"/>
  <c r="A85" i="16"/>
  <c r="A183" i="4"/>
  <c r="A112" i="16"/>
  <c r="A156" i="4"/>
  <c r="A46" i="16"/>
  <c r="A33" i="4"/>
  <c r="A106" i="16"/>
  <c r="A34" i="16"/>
  <c r="A204" i="17" a="1"/>
  <c r="A188" i="17"/>
  <c r="A176" i="17"/>
  <c r="A155" i="16"/>
  <c r="A88" i="4"/>
  <c r="A129" i="16"/>
  <c r="A20" i="16"/>
  <c r="A39" i="16"/>
  <c r="A199" i="4"/>
  <c r="A14" i="4"/>
  <c r="A47" i="17"/>
  <c r="A214" i="16" a="1"/>
  <c r="A22" i="17"/>
  <c r="A130" i="16"/>
  <c r="A218" i="17" a="1"/>
  <c r="A133" i="4"/>
  <c r="A66" i="17"/>
  <c r="A117" i="17"/>
  <c r="A160" i="17"/>
  <c r="A134" i="17"/>
  <c r="A21" i="17"/>
  <c r="A110" i="16"/>
  <c r="A85" i="17"/>
  <c r="A35" i="16"/>
  <c r="A17" i="4"/>
  <c r="A181" i="16"/>
  <c r="A43" i="4"/>
  <c r="A163" i="16"/>
  <c r="A188" i="4"/>
  <c r="A172" i="17"/>
  <c r="A118" i="16"/>
  <c r="A51" i="17"/>
  <c r="A88" i="16"/>
  <c r="A8" i="17"/>
  <c r="A24" i="16"/>
  <c r="A147" i="4"/>
  <c r="A97" i="17"/>
  <c r="A114" i="16"/>
  <c r="A29" i="17"/>
  <c r="A108" i="16"/>
  <c r="A75" i="4"/>
  <c r="A184" i="17"/>
  <c r="A81" i="16"/>
  <c r="A92" i="16"/>
  <c r="A37" i="16"/>
  <c r="A88" i="17"/>
  <c r="A210" i="16" a="1"/>
  <c r="A55" i="16"/>
  <c r="A87" i="17"/>
  <c r="A104" i="17"/>
  <c r="A135" i="16"/>
  <c r="A214" i="17" a="1"/>
  <c r="A76" i="17"/>
  <c r="A47" i="4"/>
  <c r="A105" i="4"/>
  <c r="A171" i="4"/>
  <c r="A181" i="17"/>
  <c r="A164" i="17"/>
  <c r="A120" i="16"/>
  <c r="A200" i="4"/>
  <c r="A25" i="16"/>
  <c r="A117" i="16"/>
  <c r="A172" i="16"/>
  <c r="A149" i="17"/>
  <c r="A134" i="4"/>
  <c r="A189" i="16"/>
  <c r="A45" i="16"/>
  <c r="A14" i="16"/>
  <c r="A71" i="17"/>
  <c r="A175" i="17"/>
  <c r="A154" i="4"/>
  <c r="A95" i="17"/>
  <c r="A96" i="16"/>
  <c r="A80" i="4"/>
  <c r="A93" i="17"/>
  <c r="A121" i="16"/>
  <c r="A39" i="4"/>
  <c r="A143" i="17"/>
  <c r="A145" i="17"/>
  <c r="A109" i="16"/>
  <c r="A208" i="17" l="1"/>
  <c r="A218" i="17"/>
  <c r="A217" i="17"/>
  <c r="A210" i="17"/>
  <c r="A221" i="17"/>
  <c r="A220" i="17"/>
  <c r="A212" i="17"/>
  <c r="A222" i="17"/>
  <c r="A209" i="17"/>
  <c r="A224" i="17"/>
  <c r="A225" i="17"/>
  <c r="A213" i="17"/>
  <c r="A204" i="17"/>
  <c r="A206" i="17"/>
  <c r="A205" i="17"/>
  <c r="A216" i="17"/>
  <c r="A226" i="17"/>
  <c r="A214" i="17"/>
  <c r="A218" i="16"/>
  <c r="A209" i="16"/>
  <c r="A220" i="16"/>
  <c r="A208" i="16"/>
  <c r="A210" i="16"/>
  <c r="A221" i="16"/>
  <c r="A206" i="16"/>
  <c r="A212" i="16"/>
  <c r="A213" i="16"/>
  <c r="A224" i="16"/>
  <c r="A222" i="16"/>
  <c r="A217" i="16"/>
  <c r="A204" i="16"/>
  <c r="A214" i="16"/>
  <c r="A225" i="16"/>
  <c r="A205" i="16"/>
  <c r="A216" i="16"/>
  <c r="A226" i="16"/>
  <c r="J84" i="10" l="1"/>
  <c r="J83" i="10" l="1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4" i="12" l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L3" i="12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K3" i="12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J3" i="12"/>
  <c r="B24" i="11" l="1"/>
  <c r="B23" i="11"/>
  <c r="B22" i="11"/>
  <c r="B4" i="11"/>
  <c r="B3" i="11"/>
  <c r="B2" i="11"/>
  <c r="B48" i="11" l="1"/>
  <c r="D30" i="3" s="1"/>
  <c r="B47" i="11"/>
  <c r="D27" i="3" s="1"/>
  <c r="B46" i="11"/>
  <c r="D24" i="3" s="1"/>
  <c r="D25" i="3" l="1"/>
  <c r="D22" i="3"/>
  <c r="D23" i="3"/>
  <c r="D26" i="3"/>
  <c r="D28" i="3"/>
  <c r="D29" i="3"/>
  <c r="B36" i="11"/>
  <c r="B35" i="11"/>
  <c r="B34" i="11"/>
  <c r="D13" i="3" l="1"/>
  <c r="D12" i="3"/>
  <c r="D14" i="3"/>
  <c r="D17" i="3"/>
  <c r="D16" i="3"/>
  <c r="D15" i="3"/>
  <c r="D20" i="3"/>
  <c r="D18" i="3"/>
  <c r="D19" i="3"/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2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C14" i="3" l="1"/>
  <c r="B14" i="3"/>
  <c r="A14" i="3"/>
  <c r="C17" i="3"/>
  <c r="B17" i="3"/>
  <c r="A17" i="3"/>
  <c r="C20" i="3"/>
  <c r="B20" i="3"/>
  <c r="A20" i="3"/>
  <c r="C24" i="3"/>
  <c r="B24" i="3"/>
  <c r="A24" i="3"/>
  <c r="C27" i="3"/>
  <c r="B27" i="3"/>
  <c r="A27" i="3"/>
  <c r="B30" i="3"/>
  <c r="A30" i="3"/>
  <c r="C30" i="3"/>
  <c r="F202" i="4"/>
  <c r="A202" i="4"/>
  <c r="F127" i="4"/>
  <c r="A127" i="4"/>
  <c r="F52" i="4"/>
  <c r="A52" i="4"/>
  <c r="A208" i="4" a="1"/>
  <c r="A212" i="4" a="1"/>
  <c r="A204" i="4" a="1"/>
  <c r="A218" i="4" a="1"/>
  <c r="A210" i="4" a="1"/>
  <c r="A216" i="4" a="1"/>
  <c r="A205" i="4" a="1"/>
  <c r="A226" i="4" a="1"/>
  <c r="A221" i="4" a="1"/>
  <c r="A222" i="4" a="1"/>
  <c r="A225" i="4" a="1"/>
  <c r="A214" i="4" a="1"/>
  <c r="A206" i="4" a="1"/>
  <c r="A213" i="4" a="1"/>
  <c r="A220" i="4" a="1"/>
  <c r="A209" i="4" a="1"/>
  <c r="A217" i="4" a="1"/>
  <c r="A224" i="4" a="1"/>
  <c r="A224" i="4" l="1"/>
  <c r="A226" i="4"/>
  <c r="A225" i="4"/>
  <c r="A222" i="4"/>
  <c r="A221" i="4"/>
  <c r="A220" i="4"/>
  <c r="A214" i="4"/>
  <c r="A212" i="4"/>
  <c r="A213" i="4"/>
  <c r="A208" i="4"/>
  <c r="A210" i="4"/>
  <c r="A209" i="4"/>
  <c r="A206" i="4"/>
  <c r="A218" i="4"/>
  <c r="A205" i="4"/>
  <c r="A217" i="4"/>
  <c r="A216" i="4"/>
  <c r="A204" i="4"/>
  <c r="C14" i="5"/>
  <c r="A14" i="5"/>
  <c r="A30" i="5"/>
  <c r="A27" i="5"/>
  <c r="A24" i="5"/>
  <c r="C30" i="5"/>
  <c r="C29" i="5"/>
  <c r="C28" i="5"/>
  <c r="C27" i="5"/>
  <c r="C26" i="5"/>
  <c r="C25" i="5"/>
  <c r="C24" i="5"/>
  <c r="C23" i="5"/>
  <c r="C50" i="5"/>
  <c r="C49" i="5"/>
  <c r="C48" i="5"/>
  <c r="C47" i="5"/>
  <c r="C46" i="5"/>
  <c r="C45" i="5"/>
  <c r="C44" i="5"/>
  <c r="C43" i="5"/>
  <c r="C42" i="5"/>
  <c r="C40" i="5"/>
  <c r="C39" i="5"/>
  <c r="C38" i="5"/>
  <c r="C37" i="5"/>
  <c r="C36" i="5"/>
  <c r="C35" i="5"/>
  <c r="C34" i="5"/>
  <c r="A50" i="5"/>
  <c r="A40" i="5"/>
  <c r="A34" i="5"/>
  <c r="A37" i="5"/>
  <c r="A47" i="5"/>
  <c r="A44" i="5"/>
  <c r="A20" i="5"/>
  <c r="C20" i="5"/>
  <c r="A17" i="5"/>
  <c r="C17" i="5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C38" i="1"/>
  <c r="A38" i="1"/>
  <c r="C35" i="1"/>
  <c r="A35" i="1"/>
  <c r="C32" i="1"/>
  <c r="A32" i="1"/>
  <c r="C22" i="1"/>
  <c r="A22" i="1"/>
  <c r="C10" i="2"/>
  <c r="A10" i="2"/>
  <c r="F20" i="2"/>
  <c r="F10" i="2"/>
  <c r="A16" i="2"/>
  <c r="C16" i="2"/>
  <c r="F16" i="2"/>
  <c r="A13" i="2"/>
  <c r="C13" i="2"/>
  <c r="F13" i="2"/>
  <c r="A26" i="2"/>
  <c r="C26" i="2"/>
  <c r="F26" i="2"/>
  <c r="F23" i="2"/>
  <c r="C23" i="2"/>
  <c r="A23" i="2"/>
  <c r="C20" i="2"/>
  <c r="A20" i="2"/>
  <c r="G24" i="1"/>
  <c r="G25" i="1" s="1"/>
  <c r="G23" i="1"/>
  <c r="G33" i="1" s="1"/>
  <c r="G21" i="1"/>
  <c r="G20" i="1"/>
  <c r="G30" i="1" s="1"/>
  <c r="C48" i="1"/>
  <c r="C47" i="1"/>
  <c r="C46" i="1"/>
  <c r="A48" i="1"/>
  <c r="A47" i="1"/>
  <c r="A46" i="1"/>
  <c r="A28" i="1"/>
  <c r="C28" i="1"/>
  <c r="A25" i="1"/>
  <c r="C25" i="1"/>
  <c r="G22" i="1" l="1"/>
  <c r="G31" i="1"/>
  <c r="G34" i="1"/>
  <c r="G10" i="2"/>
  <c r="G20" i="2" s="1"/>
  <c r="G32" i="1"/>
  <c r="G13" i="2"/>
  <c r="G35" i="1"/>
  <c r="B10" i="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83" i="10"/>
  <c r="D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C83" i="10"/>
  <c r="B13" i="2" l="1"/>
  <c r="G23" i="2"/>
  <c r="B23" i="2" s="1"/>
  <c r="B3" i="1"/>
  <c r="B3" i="2" s="1"/>
  <c r="F177" i="4" l="1"/>
  <c r="A177" i="4"/>
  <c r="F152" i="4" l="1"/>
  <c r="A152" i="4"/>
  <c r="F102" i="4"/>
  <c r="A102" i="4"/>
  <c r="F77" i="4"/>
  <c r="A77" i="4"/>
  <c r="F27" i="4"/>
  <c r="A27" i="4"/>
  <c r="B14" i="11" l="1"/>
  <c r="B13" i="11"/>
  <c r="B12" i="11"/>
  <c r="I31" i="1" l="1"/>
  <c r="F35" i="1" s="1"/>
  <c r="B35" i="1" s="1"/>
  <c r="I32" i="1"/>
  <c r="F38" i="1" s="1"/>
  <c r="I21" i="1"/>
  <c r="F25" i="1" s="1"/>
  <c r="B25" i="1" s="1"/>
  <c r="J20" i="2" l="1"/>
  <c r="J19" i="2"/>
  <c r="I20" i="1"/>
  <c r="F22" i="1" s="1"/>
  <c r="B22" i="1" s="1"/>
  <c r="I22" i="1"/>
  <c r="F28" i="1" s="1"/>
  <c r="A25" i="2"/>
  <c r="A24" i="2"/>
  <c r="A22" i="2"/>
  <c r="A21" i="2"/>
  <c r="A19" i="2"/>
  <c r="A18" i="2"/>
  <c r="A15" i="2"/>
  <c r="A14" i="2"/>
  <c r="A12" i="2"/>
  <c r="A11" i="2"/>
  <c r="A9" i="2"/>
  <c r="A8" i="2"/>
  <c r="C25" i="2" l="1"/>
  <c r="C24" i="2"/>
  <c r="C22" i="2"/>
  <c r="C21" i="2"/>
  <c r="C19" i="2"/>
  <c r="C18" i="2"/>
  <c r="C15" i="2"/>
  <c r="C14" i="2"/>
  <c r="C12" i="2"/>
  <c r="C11" i="2"/>
  <c r="C9" i="2"/>
  <c r="C8" i="2"/>
  <c r="F25" i="2"/>
  <c r="F24" i="2"/>
  <c r="F22" i="2"/>
  <c r="F21" i="2"/>
  <c r="F19" i="2"/>
  <c r="F18" i="2"/>
  <c r="F15" i="2"/>
  <c r="F14" i="2"/>
  <c r="F12" i="2"/>
  <c r="F11" i="2"/>
  <c r="F9" i="2"/>
  <c r="F8" i="2"/>
  <c r="A45" i="1"/>
  <c r="A44" i="1"/>
  <c r="A43" i="1"/>
  <c r="A42" i="1"/>
  <c r="A41" i="1"/>
  <c r="A40" i="1"/>
  <c r="A37" i="1"/>
  <c r="A36" i="1"/>
  <c r="A34" i="1"/>
  <c r="A33" i="1"/>
  <c r="A31" i="1"/>
  <c r="A30" i="1"/>
  <c r="G11" i="2" l="1"/>
  <c r="G21" i="2" s="1"/>
  <c r="B21" i="2" l="1"/>
  <c r="B20" i="2"/>
  <c r="B11" i="2"/>
  <c r="A27" i="1" l="1"/>
  <c r="A26" i="1"/>
  <c r="A24" i="1"/>
  <c r="A23" i="1"/>
  <c r="A21" i="1"/>
  <c r="A20" i="1"/>
  <c r="G8" i="2"/>
  <c r="G18" i="2" l="1"/>
  <c r="B18" i="2" s="1"/>
  <c r="B8" i="2"/>
  <c r="G12" i="2"/>
  <c r="G22" i="2" s="1"/>
  <c r="G15" i="2"/>
  <c r="G25" i="2" s="1"/>
  <c r="D83" i="11"/>
  <c r="D82" i="11"/>
  <c r="D81" i="11"/>
  <c r="D80" i="11"/>
  <c r="D79" i="11"/>
  <c r="D78" i="11"/>
  <c r="D77" i="11"/>
  <c r="F74" i="11"/>
  <c r="F73" i="11"/>
  <c r="F72" i="11"/>
  <c r="F71" i="11"/>
  <c r="F70" i="11"/>
  <c r="F69" i="11"/>
  <c r="F68" i="11"/>
  <c r="E68" i="11"/>
  <c r="E69" i="11"/>
  <c r="E70" i="11"/>
  <c r="E71" i="11"/>
  <c r="E72" i="11"/>
  <c r="E73" i="11"/>
  <c r="E74" i="11"/>
  <c r="C86" i="11"/>
  <c r="C87" i="11"/>
  <c r="C88" i="11"/>
  <c r="C89" i="11"/>
  <c r="C90" i="11"/>
  <c r="C91" i="11"/>
  <c r="C92" i="11"/>
  <c r="D95" i="11"/>
  <c r="D96" i="11"/>
  <c r="G27" i="1" s="1"/>
  <c r="D97" i="11"/>
  <c r="D98" i="11"/>
  <c r="D99" i="11"/>
  <c r="D100" i="11"/>
  <c r="D101" i="11"/>
  <c r="G26" i="1" s="1"/>
  <c r="I42" i="1"/>
  <c r="I41" i="1"/>
  <c r="I40" i="1"/>
  <c r="I30" i="1"/>
  <c r="F32" i="1" s="1"/>
  <c r="B32" i="1" s="1"/>
  <c r="J9" i="2"/>
  <c r="C27" i="1"/>
  <c r="C26" i="1"/>
  <c r="C24" i="1"/>
  <c r="C23" i="1"/>
  <c r="C21" i="1"/>
  <c r="C20" i="1"/>
  <c r="C37" i="1"/>
  <c r="C36" i="1"/>
  <c r="C34" i="1"/>
  <c r="C33" i="1"/>
  <c r="C31" i="1"/>
  <c r="C30" i="1"/>
  <c r="C45" i="1"/>
  <c r="C44" i="1"/>
  <c r="C43" i="1"/>
  <c r="C42" i="1"/>
  <c r="C41" i="1"/>
  <c r="C40" i="1"/>
  <c r="G36" i="1" l="1"/>
  <c r="G14" i="2"/>
  <c r="G28" i="1"/>
  <c r="G37" i="1"/>
  <c r="F46" i="1"/>
  <c r="B46" i="1" s="1"/>
  <c r="F48" i="1"/>
  <c r="B48" i="1" s="1"/>
  <c r="F47" i="1"/>
  <c r="B47" i="1" s="1"/>
  <c r="J18" i="2"/>
  <c r="J8" i="2"/>
  <c r="J11" i="2"/>
  <c r="G9" i="2"/>
  <c r="G19" i="2" s="1"/>
  <c r="B22" i="2"/>
  <c r="B12" i="2"/>
  <c r="F42" i="1"/>
  <c r="B42" i="1" s="1"/>
  <c r="B25" i="2"/>
  <c r="B15" i="2"/>
  <c r="F37" i="1"/>
  <c r="F33" i="1"/>
  <c r="F43" i="1"/>
  <c r="B43" i="1" s="1"/>
  <c r="F34" i="1"/>
  <c r="F40" i="1"/>
  <c r="B40" i="1" s="1"/>
  <c r="F44" i="1"/>
  <c r="B44" i="1" s="1"/>
  <c r="F30" i="1"/>
  <c r="F36" i="1"/>
  <c r="F41" i="1"/>
  <c r="B41" i="1" s="1"/>
  <c r="F45" i="1"/>
  <c r="B45" i="1" s="1"/>
  <c r="F31" i="1"/>
  <c r="A49" i="5"/>
  <c r="A48" i="5"/>
  <c r="A46" i="5"/>
  <c r="A45" i="5"/>
  <c r="A43" i="5"/>
  <c r="A42" i="5"/>
  <c r="A39" i="5"/>
  <c r="A38" i="5"/>
  <c r="A36" i="5"/>
  <c r="A35" i="5"/>
  <c r="A33" i="5"/>
  <c r="A32" i="5"/>
  <c r="C33" i="5"/>
  <c r="C32" i="5"/>
  <c r="G38" i="1" l="1"/>
  <c r="B38" i="1" s="1"/>
  <c r="G16" i="2"/>
  <c r="B28" i="1"/>
  <c r="G24" i="2"/>
  <c r="B24" i="2" s="1"/>
  <c r="B14" i="2"/>
  <c r="B19" i="2"/>
  <c r="B9" i="2"/>
  <c r="G26" i="2" l="1"/>
  <c r="B26" i="2" s="1"/>
  <c r="B16" i="2"/>
  <c r="F27" i="1"/>
  <c r="F26" i="1"/>
  <c r="F24" i="1"/>
  <c r="F23" i="1"/>
  <c r="F21" i="1"/>
  <c r="F20" i="1"/>
  <c r="B26" i="1" l="1"/>
  <c r="B36" i="1" s="1"/>
  <c r="B24" i="1"/>
  <c r="B34" i="1" s="1"/>
  <c r="B23" i="1"/>
  <c r="B33" i="1" s="1"/>
  <c r="B21" i="1"/>
  <c r="B31" i="1" s="1"/>
  <c r="B20" i="1"/>
  <c r="B30" i="1" s="1"/>
  <c r="A29" i="5"/>
  <c r="A28" i="5"/>
  <c r="A26" i="5"/>
  <c r="A25" i="5"/>
  <c r="A23" i="5"/>
  <c r="A19" i="5"/>
  <c r="A18" i="5"/>
  <c r="A16" i="5"/>
  <c r="A15" i="5"/>
  <c r="A13" i="5"/>
  <c r="A12" i="5"/>
  <c r="A22" i="5"/>
  <c r="C22" i="5"/>
  <c r="C19" i="5"/>
  <c r="C18" i="5"/>
  <c r="C16" i="5"/>
  <c r="C15" i="5"/>
  <c r="C13" i="5"/>
  <c r="C12" i="5"/>
  <c r="C29" i="3"/>
  <c r="C28" i="3"/>
  <c r="C26" i="3"/>
  <c r="C25" i="3"/>
  <c r="C23" i="3"/>
  <c r="C22" i="3"/>
  <c r="B29" i="3"/>
  <c r="B28" i="3"/>
  <c r="B26" i="3"/>
  <c r="B25" i="3"/>
  <c r="B23" i="3"/>
  <c r="B22" i="3"/>
  <c r="B19" i="3"/>
  <c r="B18" i="3"/>
  <c r="B16" i="3"/>
  <c r="B15" i="3"/>
  <c r="B13" i="3"/>
  <c r="A29" i="3"/>
  <c r="A28" i="3"/>
  <c r="A26" i="3"/>
  <c r="A25" i="3"/>
  <c r="A23" i="3"/>
  <c r="A22" i="3"/>
  <c r="C19" i="3"/>
  <c r="C18" i="3"/>
  <c r="C16" i="3"/>
  <c r="C15" i="3"/>
  <c r="C13" i="3"/>
  <c r="C12" i="3"/>
  <c r="A18" i="3"/>
  <c r="A19" i="3"/>
  <c r="A15" i="3"/>
  <c r="A16" i="3"/>
  <c r="A13" i="3"/>
  <c r="A12" i="3"/>
  <c r="B27" i="1" l="1"/>
  <c r="B37" i="1" s="1"/>
  <c r="B12" i="3"/>
  <c r="B3" i="3" l="1"/>
  <c r="F2" i="4" l="1"/>
  <c r="A2" i="4"/>
  <c r="G27" i="18"/>
  <c r="G44" i="18"/>
  <c r="G40" i="18"/>
  <c r="G56" i="18"/>
  <c r="G72" i="18"/>
  <c r="G64" i="18"/>
  <c r="G36" i="18"/>
  <c r="G31" i="18"/>
  <c r="G41" i="18"/>
  <c r="G83" i="18"/>
  <c r="G3" i="18"/>
  <c r="G14" i="18"/>
  <c r="G46" i="18"/>
  <c r="G33" i="18"/>
  <c r="G71" i="18"/>
  <c r="G29" i="18"/>
  <c r="G80" i="18"/>
  <c r="G8" i="18"/>
  <c r="G65" i="18"/>
  <c r="G61" i="18"/>
  <c r="G77" i="18"/>
  <c r="G53" i="18"/>
  <c r="G68" i="18"/>
  <c r="G4" i="18"/>
  <c r="G32" i="18"/>
  <c r="G39" i="18"/>
  <c r="G66" i="18"/>
  <c r="G12" i="18"/>
  <c r="G19" i="18"/>
  <c r="G5" i="18"/>
  <c r="G45" i="18"/>
  <c r="G18" i="18"/>
  <c r="G76" i="18"/>
  <c r="G59" i="18"/>
  <c r="G49" i="18"/>
  <c r="G16" i="18"/>
  <c r="G75" i="18"/>
  <c r="G82" i="18"/>
  <c r="G11" i="18"/>
  <c r="G57" i="18"/>
  <c r="G48" i="18"/>
  <c r="G34" i="18"/>
  <c r="G6" i="18"/>
  <c r="G78" i="18"/>
  <c r="G42" i="18"/>
  <c r="G54" i="18"/>
  <c r="G9" i="18"/>
  <c r="G51" i="18"/>
  <c r="G81" i="18"/>
  <c r="G30" i="18"/>
  <c r="G23" i="18"/>
  <c r="G58" i="18"/>
  <c r="G28" i="18"/>
  <c r="G70" i="18"/>
  <c r="G38" i="18"/>
  <c r="G25" i="18"/>
  <c r="G47" i="18"/>
  <c r="G43" i="18"/>
  <c r="G13" i="18"/>
  <c r="G60" i="18"/>
  <c r="G37" i="18"/>
  <c r="G10" i="18"/>
  <c r="G15" i="18"/>
  <c r="G20" i="18"/>
  <c r="G22" i="18"/>
  <c r="G79" i="18"/>
  <c r="G69" i="18"/>
  <c r="G67" i="18"/>
  <c r="G62" i="18"/>
  <c r="G17" i="18"/>
  <c r="G21" i="18"/>
  <c r="G7" i="18"/>
  <c r="G26" i="18"/>
  <c r="G74" i="18"/>
  <c r="G55" i="18"/>
  <c r="G52" i="18"/>
  <c r="G73" i="18"/>
  <c r="G63" i="18"/>
  <c r="G50" i="18"/>
  <c r="G24" i="18"/>
  <c r="G84" i="18"/>
  <c r="G35" i="18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<sst xmlns="http://schemas.openxmlformats.org/spreadsheetml/2006/main" count="1158" uniqueCount="222">
  <si>
    <t>Parameter</t>
  </si>
  <si>
    <t>Value</t>
  </si>
  <si>
    <t>Description</t>
  </si>
  <si>
    <t>Y0_p</t>
  </si>
  <si>
    <t>initial gross value added</t>
  </si>
  <si>
    <t>labour cost shares</t>
  </si>
  <si>
    <t>employment shares</t>
  </si>
  <si>
    <t>gross value added shares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</si>
  <si>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</si>
  <si>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</si>
  <si>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</si>
  <si>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</si>
  <si>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</si>
  <si>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</si>
  <si>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</si>
  <si>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</si>
  <si>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</si>
  <si>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</si>
  <si>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</si>
  <si>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</si>
  <si>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</si>
  <si>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</si>
  <si>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</si>
  <si>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</si>
  <si>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</si>
  <si>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</si>
  <si>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</si>
  <si>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</si>
  <si>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</si>
  <si>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</si>
  <si>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</si>
  <si>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</si>
  <si>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</si>
  <si>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</si>
  <si>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</si>
  <si>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</si>
  <si>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rhoA_p</t>
  </si>
  <si>
    <t>speed of adjustment for technology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</si>
  <si>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</si>
  <si>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</si>
  <si>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</si>
  <si>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</si>
  <si>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</si>
  <si>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</si>
  <si>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</si>
  <si>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</si>
  <si>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</si>
  <si>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</si>
  <si>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</si>
  <si>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</si>
  <si>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</si>
  <si>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</si>
  <si>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</si>
  <si>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</si>
  <si>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</si>
  <si>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</si>
  <si>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</si>
  <si>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</si>
  <si>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</si>
  <si>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linear term</t>
  </si>
  <si>
    <t>quadratic term</t>
  </si>
  <si>
    <t>quadratic exponent :-)</t>
  </si>
  <si>
    <t>Percipitation</t>
  </si>
  <si>
    <t>Wind Speed</t>
  </si>
  <si>
    <t>Sea Level</t>
  </si>
  <si>
    <t>NT_p</t>
  </si>
  <si>
    <t>PT_p</t>
  </si>
  <si>
    <t>YT_p</t>
  </si>
  <si>
    <t>depreciation rate is delta_p =  (I/Y)/ (K/Y)</t>
  </si>
  <si>
    <t>omegaNX0_p</t>
  </si>
  <si>
    <t>omegaNXT_p</t>
  </si>
  <si>
    <t>Economic Sectors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</si>
  <si>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</si>
  <si>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</si>
  <si>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</si>
  <si>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</si>
  <si>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</si>
  <si>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</si>
  <si>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</si>
  <si>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</si>
  <si>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</si>
  <si>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</si>
  <si>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</si>
  <si>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</si>
  <si>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</si>
  <si>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</si>
  <si>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</si>
  <si>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</si>
  <si>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</si>
  <si>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</si>
  <si>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</si>
  <si>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</si>
  <si>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</si>
  <si>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</si>
  <si>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</si>
  <si>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</si>
  <si>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</si>
  <si>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</si>
  <si>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</si>
  <si>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</si>
  <si>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</si>
  <si>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</si>
  <si>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</si>
  <si>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</si>
  <si>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</si>
  <si>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</si>
  <si>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</si>
  <si>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</si>
  <si>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</si>
  <si>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</si>
  <si>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</si>
  <si>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</si>
  <si>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Sheets</t>
  </si>
  <si>
    <t>Start</t>
  </si>
  <si>
    <t>Terminal</t>
  </si>
  <si>
    <t>defines terminal values for the baseline scenario</t>
  </si>
  <si>
    <t>defines initial values for economic variables</t>
  </si>
  <si>
    <t>Baseline</t>
  </si>
  <si>
    <t>Dynamics</t>
  </si>
  <si>
    <t>defines values for structural parameters which influence the dynamics of the model</t>
  </si>
  <si>
    <t>defines values for structural parameters mainly elasticities</t>
  </si>
  <si>
    <t>Sector</t>
  </si>
  <si>
    <t>Region</t>
  </si>
  <si>
    <t>T0_3_p</t>
  </si>
  <si>
    <t>intitial temperature in region 3</t>
  </si>
  <si>
    <t>Red River Delta</t>
  </si>
  <si>
    <t>Central Highlands</t>
  </si>
  <si>
    <t>Mekong river delta</t>
  </si>
  <si>
    <t>Sector in Model</t>
  </si>
  <si>
    <t>Classifications</t>
  </si>
  <si>
    <t>Region in Model</t>
  </si>
  <si>
    <t>Initial Value Added Growth Rates</t>
  </si>
  <si>
    <t>Elasticity between labour and capital</t>
  </si>
  <si>
    <t>Adaptation cost effectiveness</t>
  </si>
  <si>
    <t>National Sector Share</t>
  </si>
  <si>
    <t>Regional Share</t>
  </si>
  <si>
    <t>Total</t>
  </si>
  <si>
    <t>Vietnam</t>
  </si>
  <si>
    <t>Northern Midlands and Mountain Areas</t>
  </si>
  <si>
    <t>North Central and Central coastal areas</t>
  </si>
  <si>
    <t>South East</t>
  </si>
  <si>
    <t>Mekong River Delta</t>
  </si>
  <si>
    <t>Agriculture</t>
  </si>
  <si>
    <t>Forestry</t>
  </si>
  <si>
    <t>Special</t>
  </si>
  <si>
    <t>Homestead</t>
  </si>
  <si>
    <t>Number of newly established enterprises</t>
  </si>
  <si>
    <t>Cumulative</t>
  </si>
  <si>
    <t>Share</t>
  </si>
  <si>
    <t>Number of acting enterprises</t>
  </si>
  <si>
    <t>Number of Houses</t>
  </si>
  <si>
    <t>Area</t>
  </si>
  <si>
    <t>Average Population</t>
  </si>
  <si>
    <t>etaQ_p</t>
  </si>
  <si>
    <t>etaQ_1_p</t>
  </si>
  <si>
    <t>etaQ_2_p</t>
  </si>
  <si>
    <t>etaQ_3_p</t>
  </si>
  <si>
    <t>Time</t>
  </si>
  <si>
    <t>exo_T_1</t>
  </si>
  <si>
    <t>exo_SL</t>
  </si>
  <si>
    <t>Taxes on capital</t>
  </si>
  <si>
    <t>Taxes on labour</t>
  </si>
  <si>
    <t>Gross Value Added Shares National Level</t>
  </si>
  <si>
    <t>Employment Shares</t>
  </si>
  <si>
    <t>Labour cost shares</t>
  </si>
  <si>
    <t>exo_T_2</t>
  </si>
  <si>
    <t>exo_DRO_1</t>
  </si>
  <si>
    <t>exo_CYC_1</t>
  </si>
  <si>
    <t>exo_CYC_2</t>
  </si>
  <si>
    <t>Drought</t>
  </si>
  <si>
    <t>Cyclone</t>
  </si>
  <si>
    <t>Damage Functions TFP</t>
  </si>
  <si>
    <t>Damage Functions Labour</t>
  </si>
  <si>
    <t>Damage Functions Capital</t>
  </si>
  <si>
    <t>Data</t>
  </si>
  <si>
    <t>defines coefficients for the sectoral and regional damage functions to total factor productivity</t>
  </si>
  <si>
    <t>defines coefficients for the sectoral and regional damage functions to capital stock</t>
  </si>
  <si>
    <t>sheet with link to data sources used for calibration</t>
  </si>
  <si>
    <t>exo_PoP</t>
  </si>
  <si>
    <t>exo_T_3</t>
  </si>
  <si>
    <t>PERC0_3_p</t>
  </si>
  <si>
    <t>percipitation in region 3</t>
  </si>
  <si>
    <t>WS0_3_p</t>
  </si>
  <si>
    <t>wind speed in region 3</t>
  </si>
  <si>
    <t>exo_CYC_3</t>
  </si>
  <si>
    <t>exo_DRO_3</t>
  </si>
  <si>
    <t>Adaptation</t>
  </si>
  <si>
    <t>Extremes</t>
  </si>
  <si>
    <t>Structural Parameters</t>
  </si>
  <si>
    <t>defines coefficients for the sectoral and regional damage functions to labour productivity</t>
  </si>
  <si>
    <t xml:space="preserve">Note: The model uses aggregated sectors, e.g. BDE. The sector BDE is the aggregate out of the single sectors B, D and E. </t>
  </si>
  <si>
    <t>terminal aggregates</t>
  </si>
  <si>
    <t>Source: Statistical Yearbook 2018 page 42 Table 3</t>
  </si>
  <si>
    <t>Land use by region</t>
  </si>
  <si>
    <t>Source: Statistical Yearbook 2018 page 205 Table 73</t>
  </si>
  <si>
    <t>Source: Statistical Yearbook 2018 page 209 Table 75</t>
  </si>
  <si>
    <t>Source: Statistical Yearbook 2018 page 189 Table 71</t>
  </si>
  <si>
    <t>Source: Statistical Yearbook 2018 page 53 Table 5</t>
  </si>
  <si>
    <t>elasticity of substitution between sectors</t>
  </si>
  <si>
    <t>elasticity of substitution between regions for sector 1</t>
  </si>
  <si>
    <t>elasticity of substitution between regions for sector 2</t>
  </si>
  <si>
    <t>elasticity of substitution between regions for sector 3</t>
  </si>
  <si>
    <t>Initial Employment Growth Rates</t>
  </si>
  <si>
    <t>Growth rates of real gross value added</t>
  </si>
  <si>
    <t>Growth rates of employment</t>
  </si>
  <si>
    <t>North Central and Central Coast, Southeast, Central Highlands, Northern Midlands and Mountains</t>
  </si>
  <si>
    <t>GDP per capita in 2010 US Dollars</t>
  </si>
  <si>
    <t>B,C,D,E,F</t>
  </si>
  <si>
    <t>G-T</t>
  </si>
  <si>
    <t>© Halle Institute for Economic Research (IWH)</t>
  </si>
  <si>
    <t>exo_GA_SL_1_1</t>
  </si>
  <si>
    <t xml:space="preserve">defines the path for exogenous variables like population </t>
  </si>
  <si>
    <t xml:space="preserve">defines the path for exogenous variables especially regional temperature </t>
  </si>
  <si>
    <t xml:space="preserve">defines the path for exogenous variables especially regional temperature and sea level </t>
  </si>
  <si>
    <t>defines the path for exogenous variables especially regional temperature, sea level and regional and sector specific adaptation measures.</t>
  </si>
  <si>
    <t xml:space="preserve">defines the path for exogenous variables especially regional temperature, sea level and regional, sector specific adaptation measures, and the intensity and severity of weather extremes. </t>
  </si>
  <si>
    <t>WS</t>
  </si>
  <si>
    <t>SL</t>
  </si>
  <si>
    <t>PREC</t>
  </si>
  <si>
    <t>DRO</t>
  </si>
  <si>
    <t>CYC</t>
  </si>
  <si>
    <t>exo_NX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</si>
</sst>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2" fillId="0" borderId="0" xfId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11" fontId="3" fillId="0" borderId="0" xfId="0" applyNumberFormat="1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65" fontId="0" fillId="0" borderId="6" xfId="0" applyNumberFormat="1" applyBorder="1"/>
    <xf numFmtId="165" fontId="0" fillId="0" borderId="9" xfId="0" applyNumberFormat="1" applyBorder="1"/>
    <xf numFmtId="164" fontId="3" fillId="0" borderId="0" xfId="0" applyNumberFormat="1" applyFont="1"/>
    <xf numFmtId="0" fontId="0" fillId="6" borderId="8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SU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2c93ce427878e7/Dokumente/GitHub/Vietnam_RBC_model/Data/Employment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Real%20Gross%20Value%20Added%20by%20Economic%20Activ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Employment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modified"/>
      <sheetName val="S"/>
      <sheetName val="U"/>
      <sheetName val="IO"/>
      <sheetName val="Tabelle1"/>
      <sheetName val="IO_unscaled_ProductTechnology"/>
      <sheetName val="IO_scaled_ProductTechnology"/>
      <sheetName val="IO_GRAS_ProductTechnology"/>
      <sheetName val="IO_unscaled_IndustryTechnology"/>
      <sheetName val="IO_scaled_IndustryTechnology"/>
      <sheetName val="IO_GRAS_IndustryTechnology"/>
      <sheetName val="IO_GRAS_Economic_Activity_3"/>
      <sheetName val="IO GRAS Economic Activity 9"/>
      <sheetName val="IO_GRAS_Economic_Activity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0.12065051525610013</v>
          </cell>
          <cell r="C17">
            <v>0.41899633359784821</v>
          </cell>
          <cell r="D17">
            <v>0.46035315114605213</v>
          </cell>
        </row>
        <row r="18">
          <cell r="B18">
            <v>0.66875157554028841</v>
          </cell>
          <cell r="C18">
            <v>0.59550049379795222</v>
          </cell>
          <cell r="D18">
            <v>0.65438575050367986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>
        <row r="5">
          <cell r="A5">
            <v>2005</v>
          </cell>
        </row>
      </sheetData>
      <sheetData sheetId="1">
        <row r="12">
          <cell r="B12">
            <v>0.41864967694004818</v>
          </cell>
        </row>
      </sheetData>
      <sheetData sheetId="2">
        <row r="12">
          <cell r="B12">
            <v>0.41864967694004818</v>
          </cell>
          <cell r="C12">
            <v>0.3244782638060289</v>
          </cell>
          <cell r="D12">
            <v>0.25687205925392287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  <sheetName val="Aggregation 3 Sectors"/>
    </sheetNames>
    <sheetDataSet>
      <sheetData sheetId="0"/>
      <sheetData sheetId="1"/>
      <sheetData sheetId="2">
        <row r="17">
          <cell r="AB17">
            <v>2.7500252201002755E-2</v>
          </cell>
          <cell r="AC17">
            <v>7.5959058253599013E-2</v>
          </cell>
          <cell r="AD17">
            <v>6.7015704524621203E-2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/>
      <sheetData sheetId="2">
        <row r="3">
          <cell r="K3">
            <v>-4.1781774017679151E-2</v>
          </cell>
          <cell r="L3">
            <v>4.7325488555684768E-2</v>
          </cell>
          <cell r="M3">
            <v>2.1277733008339038E-2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56"/>
  <sheetViews>
    <sheetView workbookViewId="0">
      <selection activeCell="B10" sqref="B10"/>
    </sheetView>
  </sheetViews>
  <sheetFormatPr baseColWidth="10" defaultRowHeight="14.4" x14ac:dyDescent="0.3"/>
  <cols>
    <col min="1" max="1" width="24" bestFit="1" customWidth="1"/>
    <col min="2" max="2" width="108.44140625" bestFit="1" customWidth="1"/>
    <col min="3" max="3" width="14.44140625" bestFit="1" customWidth="1"/>
    <col min="4" max="4" width="31" bestFit="1" customWidth="1"/>
    <col min="5" max="5" width="28.44140625" bestFit="1" customWidth="1"/>
    <col min="6" max="6" width="9.5546875" bestFit="1" customWidth="1"/>
    <col min="7" max="7" width="17.33203125" bestFit="1" customWidth="1"/>
  </cols>
  <sheetData>
    <row r="1" spans="1:16384" x14ac:dyDescent="0.3">
      <c r="A1" s="44" t="s">
        <v>112</v>
      </c>
      <c r="B1" s="44"/>
    </row>
    <row r="2" spans="1:16384" x14ac:dyDescent="0.3">
      <c r="A2" s="4" t="s">
        <v>113</v>
      </c>
      <c r="B2" t="s">
        <v>116</v>
      </c>
    </row>
    <row r="3" spans="1:16384" x14ac:dyDescent="0.3">
      <c r="A3" s="4" t="s">
        <v>114</v>
      </c>
      <c r="B3" t="s">
        <v>115</v>
      </c>
    </row>
    <row r="4" spans="1:16384" x14ac:dyDescent="0.3">
      <c r="A4" s="4" t="s">
        <v>117</v>
      </c>
      <c r="B4" t="s">
        <v>211</v>
      </c>
    </row>
    <row r="5" spans="1:16384" x14ac:dyDescent="0.3">
      <c r="A5" s="4" t="s">
        <v>58</v>
      </c>
      <c r="B5" t="s">
        <v>212</v>
      </c>
    </row>
    <row r="6" spans="1:16384" x14ac:dyDescent="0.3">
      <c r="A6" s="4" t="s">
        <v>64</v>
      </c>
      <c r="B6" t="s">
        <v>213</v>
      </c>
    </row>
    <row r="7" spans="1:16384" x14ac:dyDescent="0.3">
      <c r="A7" s="4" t="s">
        <v>186</v>
      </c>
      <c r="B7" t="s">
        <v>214</v>
      </c>
    </row>
    <row r="8" spans="1:16384" x14ac:dyDescent="0.3">
      <c r="A8" s="4" t="s">
        <v>187</v>
      </c>
      <c r="B8" t="s">
        <v>215</v>
      </c>
    </row>
    <row r="9" spans="1:16384" x14ac:dyDescent="0.3">
      <c r="A9" s="4" t="s">
        <v>118</v>
      </c>
      <c r="B9" t="s">
        <v>119</v>
      </c>
    </row>
    <row r="10" spans="1:16384" x14ac:dyDescent="0.3">
      <c r="A10" s="4" t="s">
        <v>188</v>
      </c>
      <c r="B10" t="s">
        <v>120</v>
      </c>
    </row>
    <row r="11" spans="1:16384" x14ac:dyDescent="0.3">
      <c r="A11" s="4" t="s">
        <v>171</v>
      </c>
      <c r="B11" t="s">
        <v>175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3">
      <c r="A12" s="4" t="s">
        <v>172</v>
      </c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3">
      <c r="A13" s="4" t="s">
        <v>173</v>
      </c>
      <c r="B13" t="s">
        <v>176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3">
      <c r="A14" s="4" t="s">
        <v>174</v>
      </c>
      <c r="B14" t="s">
        <v>177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3">
      <c r="A15" s="44" t="s">
        <v>71</v>
      </c>
      <c r="B15" s="44"/>
    </row>
    <row r="16" spans="1:16384" x14ac:dyDescent="0.3">
      <c r="A16" t="s">
        <v>72</v>
      </c>
      <c r="B16" s="3" t="s">
        <v>92</v>
      </c>
    </row>
    <row r="17" spans="1:2" x14ac:dyDescent="0.3">
      <c r="A17" t="s">
        <v>73</v>
      </c>
      <c r="B17" s="3" t="s">
        <v>93</v>
      </c>
    </row>
    <row r="18" spans="1:2" x14ac:dyDescent="0.3">
      <c r="A18" t="s">
        <v>74</v>
      </c>
      <c r="B18" s="3" t="s">
        <v>94</v>
      </c>
    </row>
    <row r="19" spans="1:2" x14ac:dyDescent="0.3">
      <c r="A19" t="s">
        <v>75</v>
      </c>
      <c r="B19" s="3" t="s">
        <v>95</v>
      </c>
    </row>
    <row r="20" spans="1:2" x14ac:dyDescent="0.3">
      <c r="A20" t="s">
        <v>91</v>
      </c>
      <c r="B20" s="3" t="s">
        <v>96</v>
      </c>
    </row>
    <row r="21" spans="1:2" x14ac:dyDescent="0.3">
      <c r="A21" t="s">
        <v>76</v>
      </c>
      <c r="B21" s="3" t="s">
        <v>97</v>
      </c>
    </row>
    <row r="22" spans="1:2" x14ac:dyDescent="0.3">
      <c r="A22" t="s">
        <v>77</v>
      </c>
      <c r="B22" s="3" t="s">
        <v>98</v>
      </c>
    </row>
    <row r="23" spans="1:2" x14ac:dyDescent="0.3">
      <c r="A23" t="s">
        <v>78</v>
      </c>
      <c r="B23" s="3" t="s">
        <v>99</v>
      </c>
    </row>
    <row r="24" spans="1:2" x14ac:dyDescent="0.3">
      <c r="A24" t="s">
        <v>79</v>
      </c>
      <c r="B24" s="3" t="s">
        <v>100</v>
      </c>
    </row>
    <row r="25" spans="1:2" x14ac:dyDescent="0.3">
      <c r="A25" t="s">
        <v>80</v>
      </c>
      <c r="B25" s="3" t="s">
        <v>101</v>
      </c>
    </row>
    <row r="26" spans="1:2" x14ac:dyDescent="0.3">
      <c r="A26" t="s">
        <v>81</v>
      </c>
      <c r="B26" s="3" t="s">
        <v>102</v>
      </c>
    </row>
    <row r="27" spans="1:2" x14ac:dyDescent="0.3">
      <c r="A27" t="s">
        <v>82</v>
      </c>
      <c r="B27" s="3" t="s">
        <v>103</v>
      </c>
    </row>
    <row r="28" spans="1:2" x14ac:dyDescent="0.3">
      <c r="A28" t="s">
        <v>83</v>
      </c>
      <c r="B28" s="3" t="s">
        <v>104</v>
      </c>
    </row>
    <row r="29" spans="1:2" x14ac:dyDescent="0.3">
      <c r="A29" t="s">
        <v>84</v>
      </c>
      <c r="B29" s="3" t="s">
        <v>105</v>
      </c>
    </row>
    <row r="30" spans="1:2" x14ac:dyDescent="0.3">
      <c r="A30" t="s">
        <v>85</v>
      </c>
      <c r="B30" s="3" t="s">
        <v>106</v>
      </c>
    </row>
    <row r="31" spans="1:2" x14ac:dyDescent="0.3">
      <c r="A31" t="s">
        <v>86</v>
      </c>
      <c r="B31" s="3" t="s">
        <v>107</v>
      </c>
    </row>
    <row r="32" spans="1:2" x14ac:dyDescent="0.3">
      <c r="A32" t="s">
        <v>87</v>
      </c>
      <c r="B32" s="3" t="s">
        <v>108</v>
      </c>
    </row>
    <row r="33" spans="1:2" x14ac:dyDescent="0.3">
      <c r="A33" t="s">
        <v>88</v>
      </c>
      <c r="B33" s="3" t="s">
        <v>109</v>
      </c>
    </row>
    <row r="34" spans="1:2" x14ac:dyDescent="0.3">
      <c r="A34" t="s">
        <v>89</v>
      </c>
      <c r="B34" s="3" t="s">
        <v>110</v>
      </c>
    </row>
    <row r="35" spans="1:2" x14ac:dyDescent="0.3">
      <c r="A35" t="s">
        <v>90</v>
      </c>
      <c r="B35" s="3" t="s">
        <v>111</v>
      </c>
    </row>
    <row r="37" spans="1:2" x14ac:dyDescent="0.3">
      <c r="A37" s="12" t="s">
        <v>128</v>
      </c>
      <c r="B37" s="12" t="s">
        <v>129</v>
      </c>
    </row>
    <row r="38" spans="1:2" x14ac:dyDescent="0.3">
      <c r="A38" s="10">
        <v>1</v>
      </c>
      <c r="B38" t="s">
        <v>72</v>
      </c>
    </row>
    <row r="39" spans="1:2" x14ac:dyDescent="0.3">
      <c r="A39" s="10">
        <v>2</v>
      </c>
      <c r="B39" t="s">
        <v>207</v>
      </c>
    </row>
    <row r="40" spans="1:2" x14ac:dyDescent="0.3">
      <c r="A40" s="10">
        <v>3</v>
      </c>
      <c r="B40" t="s">
        <v>208</v>
      </c>
    </row>
    <row r="41" spans="1:2" x14ac:dyDescent="0.3">
      <c r="A41" s="10"/>
    </row>
    <row r="42" spans="1:2" x14ac:dyDescent="0.3">
      <c r="A42" s="10"/>
    </row>
    <row r="43" spans="1:2" x14ac:dyDescent="0.3">
      <c r="A43" s="10"/>
    </row>
    <row r="44" spans="1:2" x14ac:dyDescent="0.3">
      <c r="A44" s="10"/>
    </row>
    <row r="45" spans="1:2" x14ac:dyDescent="0.3">
      <c r="A45" s="10"/>
    </row>
    <row r="46" spans="1:2" x14ac:dyDescent="0.3">
      <c r="A46" s="10"/>
    </row>
    <row r="48" spans="1:2" x14ac:dyDescent="0.3">
      <c r="A48" s="12" t="s">
        <v>130</v>
      </c>
      <c r="B48" s="12"/>
    </row>
    <row r="49" spans="1:2" x14ac:dyDescent="0.3">
      <c r="A49" s="10">
        <v>1</v>
      </c>
      <c r="B49" t="s">
        <v>127</v>
      </c>
    </row>
    <row r="50" spans="1:2" x14ac:dyDescent="0.3">
      <c r="A50" s="10">
        <v>2</v>
      </c>
      <c r="B50" t="s">
        <v>125</v>
      </c>
    </row>
    <row r="51" spans="1:2" x14ac:dyDescent="0.3">
      <c r="A51" s="10">
        <v>3</v>
      </c>
      <c r="B51" t="s">
        <v>205</v>
      </c>
    </row>
    <row r="52" spans="1:2" x14ac:dyDescent="0.3">
      <c r="A52" s="10"/>
    </row>
    <row r="53" spans="1:2" x14ac:dyDescent="0.3">
      <c r="A53" s="10"/>
    </row>
    <row r="54" spans="1:2" x14ac:dyDescent="0.3">
      <c r="A54" s="10"/>
    </row>
    <row r="55" spans="1:2" x14ac:dyDescent="0.3">
      <c r="A55" s="43" t="s">
        <v>190</v>
      </c>
      <c r="B55" s="43"/>
    </row>
    <row r="56" spans="1:2" x14ac:dyDescent="0.3">
      <c r="A56" t="s">
        <v>209</v>
      </c>
    </row>
  </sheetData>
  <mergeCells count="3">
    <mergeCell ref="A55:B55"/>
    <mergeCell ref="A1:B1"/>
    <mergeCell ref="A15:B15"/>
  </mergeCells>
  <hyperlinks>
    <hyperlink ref="A2" location="Start!A1" display="Start"/>
    <hyperlink ref="A3" location="Terminal!A1" display="Terminal"/>
    <hyperlink ref="A4" location="Baseline!A1" display="Baseline"/>
    <hyperlink ref="A9" location="Dynamics!A1" display="Dynamics"/>
    <hyperlink ref="A11" location="'Damage Functions TFP'!A1" display="Damage Functions TFP"/>
    <hyperlink ref="A12" location="'Damage Functions Labour'!A1" display="Damage Functions Labour"/>
    <hyperlink ref="A13" location="'Damage Functions Capital'!A1" display="Damage Functions Capital"/>
    <hyperlink ref="A14" location="Data!A1" display="Data"/>
    <hyperlink ref="A5" location="Temperature!A1" display="Temperature"/>
    <hyperlink ref="A6" location="SeaLevel!A1" display="Sea Level"/>
    <hyperlink ref="A7" location="Adaptation!A1" display="Adaptation"/>
    <hyperlink ref="A8" location="Extremes!A1" display="Extremes"/>
    <hyperlink ref="A10" location="'Structural Parameters'!A1" display="Strucutral Parameters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130" zoomScaleNormal="130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L84" sqref="L84"/>
    </sheetView>
  </sheetViews>
  <sheetFormatPr baseColWidth="10" defaultRowHeight="14.4" x14ac:dyDescent="0.3"/>
  <sheetData>
    <row r="1" spans="1:12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166</v>
      </c>
      <c r="H1" t="s">
        <v>166</v>
      </c>
      <c r="I1" t="s">
        <v>185</v>
      </c>
      <c r="J1" t="s">
        <v>167</v>
      </c>
      <c r="K1" t="s">
        <v>168</v>
      </c>
      <c r="L1" t="s">
        <v>184</v>
      </c>
    </row>
    <row r="2" spans="1:12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v>2</v>
      </c>
      <c r="K2">
        <v>2</v>
      </c>
      <c r="L2">
        <v>2</v>
      </c>
    </row>
    <row r="3" spans="1:12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>IF(J2&lt;0.000001,2,MAX(0,J2-2/45))</f>
        <v>1.9555555555555555</v>
      </c>
      <c r="K3">
        <f t="shared" ref="K3:K66" si="1">IF(K2&lt;0.000001,2,MAX(0,K2-2/45))</f>
        <v>1.9555555555555555</v>
      </c>
      <c r="L3">
        <f t="shared" ref="L3:L66" si="2">IF(L2&lt;0.000001,2,MAX(0,L2-2/45))</f>
        <v>1.9555555555555555</v>
      </c>
    </row>
    <row r="4" spans="1:12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ref="J4:J67" si="3">IF(J3&lt;0.000001,2,MAX(0,J3-2/45))</f>
        <v>1.911111111111111</v>
      </c>
      <c r="K4">
        <f t="shared" si="1"/>
        <v>1.911111111111111</v>
      </c>
      <c r="L4">
        <f t="shared" si="2"/>
        <v>1.911111111111111</v>
      </c>
    </row>
    <row r="5" spans="1:12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1</v>
      </c>
      <c r="H5">
        <v>1</v>
      </c>
      <c r="I5">
        <v>0</v>
      </c>
      <c r="J5">
        <f t="shared" si="3"/>
        <v>1.8666666666666665</v>
      </c>
      <c r="K5">
        <f t="shared" si="1"/>
        <v>1.8666666666666665</v>
      </c>
      <c r="L5">
        <f t="shared" si="2"/>
        <v>1.8666666666666665</v>
      </c>
    </row>
    <row r="6" spans="1:12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3"/>
        <v>1.822222222222222</v>
      </c>
      <c r="K6">
        <f t="shared" si="1"/>
        <v>1.822222222222222</v>
      </c>
      <c r="L6">
        <f t="shared" si="2"/>
        <v>1.822222222222222</v>
      </c>
    </row>
    <row r="7" spans="1:12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3"/>
        <v>1.7777777777777775</v>
      </c>
      <c r="K7">
        <f t="shared" si="1"/>
        <v>1.7777777777777775</v>
      </c>
      <c r="L7">
        <f t="shared" si="2"/>
        <v>1.7777777777777775</v>
      </c>
    </row>
    <row r="8" spans="1:12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3"/>
        <v>1.7333333333333329</v>
      </c>
      <c r="K8">
        <f t="shared" si="1"/>
        <v>1.7333333333333329</v>
      </c>
      <c r="L8">
        <f t="shared" si="2"/>
        <v>1.7333333333333329</v>
      </c>
    </row>
    <row r="9" spans="1:12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3"/>
        <v>1.6888888888888884</v>
      </c>
      <c r="K9">
        <f t="shared" si="1"/>
        <v>1.6888888888888884</v>
      </c>
      <c r="L9">
        <f t="shared" si="2"/>
        <v>1.6888888888888884</v>
      </c>
    </row>
    <row r="10" spans="1:12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1</v>
      </c>
      <c r="H10">
        <v>1</v>
      </c>
      <c r="I10">
        <v>1</v>
      </c>
      <c r="J10">
        <f t="shared" si="3"/>
        <v>1.6444444444444439</v>
      </c>
      <c r="K10">
        <f t="shared" si="1"/>
        <v>1.6444444444444439</v>
      </c>
      <c r="L10">
        <f t="shared" si="2"/>
        <v>1.6444444444444439</v>
      </c>
    </row>
    <row r="11" spans="1:12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3"/>
        <v>1.5999999999999994</v>
      </c>
      <c r="K11">
        <f t="shared" si="1"/>
        <v>1.5999999999999994</v>
      </c>
      <c r="L11">
        <f t="shared" si="2"/>
        <v>1.5999999999999994</v>
      </c>
    </row>
    <row r="12" spans="1:12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3"/>
        <v>1.5555555555555549</v>
      </c>
      <c r="K12">
        <f t="shared" si="1"/>
        <v>1.5555555555555549</v>
      </c>
      <c r="L12">
        <f t="shared" si="2"/>
        <v>1.5555555555555549</v>
      </c>
    </row>
    <row r="13" spans="1:12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3"/>
        <v>1.5111111111111104</v>
      </c>
      <c r="K13">
        <f t="shared" si="1"/>
        <v>1.5111111111111104</v>
      </c>
      <c r="L13">
        <f t="shared" si="2"/>
        <v>1.5111111111111104</v>
      </c>
    </row>
    <row r="14" spans="1:12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3"/>
        <v>1.4666666666666659</v>
      </c>
      <c r="K14">
        <f t="shared" si="1"/>
        <v>1.4666666666666659</v>
      </c>
      <c r="L14">
        <f t="shared" si="2"/>
        <v>1.4666666666666659</v>
      </c>
    </row>
    <row r="15" spans="1:12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1</v>
      </c>
      <c r="H15">
        <v>1</v>
      </c>
      <c r="I15">
        <v>0</v>
      </c>
      <c r="J15">
        <f t="shared" si="3"/>
        <v>1.4222222222222214</v>
      </c>
      <c r="K15">
        <f t="shared" si="1"/>
        <v>1.4222222222222214</v>
      </c>
      <c r="L15">
        <f t="shared" si="2"/>
        <v>1.4222222222222214</v>
      </c>
    </row>
    <row r="16" spans="1:12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3"/>
        <v>1.3777777777777769</v>
      </c>
      <c r="K16">
        <f t="shared" si="1"/>
        <v>1.3777777777777769</v>
      </c>
      <c r="L16">
        <f t="shared" si="2"/>
        <v>1.3777777777777769</v>
      </c>
    </row>
    <row r="17" spans="1:12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3"/>
        <v>1.3333333333333324</v>
      </c>
      <c r="K17">
        <f t="shared" si="1"/>
        <v>1.3333333333333324</v>
      </c>
      <c r="L17">
        <f t="shared" si="2"/>
        <v>1.3333333333333324</v>
      </c>
    </row>
    <row r="18" spans="1:12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3"/>
        <v>1.2888888888888879</v>
      </c>
      <c r="K18">
        <f t="shared" si="1"/>
        <v>1.2888888888888879</v>
      </c>
      <c r="L18">
        <f t="shared" si="2"/>
        <v>1.2888888888888879</v>
      </c>
    </row>
    <row r="19" spans="1:12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3"/>
        <v>1.2444444444444434</v>
      </c>
      <c r="K19">
        <f t="shared" si="1"/>
        <v>1.2444444444444434</v>
      </c>
      <c r="L19">
        <f t="shared" si="2"/>
        <v>1.2444444444444434</v>
      </c>
    </row>
    <row r="20" spans="1:12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1</v>
      </c>
      <c r="H20">
        <v>1</v>
      </c>
      <c r="I20">
        <v>1</v>
      </c>
      <c r="J20">
        <f t="shared" si="3"/>
        <v>1.1999999999999988</v>
      </c>
      <c r="K20">
        <f t="shared" si="1"/>
        <v>1.1999999999999988</v>
      </c>
      <c r="L20">
        <f t="shared" si="2"/>
        <v>1.1999999999999988</v>
      </c>
    </row>
    <row r="21" spans="1:12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3"/>
        <v>1.1555555555555543</v>
      </c>
      <c r="K21">
        <f t="shared" si="1"/>
        <v>1.1555555555555543</v>
      </c>
      <c r="L21">
        <f t="shared" si="2"/>
        <v>1.1555555555555543</v>
      </c>
    </row>
    <row r="22" spans="1:12" x14ac:dyDescent="0.3">
      <c r="A22">
        <v>22</v>
      </c>
      <c r="B22">
        <v>0.13578000000000001</v>
      </c>
      <c r="C22">
        <f t="shared" ref="C22:F41" si="4">C$84/($A$84-($A$2-1)) *($A22 -($A$2-1))</f>
        <v>1.1132530120481929</v>
      </c>
      <c r="D22">
        <f t="shared" si="4"/>
        <v>1.3662650602409641</v>
      </c>
      <c r="E22">
        <f t="shared" si="4"/>
        <v>1.2650602409638554</v>
      </c>
      <c r="F22">
        <f t="shared" si="4"/>
        <v>0.25301204819277112</v>
      </c>
      <c r="G22">
        <v>0</v>
      </c>
      <c r="H22">
        <v>0</v>
      </c>
      <c r="I22">
        <v>0</v>
      </c>
      <c r="J22">
        <f t="shared" si="3"/>
        <v>1.1111111111111098</v>
      </c>
      <c r="K22">
        <f t="shared" si="1"/>
        <v>1.1111111111111098</v>
      </c>
      <c r="L22">
        <f t="shared" si="2"/>
        <v>1.1111111111111098</v>
      </c>
    </row>
    <row r="23" spans="1:12" x14ac:dyDescent="0.3">
      <c r="A23">
        <v>23</v>
      </c>
      <c r="B23">
        <v>0.13969000000000009</v>
      </c>
      <c r="C23">
        <f t="shared" si="4"/>
        <v>1.1662650602409639</v>
      </c>
      <c r="D23">
        <f t="shared" si="4"/>
        <v>1.4313253012048195</v>
      </c>
      <c r="E23">
        <f t="shared" si="4"/>
        <v>1.3253012048192772</v>
      </c>
      <c r="F23">
        <f t="shared" si="4"/>
        <v>0.26506024096385544</v>
      </c>
      <c r="G23">
        <v>0</v>
      </c>
      <c r="H23">
        <v>0</v>
      </c>
      <c r="I23">
        <v>0</v>
      </c>
      <c r="J23">
        <f t="shared" si="3"/>
        <v>1.0666666666666653</v>
      </c>
      <c r="K23">
        <f t="shared" si="1"/>
        <v>1.0666666666666653</v>
      </c>
      <c r="L23">
        <f t="shared" si="2"/>
        <v>1.0666666666666653</v>
      </c>
    </row>
    <row r="24" spans="1:12" x14ac:dyDescent="0.3">
      <c r="A24">
        <v>24</v>
      </c>
      <c r="B24">
        <v>0.14373999999999998</v>
      </c>
      <c r="C24">
        <f t="shared" si="4"/>
        <v>1.219277108433735</v>
      </c>
      <c r="D24">
        <f t="shared" si="4"/>
        <v>1.4963855421686749</v>
      </c>
      <c r="E24">
        <f t="shared" si="4"/>
        <v>1.3855421686746987</v>
      </c>
      <c r="F24">
        <f t="shared" si="4"/>
        <v>0.27710843373493976</v>
      </c>
      <c r="G24">
        <v>0</v>
      </c>
      <c r="H24">
        <v>0</v>
      </c>
      <c r="I24">
        <v>0</v>
      </c>
      <c r="J24">
        <f t="shared" si="3"/>
        <v>1.0222222222222208</v>
      </c>
      <c r="K24">
        <f t="shared" si="1"/>
        <v>1.0222222222222208</v>
      </c>
      <c r="L24">
        <f t="shared" si="2"/>
        <v>1.0222222222222208</v>
      </c>
    </row>
    <row r="25" spans="1:12" x14ac:dyDescent="0.3">
      <c r="A25">
        <v>25</v>
      </c>
      <c r="B25">
        <v>0.14491000000000009</v>
      </c>
      <c r="C25">
        <f t="shared" si="4"/>
        <v>1.2722891566265062</v>
      </c>
      <c r="D25">
        <f t="shared" si="4"/>
        <v>1.5614457831325304</v>
      </c>
      <c r="E25">
        <f t="shared" si="4"/>
        <v>1.4457831325301205</v>
      </c>
      <c r="F25">
        <f t="shared" si="4"/>
        <v>0.28915662650602414</v>
      </c>
      <c r="G25">
        <v>1</v>
      </c>
      <c r="H25">
        <v>1</v>
      </c>
      <c r="I25">
        <v>0</v>
      </c>
      <c r="J25">
        <f t="shared" si="3"/>
        <v>0.97777777777777641</v>
      </c>
      <c r="K25">
        <f t="shared" si="1"/>
        <v>0.97777777777777641</v>
      </c>
      <c r="L25">
        <f t="shared" si="2"/>
        <v>0.97777777777777641</v>
      </c>
    </row>
    <row r="26" spans="1:12" x14ac:dyDescent="0.3">
      <c r="A26">
        <v>26</v>
      </c>
      <c r="B26">
        <v>0.14674000000000009</v>
      </c>
      <c r="C26">
        <f t="shared" si="4"/>
        <v>1.3253012048192772</v>
      </c>
      <c r="D26">
        <f t="shared" si="4"/>
        <v>1.6265060240963858</v>
      </c>
      <c r="E26">
        <f t="shared" si="4"/>
        <v>1.5060240963855422</v>
      </c>
      <c r="F26">
        <f t="shared" si="4"/>
        <v>0.30120481927710846</v>
      </c>
      <c r="G26">
        <v>0</v>
      </c>
      <c r="H26">
        <v>0</v>
      </c>
      <c r="I26">
        <v>0</v>
      </c>
      <c r="J26">
        <f t="shared" si="3"/>
        <v>0.93333333333333202</v>
      </c>
      <c r="K26">
        <f t="shared" si="1"/>
        <v>0.93333333333333202</v>
      </c>
      <c r="L26">
        <f t="shared" si="2"/>
        <v>0.93333333333333202</v>
      </c>
    </row>
    <row r="27" spans="1:12" x14ac:dyDescent="0.3">
      <c r="A27">
        <v>27</v>
      </c>
      <c r="B27">
        <v>0.1492</v>
      </c>
      <c r="C27">
        <f t="shared" si="4"/>
        <v>1.3783132530120483</v>
      </c>
      <c r="D27">
        <f t="shared" si="4"/>
        <v>1.6915662650602412</v>
      </c>
      <c r="E27">
        <f t="shared" si="4"/>
        <v>1.5662650602409638</v>
      </c>
      <c r="F27">
        <f t="shared" si="4"/>
        <v>0.31325301204819278</v>
      </c>
      <c r="G27">
        <v>0</v>
      </c>
      <c r="H27">
        <v>0</v>
      </c>
      <c r="I27">
        <v>0</v>
      </c>
      <c r="J27">
        <f t="shared" si="3"/>
        <v>0.88888888888888762</v>
      </c>
      <c r="K27">
        <f t="shared" si="1"/>
        <v>0.88888888888888762</v>
      </c>
      <c r="L27">
        <f t="shared" si="2"/>
        <v>0.88888888888888762</v>
      </c>
    </row>
    <row r="28" spans="1:12" x14ac:dyDescent="0.3">
      <c r="A28">
        <v>28</v>
      </c>
      <c r="B28">
        <v>0.15226000000000006</v>
      </c>
      <c r="C28">
        <f t="shared" si="4"/>
        <v>1.4313253012048195</v>
      </c>
      <c r="D28">
        <f t="shared" si="4"/>
        <v>1.7566265060240966</v>
      </c>
      <c r="E28">
        <f t="shared" si="4"/>
        <v>1.6265060240963856</v>
      </c>
      <c r="F28">
        <f t="shared" si="4"/>
        <v>0.3253012048192771</v>
      </c>
      <c r="G28">
        <v>0</v>
      </c>
      <c r="H28">
        <v>0</v>
      </c>
      <c r="I28">
        <v>0</v>
      </c>
      <c r="J28">
        <f t="shared" si="3"/>
        <v>0.84444444444444322</v>
      </c>
      <c r="K28">
        <f t="shared" si="1"/>
        <v>0.84444444444444322</v>
      </c>
      <c r="L28">
        <f t="shared" si="2"/>
        <v>0.84444444444444322</v>
      </c>
    </row>
    <row r="29" spans="1:12" x14ac:dyDescent="0.3">
      <c r="A29">
        <v>29</v>
      </c>
      <c r="B29">
        <v>0.15589000000000008</v>
      </c>
      <c r="C29">
        <f t="shared" si="4"/>
        <v>1.4843373493975904</v>
      </c>
      <c r="D29">
        <f t="shared" si="4"/>
        <v>1.8216867469879521</v>
      </c>
      <c r="E29">
        <f t="shared" si="4"/>
        <v>1.6867469879518073</v>
      </c>
      <c r="F29">
        <f t="shared" si="4"/>
        <v>0.33734939759036148</v>
      </c>
      <c r="G29">
        <v>0</v>
      </c>
      <c r="H29">
        <v>0</v>
      </c>
      <c r="I29">
        <v>0</v>
      </c>
      <c r="J29">
        <f t="shared" si="3"/>
        <v>0.79999999999999882</v>
      </c>
      <c r="K29">
        <f t="shared" si="1"/>
        <v>0.79999999999999882</v>
      </c>
      <c r="L29">
        <f t="shared" si="2"/>
        <v>0.79999999999999882</v>
      </c>
    </row>
    <row r="30" spans="1:12" x14ac:dyDescent="0.3">
      <c r="A30">
        <v>30</v>
      </c>
      <c r="B30">
        <v>0.15651999999999999</v>
      </c>
      <c r="C30">
        <f t="shared" si="4"/>
        <v>1.5373493975903616</v>
      </c>
      <c r="D30">
        <f t="shared" si="4"/>
        <v>1.8867469879518075</v>
      </c>
      <c r="E30">
        <f t="shared" si="4"/>
        <v>1.7469879518072289</v>
      </c>
      <c r="F30">
        <f t="shared" si="4"/>
        <v>0.3493975903614458</v>
      </c>
      <c r="G30">
        <v>0</v>
      </c>
      <c r="H30">
        <v>0</v>
      </c>
      <c r="I30">
        <v>0</v>
      </c>
      <c r="J30">
        <f t="shared" si="3"/>
        <v>0.75555555555555443</v>
      </c>
      <c r="K30">
        <f t="shared" si="1"/>
        <v>0.75555555555555443</v>
      </c>
      <c r="L30">
        <f t="shared" si="2"/>
        <v>0.75555555555555443</v>
      </c>
    </row>
    <row r="31" spans="1:12" x14ac:dyDescent="0.3">
      <c r="A31">
        <v>31</v>
      </c>
      <c r="B31">
        <v>0.15748000000000006</v>
      </c>
      <c r="C31">
        <f t="shared" si="4"/>
        <v>1.5903614457831328</v>
      </c>
      <c r="D31">
        <f t="shared" si="4"/>
        <v>1.9518072289156629</v>
      </c>
      <c r="E31">
        <f t="shared" si="4"/>
        <v>1.8072289156626506</v>
      </c>
      <c r="F31">
        <f t="shared" si="4"/>
        <v>0.36144578313253012</v>
      </c>
      <c r="G31">
        <v>0</v>
      </c>
      <c r="H31">
        <v>0</v>
      </c>
      <c r="I31">
        <v>0</v>
      </c>
      <c r="J31">
        <f t="shared" si="3"/>
        <v>0.71111111111111003</v>
      </c>
      <c r="K31">
        <f t="shared" si="1"/>
        <v>0.71111111111111003</v>
      </c>
      <c r="L31">
        <f t="shared" si="2"/>
        <v>0.71111111111111003</v>
      </c>
    </row>
    <row r="32" spans="1:12" x14ac:dyDescent="0.3">
      <c r="A32">
        <v>32</v>
      </c>
      <c r="B32">
        <v>0.15873999999999988</v>
      </c>
      <c r="C32">
        <f t="shared" si="4"/>
        <v>1.6433734939759037</v>
      </c>
      <c r="D32">
        <f t="shared" si="4"/>
        <v>2.0168674698795184</v>
      </c>
      <c r="E32">
        <f t="shared" si="4"/>
        <v>1.8674698795180722</v>
      </c>
      <c r="F32">
        <f t="shared" si="4"/>
        <v>0.37349397590361449</v>
      </c>
      <c r="G32">
        <v>0</v>
      </c>
      <c r="H32">
        <v>0</v>
      </c>
      <c r="I32">
        <v>0</v>
      </c>
      <c r="J32">
        <f t="shared" si="3"/>
        <v>0.66666666666666563</v>
      </c>
      <c r="K32">
        <f t="shared" si="1"/>
        <v>0.66666666666666563</v>
      </c>
      <c r="L32">
        <f t="shared" si="2"/>
        <v>0.66666666666666563</v>
      </c>
    </row>
    <row r="33" spans="1:12" x14ac:dyDescent="0.3">
      <c r="A33">
        <v>33</v>
      </c>
      <c r="B33">
        <v>0.16025</v>
      </c>
      <c r="C33">
        <f t="shared" si="4"/>
        <v>1.6963855421686749</v>
      </c>
      <c r="D33">
        <f t="shared" si="4"/>
        <v>2.0819277108433738</v>
      </c>
      <c r="E33">
        <f t="shared" si="4"/>
        <v>1.927710843373494</v>
      </c>
      <c r="F33">
        <f t="shared" si="4"/>
        <v>0.38554216867469882</v>
      </c>
      <c r="G33">
        <v>0</v>
      </c>
      <c r="H33">
        <v>0</v>
      </c>
      <c r="I33">
        <v>0</v>
      </c>
      <c r="J33">
        <f t="shared" si="3"/>
        <v>0.62222222222222123</v>
      </c>
      <c r="K33">
        <f t="shared" si="1"/>
        <v>0.62222222222222123</v>
      </c>
      <c r="L33">
        <f t="shared" si="2"/>
        <v>0.62222222222222123</v>
      </c>
    </row>
    <row r="34" spans="1:12" x14ac:dyDescent="0.3">
      <c r="A34">
        <v>34</v>
      </c>
      <c r="B34">
        <v>0.16193999999999997</v>
      </c>
      <c r="C34">
        <f t="shared" si="4"/>
        <v>1.749397590361446</v>
      </c>
      <c r="D34">
        <f t="shared" si="4"/>
        <v>2.1469879518072292</v>
      </c>
      <c r="E34">
        <f t="shared" si="4"/>
        <v>1.9879518072289157</v>
      </c>
      <c r="F34">
        <f t="shared" si="4"/>
        <v>0.39759036144578314</v>
      </c>
      <c r="G34">
        <v>0</v>
      </c>
      <c r="H34">
        <v>0</v>
      </c>
      <c r="I34">
        <v>0</v>
      </c>
      <c r="J34">
        <f t="shared" si="3"/>
        <v>0.57777777777777684</v>
      </c>
      <c r="K34">
        <f t="shared" si="1"/>
        <v>0.57777777777777684</v>
      </c>
      <c r="L34">
        <f t="shared" si="2"/>
        <v>0.57777777777777684</v>
      </c>
    </row>
    <row r="35" spans="1:12" x14ac:dyDescent="0.3">
      <c r="A35">
        <v>35</v>
      </c>
      <c r="B35">
        <v>0.16193999999999997</v>
      </c>
      <c r="C35">
        <f t="shared" si="4"/>
        <v>1.802409638554217</v>
      </c>
      <c r="D35">
        <f t="shared" si="4"/>
        <v>2.2120481927710847</v>
      </c>
      <c r="E35">
        <f t="shared" si="4"/>
        <v>2.0481927710843375</v>
      </c>
      <c r="F35">
        <f t="shared" si="4"/>
        <v>0.40963855421686751</v>
      </c>
      <c r="G35">
        <v>0</v>
      </c>
      <c r="H35">
        <v>0</v>
      </c>
      <c r="I35">
        <v>0</v>
      </c>
      <c r="J35">
        <f t="shared" si="3"/>
        <v>0.53333333333333244</v>
      </c>
      <c r="K35">
        <f t="shared" si="1"/>
        <v>0.53333333333333244</v>
      </c>
      <c r="L35">
        <f t="shared" si="2"/>
        <v>0.53333333333333244</v>
      </c>
    </row>
    <row r="36" spans="1:12" x14ac:dyDescent="0.3">
      <c r="A36">
        <v>36</v>
      </c>
      <c r="B36">
        <v>0.16193999999999997</v>
      </c>
      <c r="C36">
        <f t="shared" si="4"/>
        <v>1.8554216867469882</v>
      </c>
      <c r="D36">
        <f t="shared" si="4"/>
        <v>2.2771084337349401</v>
      </c>
      <c r="E36">
        <f t="shared" si="4"/>
        <v>2.1084337349397591</v>
      </c>
      <c r="F36">
        <f t="shared" si="4"/>
        <v>0.42168674698795183</v>
      </c>
      <c r="G36">
        <v>0</v>
      </c>
      <c r="H36">
        <v>0</v>
      </c>
      <c r="I36">
        <v>0</v>
      </c>
      <c r="J36">
        <f t="shared" si="3"/>
        <v>0.48888888888888798</v>
      </c>
      <c r="K36">
        <f t="shared" si="1"/>
        <v>0.48888888888888798</v>
      </c>
      <c r="L36">
        <f t="shared" si="2"/>
        <v>0.48888888888888798</v>
      </c>
    </row>
    <row r="37" spans="1:12" x14ac:dyDescent="0.3">
      <c r="A37">
        <v>37</v>
      </c>
      <c r="B37">
        <v>0.16193999999999997</v>
      </c>
      <c r="C37">
        <f t="shared" si="4"/>
        <v>1.9084337349397593</v>
      </c>
      <c r="D37">
        <f t="shared" si="4"/>
        <v>2.3421686746987955</v>
      </c>
      <c r="E37">
        <f t="shared" si="4"/>
        <v>2.1686746987951806</v>
      </c>
      <c r="F37">
        <f t="shared" si="4"/>
        <v>0.43373493975903615</v>
      </c>
      <c r="G37">
        <v>0</v>
      </c>
      <c r="H37">
        <v>0</v>
      </c>
      <c r="I37">
        <v>0</v>
      </c>
      <c r="J37">
        <f t="shared" si="3"/>
        <v>0.44444444444444353</v>
      </c>
      <c r="K37">
        <f t="shared" si="1"/>
        <v>0.44444444444444353</v>
      </c>
      <c r="L37">
        <f t="shared" si="2"/>
        <v>0.44444444444444353</v>
      </c>
    </row>
    <row r="38" spans="1:12" x14ac:dyDescent="0.3">
      <c r="A38">
        <v>38</v>
      </c>
      <c r="B38">
        <v>0.16193999999999997</v>
      </c>
      <c r="C38">
        <f t="shared" si="4"/>
        <v>1.9614457831325303</v>
      </c>
      <c r="D38">
        <f t="shared" si="4"/>
        <v>2.407228915662651</v>
      </c>
      <c r="E38">
        <f t="shared" si="4"/>
        <v>2.2289156626506026</v>
      </c>
      <c r="F38">
        <f t="shared" si="4"/>
        <v>0.44578313253012053</v>
      </c>
      <c r="G38">
        <v>0</v>
      </c>
      <c r="H38">
        <v>0</v>
      </c>
      <c r="I38">
        <v>0</v>
      </c>
      <c r="J38">
        <f t="shared" si="3"/>
        <v>0.39999999999999908</v>
      </c>
      <c r="K38">
        <f t="shared" si="1"/>
        <v>0.39999999999999908</v>
      </c>
      <c r="L38">
        <f t="shared" si="2"/>
        <v>0.39999999999999908</v>
      </c>
    </row>
    <row r="39" spans="1:12" x14ac:dyDescent="0.3">
      <c r="A39">
        <v>39</v>
      </c>
      <c r="B39">
        <v>0.16193999999999997</v>
      </c>
      <c r="C39">
        <f t="shared" si="4"/>
        <v>2.0144578313253012</v>
      </c>
      <c r="D39">
        <f t="shared" si="4"/>
        <v>2.4722891566265064</v>
      </c>
      <c r="E39">
        <f t="shared" si="4"/>
        <v>2.2891566265060241</v>
      </c>
      <c r="F39">
        <f t="shared" si="4"/>
        <v>0.45783132530120485</v>
      </c>
      <c r="G39">
        <v>0</v>
      </c>
      <c r="H39">
        <v>0</v>
      </c>
      <c r="I39">
        <v>0</v>
      </c>
      <c r="J39">
        <f t="shared" si="3"/>
        <v>0.35555555555555463</v>
      </c>
      <c r="K39">
        <f t="shared" si="1"/>
        <v>0.35555555555555463</v>
      </c>
      <c r="L39">
        <f t="shared" si="2"/>
        <v>0.35555555555555463</v>
      </c>
    </row>
    <row r="40" spans="1:12" x14ac:dyDescent="0.3">
      <c r="A40">
        <v>40</v>
      </c>
      <c r="B40">
        <v>0.16193999999999997</v>
      </c>
      <c r="C40">
        <f t="shared" si="4"/>
        <v>2.0674698795180726</v>
      </c>
      <c r="D40">
        <f t="shared" si="4"/>
        <v>2.5373493975903618</v>
      </c>
      <c r="E40">
        <f t="shared" si="4"/>
        <v>2.3493975903614457</v>
      </c>
      <c r="F40">
        <f t="shared" si="4"/>
        <v>0.46987951807228917</v>
      </c>
      <c r="G40">
        <v>0</v>
      </c>
      <c r="H40">
        <v>0</v>
      </c>
      <c r="I40">
        <v>0</v>
      </c>
      <c r="J40">
        <f t="shared" si="3"/>
        <v>0.31111111111111017</v>
      </c>
      <c r="K40">
        <f t="shared" si="1"/>
        <v>0.31111111111111017</v>
      </c>
      <c r="L40">
        <f t="shared" si="2"/>
        <v>0.31111111111111017</v>
      </c>
    </row>
    <row r="41" spans="1:12" x14ac:dyDescent="0.3">
      <c r="A41">
        <v>41</v>
      </c>
      <c r="B41">
        <v>0.16193999999999997</v>
      </c>
      <c r="C41">
        <f t="shared" si="4"/>
        <v>2.1204819277108435</v>
      </c>
      <c r="D41">
        <f t="shared" si="4"/>
        <v>2.6024096385542173</v>
      </c>
      <c r="E41">
        <f t="shared" si="4"/>
        <v>2.4096385542168672</v>
      </c>
      <c r="F41">
        <f t="shared" si="4"/>
        <v>0.48192771084337349</v>
      </c>
      <c r="G41">
        <v>0</v>
      </c>
      <c r="H41">
        <v>0</v>
      </c>
      <c r="I41">
        <v>0</v>
      </c>
      <c r="J41">
        <f t="shared" si="3"/>
        <v>0.26666666666666572</v>
      </c>
      <c r="K41">
        <f t="shared" si="1"/>
        <v>0.26666666666666572</v>
      </c>
      <c r="L41">
        <f t="shared" si="2"/>
        <v>0.26666666666666572</v>
      </c>
    </row>
    <row r="42" spans="1:12" x14ac:dyDescent="0.3">
      <c r="A42">
        <v>42</v>
      </c>
      <c r="B42">
        <v>0.16193999999999997</v>
      </c>
      <c r="C42">
        <f t="shared" ref="C42:F61" si="5">C$84/($A$84-($A$2-1)) *($A42 -($A$2-1))</f>
        <v>2.1734939759036145</v>
      </c>
      <c r="D42">
        <f t="shared" si="5"/>
        <v>2.6674698795180727</v>
      </c>
      <c r="E42">
        <f t="shared" si="5"/>
        <v>2.4698795180722892</v>
      </c>
      <c r="F42">
        <f t="shared" si="5"/>
        <v>0.49397590361445787</v>
      </c>
      <c r="G42">
        <v>0</v>
      </c>
      <c r="H42">
        <v>0</v>
      </c>
      <c r="I42">
        <v>0</v>
      </c>
      <c r="J42">
        <f t="shared" si="3"/>
        <v>0.22222222222222127</v>
      </c>
      <c r="K42">
        <f t="shared" si="1"/>
        <v>0.22222222222222127</v>
      </c>
      <c r="L42">
        <f t="shared" si="2"/>
        <v>0.22222222222222127</v>
      </c>
    </row>
    <row r="43" spans="1:12" x14ac:dyDescent="0.3">
      <c r="A43">
        <v>43</v>
      </c>
      <c r="B43">
        <v>0.16193999999999997</v>
      </c>
      <c r="C43">
        <f t="shared" si="5"/>
        <v>2.2265060240963859</v>
      </c>
      <c r="D43">
        <f t="shared" si="5"/>
        <v>2.7325301204819281</v>
      </c>
      <c r="E43">
        <f t="shared" si="5"/>
        <v>2.5301204819277108</v>
      </c>
      <c r="F43">
        <f t="shared" si="5"/>
        <v>0.50602409638554224</v>
      </c>
      <c r="G43">
        <v>0</v>
      </c>
      <c r="H43">
        <v>0</v>
      </c>
      <c r="I43">
        <v>0</v>
      </c>
      <c r="J43">
        <f t="shared" si="3"/>
        <v>0.17777777777777681</v>
      </c>
      <c r="K43">
        <f t="shared" si="1"/>
        <v>0.17777777777777681</v>
      </c>
      <c r="L43">
        <f t="shared" si="2"/>
        <v>0.17777777777777681</v>
      </c>
    </row>
    <row r="44" spans="1:12" x14ac:dyDescent="0.3">
      <c r="A44">
        <v>44</v>
      </c>
      <c r="B44">
        <v>0.16193999999999997</v>
      </c>
      <c r="C44">
        <f t="shared" si="5"/>
        <v>2.2795180722891568</v>
      </c>
      <c r="D44">
        <f t="shared" si="5"/>
        <v>2.7975903614457835</v>
      </c>
      <c r="E44">
        <f t="shared" si="5"/>
        <v>2.5903614457831323</v>
      </c>
      <c r="F44">
        <f t="shared" si="5"/>
        <v>0.51807228915662651</v>
      </c>
      <c r="G44">
        <v>0</v>
      </c>
      <c r="H44">
        <v>0</v>
      </c>
      <c r="I44">
        <v>0</v>
      </c>
      <c r="J44">
        <f t="shared" si="3"/>
        <v>0.13333333333333236</v>
      </c>
      <c r="K44">
        <f t="shared" si="1"/>
        <v>0.13333333333333236</v>
      </c>
      <c r="L44">
        <f t="shared" si="2"/>
        <v>0.13333333333333236</v>
      </c>
    </row>
    <row r="45" spans="1:12" x14ac:dyDescent="0.3">
      <c r="A45">
        <v>45</v>
      </c>
      <c r="B45">
        <v>0.16193999999999997</v>
      </c>
      <c r="C45">
        <f t="shared" si="5"/>
        <v>2.3325301204819278</v>
      </c>
      <c r="D45">
        <f t="shared" si="5"/>
        <v>2.862650602409639</v>
      </c>
      <c r="E45">
        <f t="shared" si="5"/>
        <v>2.6506024096385543</v>
      </c>
      <c r="F45">
        <f t="shared" si="5"/>
        <v>0.53012048192771088</v>
      </c>
      <c r="G45">
        <v>0</v>
      </c>
      <c r="H45">
        <v>0</v>
      </c>
      <c r="I45">
        <v>0</v>
      </c>
      <c r="J45">
        <f t="shared" si="3"/>
        <v>8.8888888888887907E-2</v>
      </c>
      <c r="K45">
        <f t="shared" si="1"/>
        <v>8.8888888888887907E-2</v>
      </c>
      <c r="L45">
        <f t="shared" si="2"/>
        <v>8.8888888888887907E-2</v>
      </c>
    </row>
    <row r="46" spans="1:12" x14ac:dyDescent="0.3">
      <c r="A46">
        <v>46</v>
      </c>
      <c r="B46">
        <v>0.16193999999999997</v>
      </c>
      <c r="C46">
        <f t="shared" si="5"/>
        <v>2.3855421686746991</v>
      </c>
      <c r="D46">
        <f t="shared" si="5"/>
        <v>2.9277108433734944</v>
      </c>
      <c r="E46">
        <f t="shared" si="5"/>
        <v>2.7108433734939759</v>
      </c>
      <c r="F46">
        <f t="shared" si="5"/>
        <v>0.54216867469879526</v>
      </c>
      <c r="G46">
        <v>0</v>
      </c>
      <c r="H46">
        <v>0</v>
      </c>
      <c r="I46">
        <v>0</v>
      </c>
      <c r="J46">
        <f t="shared" si="3"/>
        <v>4.4444444444443461E-2</v>
      </c>
      <c r="K46">
        <f t="shared" si="1"/>
        <v>4.4444444444443461E-2</v>
      </c>
      <c r="L46">
        <f t="shared" si="2"/>
        <v>4.4444444444443461E-2</v>
      </c>
    </row>
    <row r="47" spans="1:12" x14ac:dyDescent="0.3">
      <c r="A47">
        <v>47</v>
      </c>
      <c r="B47">
        <v>0.16193999999999997</v>
      </c>
      <c r="C47">
        <f t="shared" si="5"/>
        <v>2.4385542168674701</v>
      </c>
      <c r="D47">
        <f t="shared" si="5"/>
        <v>2.9927710843373498</v>
      </c>
      <c r="E47">
        <f t="shared" si="5"/>
        <v>2.7710843373493974</v>
      </c>
      <c r="F47">
        <f t="shared" si="5"/>
        <v>0.55421686746987953</v>
      </c>
      <c r="G47">
        <v>0</v>
      </c>
      <c r="H47">
        <v>0</v>
      </c>
      <c r="I47">
        <v>0</v>
      </c>
      <c r="J47">
        <f t="shared" si="3"/>
        <v>0</v>
      </c>
      <c r="K47">
        <f t="shared" si="1"/>
        <v>0</v>
      </c>
      <c r="L47">
        <f t="shared" si="2"/>
        <v>0</v>
      </c>
    </row>
    <row r="48" spans="1:12" x14ac:dyDescent="0.3">
      <c r="A48">
        <v>48</v>
      </c>
      <c r="B48">
        <v>0.16193999999999997</v>
      </c>
      <c r="C48">
        <f t="shared" si="5"/>
        <v>2.491566265060241</v>
      </c>
      <c r="D48">
        <f t="shared" si="5"/>
        <v>3.0578313253012053</v>
      </c>
      <c r="E48">
        <f t="shared" si="5"/>
        <v>2.8313253012048194</v>
      </c>
      <c r="F48">
        <f t="shared" si="5"/>
        <v>0.5662650602409639</v>
      </c>
      <c r="G48">
        <v>0</v>
      </c>
      <c r="H48">
        <v>0</v>
      </c>
      <c r="I48">
        <v>0</v>
      </c>
      <c r="J48">
        <f t="shared" si="3"/>
        <v>2</v>
      </c>
      <c r="K48">
        <f t="shared" si="1"/>
        <v>2</v>
      </c>
      <c r="L48">
        <f t="shared" si="2"/>
        <v>2</v>
      </c>
    </row>
    <row r="49" spans="1:12" x14ac:dyDescent="0.3">
      <c r="A49">
        <v>49</v>
      </c>
      <c r="B49">
        <v>0.16193999999999997</v>
      </c>
      <c r="C49">
        <f t="shared" si="5"/>
        <v>2.5445783132530124</v>
      </c>
      <c r="D49">
        <f t="shared" si="5"/>
        <v>3.1228915662650607</v>
      </c>
      <c r="E49">
        <f t="shared" si="5"/>
        <v>2.8915662650602409</v>
      </c>
      <c r="F49">
        <f t="shared" si="5"/>
        <v>0.57831325301204828</v>
      </c>
      <c r="G49">
        <v>0</v>
      </c>
      <c r="H49">
        <v>0</v>
      </c>
      <c r="I49">
        <v>0</v>
      </c>
      <c r="J49">
        <f t="shared" si="3"/>
        <v>1.9555555555555555</v>
      </c>
      <c r="K49">
        <f t="shared" si="1"/>
        <v>1.9555555555555555</v>
      </c>
      <c r="L49">
        <f t="shared" si="2"/>
        <v>1.9555555555555555</v>
      </c>
    </row>
    <row r="50" spans="1:12" x14ac:dyDescent="0.3">
      <c r="A50">
        <v>50</v>
      </c>
      <c r="B50">
        <v>0.16193999999999997</v>
      </c>
      <c r="C50">
        <f t="shared" si="5"/>
        <v>2.5975903614457834</v>
      </c>
      <c r="D50">
        <f t="shared" si="5"/>
        <v>3.1879518072289161</v>
      </c>
      <c r="E50">
        <f t="shared" si="5"/>
        <v>2.9518072289156625</v>
      </c>
      <c r="F50">
        <f t="shared" si="5"/>
        <v>0.59036144578313254</v>
      </c>
      <c r="G50">
        <v>0</v>
      </c>
      <c r="H50">
        <v>0</v>
      </c>
      <c r="I50">
        <v>0</v>
      </c>
      <c r="J50">
        <f t="shared" si="3"/>
        <v>1.911111111111111</v>
      </c>
      <c r="K50">
        <f t="shared" si="1"/>
        <v>1.911111111111111</v>
      </c>
      <c r="L50">
        <f t="shared" si="2"/>
        <v>1.911111111111111</v>
      </c>
    </row>
    <row r="51" spans="1:12" x14ac:dyDescent="0.3">
      <c r="A51">
        <v>51</v>
      </c>
      <c r="B51">
        <v>0.16193999999999997</v>
      </c>
      <c r="C51">
        <f t="shared" si="5"/>
        <v>2.6506024096385543</v>
      </c>
      <c r="D51">
        <f t="shared" si="5"/>
        <v>3.2530120481927716</v>
      </c>
      <c r="E51">
        <f t="shared" si="5"/>
        <v>3.0120481927710845</v>
      </c>
      <c r="F51">
        <f t="shared" si="5"/>
        <v>0.60240963855421692</v>
      </c>
      <c r="G51">
        <v>0</v>
      </c>
      <c r="H51">
        <v>0</v>
      </c>
      <c r="I51">
        <v>0</v>
      </c>
      <c r="J51">
        <f t="shared" si="3"/>
        <v>1.8666666666666665</v>
      </c>
      <c r="K51">
        <f t="shared" si="1"/>
        <v>1.8666666666666665</v>
      </c>
      <c r="L51">
        <f t="shared" si="2"/>
        <v>1.8666666666666665</v>
      </c>
    </row>
    <row r="52" spans="1:12" x14ac:dyDescent="0.3">
      <c r="A52">
        <v>52</v>
      </c>
      <c r="B52">
        <v>0.16193999999999997</v>
      </c>
      <c r="C52">
        <f t="shared" si="5"/>
        <v>2.7036144578313257</v>
      </c>
      <c r="D52">
        <f t="shared" si="5"/>
        <v>3.318072289156627</v>
      </c>
      <c r="E52">
        <f t="shared" si="5"/>
        <v>3.072289156626506</v>
      </c>
      <c r="F52">
        <f t="shared" si="5"/>
        <v>0.61445783132530118</v>
      </c>
      <c r="G52">
        <v>0</v>
      </c>
      <c r="H52">
        <v>0</v>
      </c>
      <c r="I52">
        <v>0</v>
      </c>
      <c r="J52">
        <f t="shared" si="3"/>
        <v>1.822222222222222</v>
      </c>
      <c r="K52">
        <f t="shared" si="1"/>
        <v>1.822222222222222</v>
      </c>
      <c r="L52">
        <f t="shared" si="2"/>
        <v>1.822222222222222</v>
      </c>
    </row>
    <row r="53" spans="1:12" x14ac:dyDescent="0.3">
      <c r="A53">
        <v>53</v>
      </c>
      <c r="B53">
        <v>0.16193999999999997</v>
      </c>
      <c r="C53">
        <f t="shared" si="5"/>
        <v>2.7566265060240966</v>
      </c>
      <c r="D53">
        <f t="shared" si="5"/>
        <v>3.3831325301204824</v>
      </c>
      <c r="E53">
        <f t="shared" si="5"/>
        <v>3.1325301204819276</v>
      </c>
      <c r="F53">
        <f t="shared" si="5"/>
        <v>0.62650602409638556</v>
      </c>
      <c r="G53">
        <v>0</v>
      </c>
      <c r="H53">
        <v>0</v>
      </c>
      <c r="I53">
        <v>0</v>
      </c>
      <c r="J53">
        <f t="shared" si="3"/>
        <v>1.7777777777777775</v>
      </c>
      <c r="K53">
        <f t="shared" si="1"/>
        <v>1.7777777777777775</v>
      </c>
      <c r="L53">
        <f t="shared" si="2"/>
        <v>1.7777777777777775</v>
      </c>
    </row>
    <row r="54" spans="1:12" x14ac:dyDescent="0.3">
      <c r="A54">
        <v>54</v>
      </c>
      <c r="B54">
        <v>0.16193999999999997</v>
      </c>
      <c r="C54">
        <f t="shared" si="5"/>
        <v>2.8096385542168676</v>
      </c>
      <c r="D54">
        <f t="shared" si="5"/>
        <v>3.4481927710843379</v>
      </c>
      <c r="E54">
        <f t="shared" si="5"/>
        <v>3.1927710843373496</v>
      </c>
      <c r="F54">
        <f t="shared" si="5"/>
        <v>0.63855421686746994</v>
      </c>
      <c r="G54">
        <v>0</v>
      </c>
      <c r="H54">
        <v>0</v>
      </c>
      <c r="I54">
        <v>0</v>
      </c>
      <c r="J54">
        <f t="shared" si="3"/>
        <v>1.7333333333333329</v>
      </c>
      <c r="K54">
        <f t="shared" si="1"/>
        <v>1.7333333333333329</v>
      </c>
      <c r="L54">
        <f t="shared" si="2"/>
        <v>1.7333333333333329</v>
      </c>
    </row>
    <row r="55" spans="1:12" x14ac:dyDescent="0.3">
      <c r="A55">
        <v>55</v>
      </c>
      <c r="B55">
        <v>0.16193999999999997</v>
      </c>
      <c r="C55">
        <f t="shared" si="5"/>
        <v>2.862650602409639</v>
      </c>
      <c r="D55">
        <f t="shared" si="5"/>
        <v>3.5132530120481933</v>
      </c>
      <c r="E55">
        <f t="shared" si="5"/>
        <v>3.2530120481927711</v>
      </c>
      <c r="F55">
        <f t="shared" si="5"/>
        <v>0.6506024096385542</v>
      </c>
      <c r="G55">
        <v>0</v>
      </c>
      <c r="H55">
        <v>0</v>
      </c>
      <c r="I55">
        <v>0</v>
      </c>
      <c r="J55">
        <f t="shared" si="3"/>
        <v>1.6888888888888884</v>
      </c>
      <c r="K55">
        <f t="shared" si="1"/>
        <v>1.6888888888888884</v>
      </c>
      <c r="L55">
        <f t="shared" si="2"/>
        <v>1.6888888888888884</v>
      </c>
    </row>
    <row r="56" spans="1:12" x14ac:dyDescent="0.3">
      <c r="A56">
        <v>56</v>
      </c>
      <c r="B56">
        <v>0.16193999999999997</v>
      </c>
      <c r="C56">
        <f t="shared" si="5"/>
        <v>2.9156626506024099</v>
      </c>
      <c r="D56">
        <f t="shared" si="5"/>
        <v>3.5783132530120487</v>
      </c>
      <c r="E56">
        <f t="shared" si="5"/>
        <v>3.3132530120481927</v>
      </c>
      <c r="F56">
        <f t="shared" si="5"/>
        <v>0.66265060240963858</v>
      </c>
      <c r="G56">
        <v>0</v>
      </c>
      <c r="H56">
        <v>0</v>
      </c>
      <c r="I56">
        <v>0</v>
      </c>
      <c r="J56">
        <f t="shared" si="3"/>
        <v>1.6444444444444439</v>
      </c>
      <c r="K56">
        <f t="shared" si="1"/>
        <v>1.6444444444444439</v>
      </c>
      <c r="L56">
        <f t="shared" si="2"/>
        <v>1.6444444444444439</v>
      </c>
    </row>
    <row r="57" spans="1:12" x14ac:dyDescent="0.3">
      <c r="A57">
        <v>57</v>
      </c>
      <c r="B57">
        <v>0.16193999999999997</v>
      </c>
      <c r="C57">
        <f t="shared" si="5"/>
        <v>2.9686746987951809</v>
      </c>
      <c r="D57">
        <f t="shared" si="5"/>
        <v>3.6433734939759042</v>
      </c>
      <c r="E57">
        <f t="shared" si="5"/>
        <v>3.3734939759036147</v>
      </c>
      <c r="F57">
        <f t="shared" si="5"/>
        <v>0.67469879518072295</v>
      </c>
      <c r="G57">
        <v>0</v>
      </c>
      <c r="H57">
        <v>0</v>
      </c>
      <c r="I57">
        <v>0</v>
      </c>
      <c r="J57">
        <f t="shared" si="3"/>
        <v>1.5999999999999994</v>
      </c>
      <c r="K57">
        <f t="shared" si="1"/>
        <v>1.5999999999999994</v>
      </c>
      <c r="L57">
        <f t="shared" si="2"/>
        <v>1.5999999999999994</v>
      </c>
    </row>
    <row r="58" spans="1:12" x14ac:dyDescent="0.3">
      <c r="A58">
        <v>58</v>
      </c>
      <c r="B58">
        <v>0.16193999999999997</v>
      </c>
      <c r="C58">
        <f t="shared" si="5"/>
        <v>3.0216867469879523</v>
      </c>
      <c r="D58">
        <f t="shared" si="5"/>
        <v>3.7084337349397596</v>
      </c>
      <c r="E58">
        <f t="shared" si="5"/>
        <v>3.4337349397590362</v>
      </c>
      <c r="F58">
        <f t="shared" si="5"/>
        <v>0.68674698795180722</v>
      </c>
      <c r="G58">
        <v>0</v>
      </c>
      <c r="H58">
        <v>0</v>
      </c>
      <c r="I58">
        <v>0</v>
      </c>
      <c r="J58">
        <f t="shared" si="3"/>
        <v>1.5555555555555549</v>
      </c>
      <c r="K58">
        <f t="shared" si="1"/>
        <v>1.5555555555555549</v>
      </c>
      <c r="L58">
        <f t="shared" si="2"/>
        <v>1.5555555555555549</v>
      </c>
    </row>
    <row r="59" spans="1:12" x14ac:dyDescent="0.3">
      <c r="A59">
        <v>59</v>
      </c>
      <c r="B59">
        <v>0.16193999999999997</v>
      </c>
      <c r="C59">
        <f t="shared" si="5"/>
        <v>3.0746987951807232</v>
      </c>
      <c r="D59">
        <f t="shared" si="5"/>
        <v>3.773493975903615</v>
      </c>
      <c r="E59">
        <f t="shared" si="5"/>
        <v>3.4939759036144578</v>
      </c>
      <c r="F59">
        <f t="shared" si="5"/>
        <v>0.6987951807228916</v>
      </c>
      <c r="G59">
        <v>0</v>
      </c>
      <c r="H59">
        <v>0</v>
      </c>
      <c r="I59">
        <v>0</v>
      </c>
      <c r="J59">
        <f t="shared" si="3"/>
        <v>1.5111111111111104</v>
      </c>
      <c r="K59">
        <f t="shared" si="1"/>
        <v>1.5111111111111104</v>
      </c>
      <c r="L59">
        <f t="shared" si="2"/>
        <v>1.5111111111111104</v>
      </c>
    </row>
    <row r="60" spans="1:12" x14ac:dyDescent="0.3">
      <c r="A60">
        <v>60</v>
      </c>
      <c r="B60">
        <v>0.16193999999999997</v>
      </c>
      <c r="C60">
        <f t="shared" si="5"/>
        <v>3.1277108433734941</v>
      </c>
      <c r="D60">
        <f t="shared" si="5"/>
        <v>3.8385542168674704</v>
      </c>
      <c r="E60">
        <f t="shared" si="5"/>
        <v>3.5542168674698793</v>
      </c>
      <c r="F60">
        <f t="shared" si="5"/>
        <v>0.71084337349397597</v>
      </c>
      <c r="G60">
        <v>0</v>
      </c>
      <c r="H60">
        <v>0</v>
      </c>
      <c r="I60">
        <v>0</v>
      </c>
      <c r="J60">
        <f t="shared" si="3"/>
        <v>1.4666666666666659</v>
      </c>
      <c r="K60">
        <f t="shared" si="1"/>
        <v>1.4666666666666659</v>
      </c>
      <c r="L60">
        <f t="shared" si="2"/>
        <v>1.4666666666666659</v>
      </c>
    </row>
    <row r="61" spans="1:12" x14ac:dyDescent="0.3">
      <c r="A61">
        <v>61</v>
      </c>
      <c r="B61">
        <v>0.16193999999999997</v>
      </c>
      <c r="C61">
        <f t="shared" si="5"/>
        <v>3.1807228915662655</v>
      </c>
      <c r="D61">
        <f t="shared" si="5"/>
        <v>3.9036144578313259</v>
      </c>
      <c r="E61">
        <f t="shared" si="5"/>
        <v>3.6144578313253013</v>
      </c>
      <c r="F61">
        <f t="shared" si="5"/>
        <v>0.72289156626506024</v>
      </c>
      <c r="G61">
        <v>0</v>
      </c>
      <c r="H61">
        <v>0</v>
      </c>
      <c r="I61">
        <v>0</v>
      </c>
      <c r="J61">
        <f t="shared" si="3"/>
        <v>1.4222222222222214</v>
      </c>
      <c r="K61">
        <f t="shared" si="1"/>
        <v>1.4222222222222214</v>
      </c>
      <c r="L61">
        <f t="shared" si="2"/>
        <v>1.4222222222222214</v>
      </c>
    </row>
    <row r="62" spans="1:12" x14ac:dyDescent="0.3">
      <c r="A62">
        <v>62</v>
      </c>
      <c r="B62">
        <v>0.16193999999999997</v>
      </c>
      <c r="C62">
        <f t="shared" ref="C62:F83" si="6">C$84/($A$84-($A$2-1)) *($A62 -($A$2-1))</f>
        <v>3.2337349397590365</v>
      </c>
      <c r="D62">
        <f t="shared" si="6"/>
        <v>3.9686746987951813</v>
      </c>
      <c r="E62">
        <f t="shared" si="6"/>
        <v>3.6746987951807228</v>
      </c>
      <c r="F62">
        <f t="shared" si="6"/>
        <v>0.73493975903614461</v>
      </c>
      <c r="G62">
        <v>0</v>
      </c>
      <c r="H62">
        <v>0</v>
      </c>
      <c r="I62">
        <v>0</v>
      </c>
      <c r="J62">
        <f t="shared" si="3"/>
        <v>1.3777777777777769</v>
      </c>
      <c r="K62">
        <f t="shared" si="1"/>
        <v>1.3777777777777769</v>
      </c>
      <c r="L62">
        <f t="shared" si="2"/>
        <v>1.3777777777777769</v>
      </c>
    </row>
    <row r="63" spans="1:12" x14ac:dyDescent="0.3">
      <c r="A63">
        <v>63</v>
      </c>
      <c r="B63">
        <v>0.16193999999999997</v>
      </c>
      <c r="C63">
        <f t="shared" si="6"/>
        <v>3.2867469879518074</v>
      </c>
      <c r="D63">
        <f t="shared" si="6"/>
        <v>4.0337349397590367</v>
      </c>
      <c r="E63">
        <f t="shared" si="6"/>
        <v>3.7349397590361444</v>
      </c>
      <c r="F63">
        <f t="shared" si="6"/>
        <v>0.74698795180722899</v>
      </c>
      <c r="G63">
        <v>0</v>
      </c>
      <c r="H63">
        <v>0</v>
      </c>
      <c r="I63">
        <v>0</v>
      </c>
      <c r="J63">
        <f t="shared" si="3"/>
        <v>1.3333333333333324</v>
      </c>
      <c r="K63">
        <f t="shared" si="1"/>
        <v>1.3333333333333324</v>
      </c>
      <c r="L63">
        <f t="shared" si="2"/>
        <v>1.3333333333333324</v>
      </c>
    </row>
    <row r="64" spans="1:12" x14ac:dyDescent="0.3">
      <c r="A64">
        <v>64</v>
      </c>
      <c r="B64">
        <v>0.16193999999999997</v>
      </c>
      <c r="C64">
        <f t="shared" si="6"/>
        <v>3.3397590361445788</v>
      </c>
      <c r="D64">
        <f t="shared" si="6"/>
        <v>4.0987951807228917</v>
      </c>
      <c r="E64">
        <f t="shared" si="6"/>
        <v>3.7951807228915664</v>
      </c>
      <c r="F64">
        <f t="shared" si="6"/>
        <v>0.75903614457831325</v>
      </c>
      <c r="G64">
        <v>0</v>
      </c>
      <c r="H64">
        <v>0</v>
      </c>
      <c r="I64">
        <v>0</v>
      </c>
      <c r="J64">
        <f t="shared" si="3"/>
        <v>1.2888888888888879</v>
      </c>
      <c r="K64">
        <f t="shared" si="1"/>
        <v>1.2888888888888879</v>
      </c>
      <c r="L64">
        <f t="shared" si="2"/>
        <v>1.2888888888888879</v>
      </c>
    </row>
    <row r="65" spans="1:12" x14ac:dyDescent="0.3">
      <c r="A65">
        <v>65</v>
      </c>
      <c r="B65">
        <v>0.16193999999999997</v>
      </c>
      <c r="C65">
        <f t="shared" si="6"/>
        <v>3.3927710843373498</v>
      </c>
      <c r="D65">
        <f t="shared" si="6"/>
        <v>4.1638554216867476</v>
      </c>
      <c r="E65">
        <f t="shared" si="6"/>
        <v>3.8554216867469879</v>
      </c>
      <c r="F65">
        <f t="shared" si="6"/>
        <v>0.77108433734939763</v>
      </c>
      <c r="G65">
        <v>0</v>
      </c>
      <c r="H65">
        <v>0</v>
      </c>
      <c r="I65">
        <v>0</v>
      </c>
      <c r="J65">
        <f t="shared" si="3"/>
        <v>1.2444444444444434</v>
      </c>
      <c r="K65">
        <f t="shared" si="1"/>
        <v>1.2444444444444434</v>
      </c>
      <c r="L65">
        <f t="shared" si="2"/>
        <v>1.2444444444444434</v>
      </c>
    </row>
    <row r="66" spans="1:12" x14ac:dyDescent="0.3">
      <c r="A66">
        <v>66</v>
      </c>
      <c r="B66">
        <v>0.16193999999999997</v>
      </c>
      <c r="C66">
        <f t="shared" si="6"/>
        <v>3.4457831325301207</v>
      </c>
      <c r="D66">
        <f t="shared" si="6"/>
        <v>4.2289156626506035</v>
      </c>
      <c r="E66">
        <f t="shared" si="6"/>
        <v>3.9156626506024095</v>
      </c>
      <c r="F66">
        <f t="shared" si="6"/>
        <v>0.78313253012048201</v>
      </c>
      <c r="G66">
        <v>0</v>
      </c>
      <c r="H66">
        <v>0</v>
      </c>
      <c r="I66">
        <v>0</v>
      </c>
      <c r="J66">
        <f t="shared" si="3"/>
        <v>1.1999999999999988</v>
      </c>
      <c r="K66">
        <f t="shared" si="1"/>
        <v>1.1999999999999988</v>
      </c>
      <c r="L66">
        <f t="shared" si="2"/>
        <v>1.1999999999999988</v>
      </c>
    </row>
    <row r="67" spans="1:12" x14ac:dyDescent="0.3">
      <c r="A67">
        <v>67</v>
      </c>
      <c r="B67">
        <v>0.16193999999999997</v>
      </c>
      <c r="C67">
        <f t="shared" si="6"/>
        <v>3.4987951807228921</v>
      </c>
      <c r="D67">
        <f t="shared" si="6"/>
        <v>4.2939759036144585</v>
      </c>
      <c r="E67">
        <f t="shared" si="6"/>
        <v>3.9759036144578315</v>
      </c>
      <c r="F67">
        <f t="shared" si="6"/>
        <v>0.79518072289156627</v>
      </c>
      <c r="G67">
        <v>0</v>
      </c>
      <c r="H67">
        <v>0</v>
      </c>
      <c r="I67">
        <v>0</v>
      </c>
      <c r="J67">
        <f t="shared" si="3"/>
        <v>1.1555555555555543</v>
      </c>
      <c r="K67">
        <f t="shared" ref="K67:K83" si="7">IF(K66&lt;0.000001,2,MAX(0,K66-2/45))</f>
        <v>1.1555555555555543</v>
      </c>
      <c r="L67">
        <f t="shared" ref="L67:L83" si="8">IF(L66&lt;0.000001,2,MAX(0,L66-2/45))</f>
        <v>1.1555555555555543</v>
      </c>
    </row>
    <row r="68" spans="1:12" x14ac:dyDescent="0.3">
      <c r="A68">
        <v>68</v>
      </c>
      <c r="B68">
        <v>0.16193999999999997</v>
      </c>
      <c r="C68">
        <f t="shared" si="6"/>
        <v>3.551807228915663</v>
      </c>
      <c r="D68">
        <f t="shared" si="6"/>
        <v>4.3590361445783135</v>
      </c>
      <c r="E68">
        <f t="shared" si="6"/>
        <v>4.0361445783132526</v>
      </c>
      <c r="F68">
        <f t="shared" si="6"/>
        <v>0.80722891566265065</v>
      </c>
      <c r="G68">
        <v>0</v>
      </c>
      <c r="H68">
        <v>0</v>
      </c>
      <c r="I68">
        <v>0</v>
      </c>
      <c r="J68">
        <f t="shared" ref="J68:L84" si="9">IF(J67&lt;0.000001,2,MAX(0,J67-2/45))</f>
        <v>1.1111111111111098</v>
      </c>
      <c r="K68">
        <f t="shared" si="7"/>
        <v>1.1111111111111098</v>
      </c>
      <c r="L68">
        <f t="shared" si="8"/>
        <v>1.1111111111111098</v>
      </c>
    </row>
    <row r="69" spans="1:12" x14ac:dyDescent="0.3">
      <c r="A69">
        <v>69</v>
      </c>
      <c r="B69">
        <v>0.16193999999999997</v>
      </c>
      <c r="C69">
        <f t="shared" si="6"/>
        <v>3.604819277108434</v>
      </c>
      <c r="D69">
        <f t="shared" si="6"/>
        <v>4.4240963855421693</v>
      </c>
      <c r="E69">
        <f t="shared" si="6"/>
        <v>4.096385542168675</v>
      </c>
      <c r="F69">
        <f t="shared" si="6"/>
        <v>0.81927710843373502</v>
      </c>
      <c r="G69">
        <v>0</v>
      </c>
      <c r="H69">
        <v>0</v>
      </c>
      <c r="I69">
        <v>0</v>
      </c>
      <c r="J69">
        <f t="shared" si="9"/>
        <v>1.0666666666666653</v>
      </c>
      <c r="K69">
        <f t="shared" si="7"/>
        <v>1.0666666666666653</v>
      </c>
      <c r="L69">
        <f t="shared" si="8"/>
        <v>1.0666666666666653</v>
      </c>
    </row>
    <row r="70" spans="1:12" x14ac:dyDescent="0.3">
      <c r="A70">
        <v>70</v>
      </c>
      <c r="B70">
        <v>0.16193999999999997</v>
      </c>
      <c r="C70">
        <f t="shared" si="6"/>
        <v>3.6578313253012054</v>
      </c>
      <c r="D70">
        <f t="shared" si="6"/>
        <v>4.4891566265060252</v>
      </c>
      <c r="E70">
        <f t="shared" si="6"/>
        <v>4.1566265060240966</v>
      </c>
      <c r="F70">
        <f t="shared" si="6"/>
        <v>0.83132530120481929</v>
      </c>
      <c r="G70">
        <v>0</v>
      </c>
      <c r="H70">
        <v>0</v>
      </c>
      <c r="I70">
        <v>0</v>
      </c>
      <c r="J70">
        <f t="shared" si="9"/>
        <v>1.0222222222222208</v>
      </c>
      <c r="K70">
        <f t="shared" si="7"/>
        <v>1.0222222222222208</v>
      </c>
      <c r="L70">
        <f t="shared" si="8"/>
        <v>1.0222222222222208</v>
      </c>
    </row>
    <row r="71" spans="1:12" x14ac:dyDescent="0.3">
      <c r="A71">
        <v>71</v>
      </c>
      <c r="B71">
        <v>0.16193999999999997</v>
      </c>
      <c r="C71">
        <f t="shared" si="6"/>
        <v>3.7108433734939763</v>
      </c>
      <c r="D71">
        <f t="shared" si="6"/>
        <v>4.5542168674698802</v>
      </c>
      <c r="E71">
        <f t="shared" si="6"/>
        <v>4.2168674698795181</v>
      </c>
      <c r="F71">
        <f t="shared" si="6"/>
        <v>0.84337349397590367</v>
      </c>
      <c r="G71">
        <v>0</v>
      </c>
      <c r="H71">
        <v>0</v>
      </c>
      <c r="I71">
        <v>0</v>
      </c>
      <c r="J71">
        <f t="shared" si="9"/>
        <v>0.97777777777777641</v>
      </c>
      <c r="K71">
        <f t="shared" si="7"/>
        <v>0.97777777777777641</v>
      </c>
      <c r="L71">
        <f t="shared" si="8"/>
        <v>0.97777777777777641</v>
      </c>
    </row>
    <row r="72" spans="1:12" x14ac:dyDescent="0.3">
      <c r="A72">
        <v>72</v>
      </c>
      <c r="B72">
        <v>0.16193999999999997</v>
      </c>
      <c r="C72">
        <f t="shared" si="6"/>
        <v>3.7638554216867472</v>
      </c>
      <c r="D72">
        <f t="shared" si="6"/>
        <v>4.6192771084337352</v>
      </c>
      <c r="E72">
        <f t="shared" si="6"/>
        <v>4.2771084337349397</v>
      </c>
      <c r="F72">
        <f t="shared" si="6"/>
        <v>0.85542168674698804</v>
      </c>
      <c r="G72">
        <v>0</v>
      </c>
      <c r="H72">
        <v>0</v>
      </c>
      <c r="I72">
        <v>0</v>
      </c>
      <c r="J72">
        <f t="shared" si="9"/>
        <v>0.93333333333333202</v>
      </c>
      <c r="K72">
        <f t="shared" si="7"/>
        <v>0.93333333333333202</v>
      </c>
      <c r="L72">
        <f t="shared" si="8"/>
        <v>0.93333333333333202</v>
      </c>
    </row>
    <row r="73" spans="1:12" x14ac:dyDescent="0.3">
      <c r="A73">
        <v>73</v>
      </c>
      <c r="B73">
        <v>0.16193999999999997</v>
      </c>
      <c r="C73">
        <f t="shared" si="6"/>
        <v>3.8168674698795186</v>
      </c>
      <c r="D73">
        <f t="shared" si="6"/>
        <v>4.6843373493975911</v>
      </c>
      <c r="E73">
        <f t="shared" si="6"/>
        <v>4.3373493975903612</v>
      </c>
      <c r="F73">
        <f t="shared" si="6"/>
        <v>0.86746987951807231</v>
      </c>
      <c r="G73">
        <v>0</v>
      </c>
      <c r="H73">
        <v>0</v>
      </c>
      <c r="I73">
        <v>0</v>
      </c>
      <c r="J73">
        <f t="shared" si="9"/>
        <v>0.88888888888888762</v>
      </c>
      <c r="K73">
        <f t="shared" si="7"/>
        <v>0.88888888888888762</v>
      </c>
      <c r="L73">
        <f t="shared" si="8"/>
        <v>0.88888888888888762</v>
      </c>
    </row>
    <row r="74" spans="1:12" x14ac:dyDescent="0.3">
      <c r="A74">
        <v>74</v>
      </c>
      <c r="B74">
        <v>0.16193999999999997</v>
      </c>
      <c r="C74">
        <f t="shared" si="6"/>
        <v>3.8698795180722896</v>
      </c>
      <c r="D74">
        <f t="shared" si="6"/>
        <v>4.7493975903614469</v>
      </c>
      <c r="E74">
        <f t="shared" si="6"/>
        <v>4.3975903614457827</v>
      </c>
      <c r="F74">
        <f t="shared" si="6"/>
        <v>0.87951807228915668</v>
      </c>
      <c r="G74">
        <v>0</v>
      </c>
      <c r="H74">
        <v>0</v>
      </c>
      <c r="I74">
        <v>0</v>
      </c>
      <c r="J74">
        <f t="shared" si="9"/>
        <v>0.84444444444444322</v>
      </c>
      <c r="K74">
        <f t="shared" si="7"/>
        <v>0.84444444444444322</v>
      </c>
      <c r="L74">
        <f t="shared" si="8"/>
        <v>0.84444444444444322</v>
      </c>
    </row>
    <row r="75" spans="1:12" x14ac:dyDescent="0.3">
      <c r="A75">
        <v>75</v>
      </c>
      <c r="B75">
        <v>0.16193999999999997</v>
      </c>
      <c r="C75">
        <f t="shared" si="6"/>
        <v>3.9228915662650605</v>
      </c>
      <c r="D75">
        <f t="shared" si="6"/>
        <v>4.8144578313253019</v>
      </c>
      <c r="E75">
        <f t="shared" si="6"/>
        <v>4.4578313253012052</v>
      </c>
      <c r="F75">
        <f t="shared" si="6"/>
        <v>0.89156626506024106</v>
      </c>
      <c r="G75">
        <v>0</v>
      </c>
      <c r="H75">
        <v>0</v>
      </c>
      <c r="I75">
        <v>0</v>
      </c>
      <c r="J75">
        <f t="shared" si="9"/>
        <v>0.79999999999999882</v>
      </c>
      <c r="K75">
        <f t="shared" si="7"/>
        <v>0.79999999999999882</v>
      </c>
      <c r="L75">
        <f t="shared" si="8"/>
        <v>0.79999999999999882</v>
      </c>
    </row>
    <row r="76" spans="1:12" x14ac:dyDescent="0.3">
      <c r="A76">
        <v>76</v>
      </c>
      <c r="B76">
        <v>0.16193999999999997</v>
      </c>
      <c r="C76">
        <f t="shared" si="6"/>
        <v>3.9759036144578319</v>
      </c>
      <c r="D76">
        <f t="shared" si="6"/>
        <v>4.8795180722891569</v>
      </c>
      <c r="E76">
        <f t="shared" si="6"/>
        <v>4.5180722891566267</v>
      </c>
      <c r="F76">
        <f t="shared" si="6"/>
        <v>0.90361445783132532</v>
      </c>
      <c r="G76">
        <v>0</v>
      </c>
      <c r="H76">
        <v>0</v>
      </c>
      <c r="I76">
        <v>0</v>
      </c>
      <c r="J76">
        <f t="shared" si="9"/>
        <v>0.75555555555555443</v>
      </c>
      <c r="K76">
        <f t="shared" si="7"/>
        <v>0.75555555555555443</v>
      </c>
      <c r="L76">
        <f t="shared" si="8"/>
        <v>0.75555555555555443</v>
      </c>
    </row>
    <row r="77" spans="1:12" x14ac:dyDescent="0.3">
      <c r="A77">
        <v>77</v>
      </c>
      <c r="B77">
        <v>0.16193999999999997</v>
      </c>
      <c r="C77">
        <f t="shared" si="6"/>
        <v>4.0289156626506024</v>
      </c>
      <c r="D77">
        <f t="shared" si="6"/>
        <v>4.9445783132530128</v>
      </c>
      <c r="E77">
        <f t="shared" si="6"/>
        <v>4.5783132530120483</v>
      </c>
      <c r="F77">
        <f t="shared" si="6"/>
        <v>0.9156626506024097</v>
      </c>
      <c r="G77">
        <v>0</v>
      </c>
      <c r="H77">
        <v>0</v>
      </c>
      <c r="I77">
        <v>0</v>
      </c>
      <c r="J77">
        <f t="shared" si="9"/>
        <v>0.71111111111111003</v>
      </c>
      <c r="K77">
        <f t="shared" si="7"/>
        <v>0.71111111111111003</v>
      </c>
      <c r="L77">
        <f t="shared" si="8"/>
        <v>0.71111111111111003</v>
      </c>
    </row>
    <row r="78" spans="1:12" x14ac:dyDescent="0.3">
      <c r="A78">
        <v>78</v>
      </c>
      <c r="B78">
        <v>0.16193999999999997</v>
      </c>
      <c r="C78">
        <f t="shared" si="6"/>
        <v>4.0819277108433738</v>
      </c>
      <c r="D78">
        <f t="shared" si="6"/>
        <v>5.0096385542168687</v>
      </c>
      <c r="E78">
        <f t="shared" si="6"/>
        <v>4.6385542168674698</v>
      </c>
      <c r="F78">
        <f t="shared" si="6"/>
        <v>0.92771084337349408</v>
      </c>
      <c r="G78">
        <v>0</v>
      </c>
      <c r="H78">
        <v>0</v>
      </c>
      <c r="I78">
        <v>0</v>
      </c>
      <c r="J78">
        <f t="shared" si="9"/>
        <v>0.66666666666666563</v>
      </c>
      <c r="K78">
        <f t="shared" si="7"/>
        <v>0.66666666666666563</v>
      </c>
      <c r="L78">
        <f t="shared" si="8"/>
        <v>0.66666666666666563</v>
      </c>
    </row>
    <row r="79" spans="1:12" x14ac:dyDescent="0.3">
      <c r="A79">
        <v>79</v>
      </c>
      <c r="B79">
        <v>0.16193999999999997</v>
      </c>
      <c r="C79">
        <f t="shared" si="6"/>
        <v>4.1349397590361452</v>
      </c>
      <c r="D79">
        <f t="shared" si="6"/>
        <v>5.0746987951807236</v>
      </c>
      <c r="E79">
        <f t="shared" si="6"/>
        <v>4.6987951807228914</v>
      </c>
      <c r="F79">
        <f t="shared" si="6"/>
        <v>0.93975903614457834</v>
      </c>
      <c r="G79">
        <v>0</v>
      </c>
      <c r="H79">
        <v>0</v>
      </c>
      <c r="I79">
        <v>0</v>
      </c>
      <c r="J79">
        <f t="shared" si="9"/>
        <v>0.62222222222222123</v>
      </c>
      <c r="K79">
        <f t="shared" si="7"/>
        <v>0.62222222222222123</v>
      </c>
      <c r="L79">
        <f t="shared" si="8"/>
        <v>0.62222222222222123</v>
      </c>
    </row>
    <row r="80" spans="1:12" x14ac:dyDescent="0.3">
      <c r="A80">
        <v>80</v>
      </c>
      <c r="B80">
        <v>0.16193999999999997</v>
      </c>
      <c r="C80">
        <f t="shared" si="6"/>
        <v>4.1879518072289157</v>
      </c>
      <c r="D80">
        <f t="shared" si="6"/>
        <v>5.1397590361445786</v>
      </c>
      <c r="E80">
        <f t="shared" si="6"/>
        <v>4.7590361445783129</v>
      </c>
      <c r="F80">
        <f t="shared" si="6"/>
        <v>0.95180722891566272</v>
      </c>
      <c r="G80">
        <v>0</v>
      </c>
      <c r="H80">
        <v>0</v>
      </c>
      <c r="I80">
        <v>0</v>
      </c>
      <c r="J80">
        <f t="shared" si="9"/>
        <v>0.57777777777777684</v>
      </c>
      <c r="K80">
        <f t="shared" si="7"/>
        <v>0.57777777777777684</v>
      </c>
      <c r="L80">
        <f t="shared" si="8"/>
        <v>0.57777777777777684</v>
      </c>
    </row>
    <row r="81" spans="1:12" x14ac:dyDescent="0.3">
      <c r="A81">
        <v>81</v>
      </c>
      <c r="B81">
        <v>0.16193999999999997</v>
      </c>
      <c r="C81">
        <f t="shared" si="6"/>
        <v>4.2409638554216871</v>
      </c>
      <c r="D81">
        <f t="shared" si="6"/>
        <v>5.2048192771084345</v>
      </c>
      <c r="E81">
        <f t="shared" si="6"/>
        <v>4.8192771084337345</v>
      </c>
      <c r="F81">
        <f t="shared" si="6"/>
        <v>0.96385542168674698</v>
      </c>
      <c r="G81">
        <v>0</v>
      </c>
      <c r="H81">
        <v>0</v>
      </c>
      <c r="I81">
        <v>0</v>
      </c>
      <c r="J81">
        <f t="shared" si="9"/>
        <v>0.53333333333333244</v>
      </c>
      <c r="K81">
        <f t="shared" si="7"/>
        <v>0.53333333333333244</v>
      </c>
      <c r="L81">
        <f t="shared" si="8"/>
        <v>0.53333333333333244</v>
      </c>
    </row>
    <row r="82" spans="1:12" x14ac:dyDescent="0.3">
      <c r="A82">
        <v>82</v>
      </c>
      <c r="B82">
        <v>0.16193999999999997</v>
      </c>
      <c r="C82">
        <f t="shared" si="6"/>
        <v>4.2939759036144585</v>
      </c>
      <c r="D82">
        <f t="shared" si="6"/>
        <v>5.2698795180722904</v>
      </c>
      <c r="E82">
        <f t="shared" si="6"/>
        <v>4.8795180722891569</v>
      </c>
      <c r="F82">
        <f t="shared" si="6"/>
        <v>0.97590361445783136</v>
      </c>
      <c r="G82">
        <v>0</v>
      </c>
      <c r="H82">
        <v>0</v>
      </c>
      <c r="I82">
        <v>0</v>
      </c>
      <c r="J82">
        <f t="shared" si="9"/>
        <v>0.48888888888888798</v>
      </c>
      <c r="K82">
        <f t="shared" si="7"/>
        <v>0.48888888888888798</v>
      </c>
      <c r="L82">
        <f t="shared" si="8"/>
        <v>0.48888888888888798</v>
      </c>
    </row>
    <row r="83" spans="1:12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6"/>
        <v>5.3349397590361454</v>
      </c>
      <c r="E83">
        <f t="shared" si="6"/>
        <v>4.9397590361445785</v>
      </c>
      <c r="F83">
        <f t="shared" si="6"/>
        <v>0.98795180722891573</v>
      </c>
      <c r="G83">
        <v>0</v>
      </c>
      <c r="H83">
        <v>0</v>
      </c>
      <c r="I83">
        <v>0</v>
      </c>
      <c r="J83">
        <f t="shared" si="9"/>
        <v>0.44444444444444353</v>
      </c>
      <c r="K83">
        <f t="shared" si="7"/>
        <v>0.44444444444444353</v>
      </c>
      <c r="L83">
        <f t="shared" si="8"/>
        <v>0.44444444444444353</v>
      </c>
    </row>
    <row r="84" spans="1:12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 t="shared" si="9"/>
        <v>0.39999999999999908</v>
      </c>
      <c r="K84">
        <f t="shared" si="9"/>
        <v>0.39999999999999908</v>
      </c>
      <c r="L84">
        <f t="shared" si="9"/>
        <v>0.39999999999999908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0" sqref="B10"/>
    </sheetView>
  </sheetViews>
  <sheetFormatPr baseColWidth="10" defaultRowHeight="14.4" x14ac:dyDescent="0.3"/>
  <cols>
    <col min="1" max="1" width="10.33203125" customWidth="1"/>
    <col min="2" max="2" width="12" bestFit="1" customWidth="1"/>
    <col min="3" max="3" width="44.109375" customWidth="1"/>
    <col min="4" max="4" width="12.6640625" bestFit="1" customWidth="1"/>
    <col min="5" max="5" width="6.33203125" bestFit="1" customWidth="1"/>
    <col min="6" max="6" width="6.88671875" bestFit="1" customWidth="1"/>
    <col min="7" max="7" width="8.33203125" bestFit="1" customWidth="1"/>
    <col min="8" max="8" width="4" bestFit="1" customWidth="1"/>
    <col min="9" max="9" width="8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</row>
    <row r="2" spans="1:9" x14ac:dyDescent="0.3">
      <c r="A2" t="s">
        <v>30</v>
      </c>
      <c r="B2" s="14">
        <v>0.95</v>
      </c>
      <c r="C2" t="s">
        <v>51</v>
      </c>
    </row>
    <row r="3" spans="1:9" x14ac:dyDescent="0.3">
      <c r="A3" t="s">
        <v>31</v>
      </c>
      <c r="B3" s="37">
        <f>D3/E3</f>
        <v>8.666666666666667E-2</v>
      </c>
      <c r="C3" t="s">
        <v>68</v>
      </c>
      <c r="D3">
        <v>0.26</v>
      </c>
      <c r="E3">
        <v>3</v>
      </c>
      <c r="F3" s="6"/>
    </row>
    <row r="4" spans="1:9" x14ac:dyDescent="0.3">
      <c r="A4" t="s">
        <v>36</v>
      </c>
      <c r="B4" s="14">
        <v>0</v>
      </c>
      <c r="C4" t="s">
        <v>37</v>
      </c>
    </row>
    <row r="5" spans="1:9" x14ac:dyDescent="0.3">
      <c r="A5" t="s">
        <v>40</v>
      </c>
      <c r="B5" s="14">
        <v>0</v>
      </c>
      <c r="C5" t="s">
        <v>39</v>
      </c>
      <c r="G5" s="5"/>
      <c r="I5" s="5"/>
    </row>
    <row r="6" spans="1:9" x14ac:dyDescent="0.3">
      <c r="A6" t="s">
        <v>41</v>
      </c>
      <c r="B6" s="14">
        <v>0</v>
      </c>
      <c r="C6" t="s">
        <v>42</v>
      </c>
    </row>
    <row r="7" spans="1:9" x14ac:dyDescent="0.3">
      <c r="A7" t="s">
        <v>43</v>
      </c>
      <c r="B7" s="14">
        <v>0.95</v>
      </c>
      <c r="C7" t="s">
        <v>49</v>
      </c>
    </row>
    <row r="8" spans="1:9" x14ac:dyDescent="0.3">
      <c r="A8" t="s">
        <v>47</v>
      </c>
      <c r="B8" s="14">
        <v>0</v>
      </c>
      <c r="C8" t="s">
        <v>50</v>
      </c>
    </row>
    <row r="9" spans="1:9" x14ac:dyDescent="0.3">
      <c r="A9" t="s">
        <v>46</v>
      </c>
      <c r="B9" s="14">
        <v>1</v>
      </c>
      <c r="C9" t="s">
        <v>48</v>
      </c>
    </row>
    <row r="10" spans="1:9" x14ac:dyDescent="0.3">
      <c r="A10" t="s">
        <v>44</v>
      </c>
      <c r="B10" s="14">
        <v>10</v>
      </c>
      <c r="C10" t="s">
        <v>45</v>
      </c>
    </row>
    <row r="11" spans="1:9" x14ac:dyDescent="0.3">
      <c r="A11" s="45" t="s">
        <v>131</v>
      </c>
      <c r="B11" s="45"/>
      <c r="C11" s="45"/>
      <c r="D11" s="17"/>
      <c r="E11" s="17" t="s">
        <v>121</v>
      </c>
      <c r="F11" s="17" t="s">
        <v>122</v>
      </c>
    </row>
    <row r="12" spans="1:9" x14ac:dyDescent="0.3">
      <c r="A12" t="str">
        <f t="shared" ref="A12:A19" si="0">"gY0_" &amp; E12 &amp; "_" &amp; F12 &amp; "_p"</f>
        <v>gY0_1_1_p</v>
      </c>
      <c r="B12" s="16">
        <f>1+D12</f>
        <v>1.0275002522010028</v>
      </c>
      <c r="C12" t="str">
        <f>CONCATENATE(E$11," ",E12," ",F$11, " ",F12)</f>
        <v>Sector 1 Region 1</v>
      </c>
      <c r="D12" s="37">
        <f>VLOOKUP(E12,Data!$A$34:$B$36,2,0)</f>
        <v>2.7500252201002755E-2</v>
      </c>
      <c r="E12">
        <v>1</v>
      </c>
      <c r="F12">
        <v>1</v>
      </c>
    </row>
    <row r="13" spans="1:9" x14ac:dyDescent="0.3">
      <c r="A13" t="str">
        <f t="shared" si="0"/>
        <v>gY0_1_2_p</v>
      </c>
      <c r="B13" s="16">
        <f t="shared" ref="B13:B19" si="1">1+D13</f>
        <v>1.0275002522010028</v>
      </c>
      <c r="C13" t="str">
        <f t="shared" ref="C13:C19" si="2">CONCATENATE(E$11," ",E13," ",F$11, " ",F13)</f>
        <v>Sector 1 Region 2</v>
      </c>
      <c r="D13" s="37">
        <f>VLOOKUP(E13,Data!$A$34:$B$36,2,0)</f>
        <v>2.7500252201002755E-2</v>
      </c>
      <c r="E13">
        <v>1</v>
      </c>
      <c r="F13">
        <v>2</v>
      </c>
    </row>
    <row r="14" spans="1:9" x14ac:dyDescent="0.3">
      <c r="A14" t="str">
        <f t="shared" ref="A14" si="3">"gY0_" &amp; E14 &amp; "_" &amp; F14 &amp; "_p"</f>
        <v>gY0_1_3_p</v>
      </c>
      <c r="B14" s="16">
        <f t="shared" ref="B14" si="4">1+D14</f>
        <v>1.0275002522010028</v>
      </c>
      <c r="C14" t="str">
        <f t="shared" ref="C14" si="5">CONCATENATE(E$11," ",E14," ",F$11, " ",F14)</f>
        <v>Sector 1 Region 3</v>
      </c>
      <c r="D14" s="37">
        <f>VLOOKUP(E14,Data!$A$34:$B$36,2,0)</f>
        <v>2.7500252201002755E-2</v>
      </c>
      <c r="E14">
        <v>1</v>
      </c>
      <c r="F14">
        <v>3</v>
      </c>
    </row>
    <row r="15" spans="1:9" x14ac:dyDescent="0.3">
      <c r="A15" t="str">
        <f t="shared" si="0"/>
        <v>gY0_2_1_p</v>
      </c>
      <c r="B15" s="16">
        <f t="shared" si="1"/>
        <v>1.0759590582535989</v>
      </c>
      <c r="C15" t="str">
        <f t="shared" si="2"/>
        <v>Sector 2 Region 1</v>
      </c>
      <c r="D15" s="37">
        <f>VLOOKUP(E15,Data!$A$34:$B$36,2,0)</f>
        <v>7.5959058253599013E-2</v>
      </c>
      <c r="E15">
        <v>2</v>
      </c>
      <c r="F15">
        <v>1</v>
      </c>
    </row>
    <row r="16" spans="1:9" x14ac:dyDescent="0.3">
      <c r="A16" t="str">
        <f t="shared" si="0"/>
        <v>gY0_2_2_p</v>
      </c>
      <c r="B16" s="16">
        <f t="shared" si="1"/>
        <v>1.0759590582535989</v>
      </c>
      <c r="C16" t="str">
        <f t="shared" si="2"/>
        <v>Sector 2 Region 2</v>
      </c>
      <c r="D16" s="37">
        <f>VLOOKUP(E16,Data!$A$34:$B$36,2,0)</f>
        <v>7.5959058253599013E-2</v>
      </c>
      <c r="E16">
        <v>2</v>
      </c>
      <c r="F16">
        <v>2</v>
      </c>
    </row>
    <row r="17" spans="1:6" x14ac:dyDescent="0.3">
      <c r="A17" t="str">
        <f t="shared" ref="A17" si="6">"gY0_" &amp; E17 &amp; "_" &amp; F17 &amp; "_p"</f>
        <v>gY0_2_3_p</v>
      </c>
      <c r="B17" s="16">
        <f t="shared" ref="B17" si="7">1+D17</f>
        <v>1.0759590582535989</v>
      </c>
      <c r="C17" t="str">
        <f t="shared" ref="C17" si="8">CONCATENATE(E$11," ",E17," ",F$11, " ",F17)</f>
        <v>Sector 2 Region 3</v>
      </c>
      <c r="D17" s="37">
        <f>VLOOKUP(E17,Data!$A$34:$B$36,2,0)</f>
        <v>7.5959058253599013E-2</v>
      </c>
      <c r="E17">
        <v>2</v>
      </c>
      <c r="F17">
        <v>3</v>
      </c>
    </row>
    <row r="18" spans="1:6" x14ac:dyDescent="0.3">
      <c r="A18" t="str">
        <f t="shared" si="0"/>
        <v>gY0_3_1_p</v>
      </c>
      <c r="B18" s="16">
        <f t="shared" si="1"/>
        <v>1.0670157045246211</v>
      </c>
      <c r="C18" t="str">
        <f t="shared" si="2"/>
        <v>Sector 3 Region 1</v>
      </c>
      <c r="D18" s="37">
        <f>VLOOKUP(E18,Data!$A$34:$B$36,2,0)</f>
        <v>6.7015704524621203E-2</v>
      </c>
      <c r="E18">
        <v>3</v>
      </c>
      <c r="F18">
        <v>1</v>
      </c>
    </row>
    <row r="19" spans="1:6" x14ac:dyDescent="0.3">
      <c r="A19" t="str">
        <f t="shared" si="0"/>
        <v>gY0_3_2_p</v>
      </c>
      <c r="B19" s="16">
        <f t="shared" si="1"/>
        <v>1.0670157045246211</v>
      </c>
      <c r="C19" t="str">
        <f t="shared" si="2"/>
        <v>Sector 3 Region 2</v>
      </c>
      <c r="D19" s="37">
        <f>VLOOKUP(E19,Data!$A$34:$B$36,2,0)</f>
        <v>6.7015704524621203E-2</v>
      </c>
      <c r="E19">
        <v>3</v>
      </c>
      <c r="F19">
        <v>2</v>
      </c>
    </row>
    <row r="20" spans="1:6" x14ac:dyDescent="0.3">
      <c r="A20" t="str">
        <f t="shared" ref="A20" si="9">"gY0_" &amp; E20 &amp; "_" &amp; F20 &amp; "_p"</f>
        <v>gY0_3_3_p</v>
      </c>
      <c r="B20" s="16">
        <f t="shared" ref="B20" si="10">1+D20</f>
        <v>1.0670157045246211</v>
      </c>
      <c r="C20" t="str">
        <f t="shared" ref="C20" si="11">CONCATENATE(E$11," ",E20," ",F$11, " ",F20)</f>
        <v>Sector 3 Region 3</v>
      </c>
      <c r="D20" s="37">
        <f>VLOOKUP(E20,Data!$A$34:$B$36,2,0)</f>
        <v>6.7015704524621203E-2</v>
      </c>
      <c r="E20">
        <v>3</v>
      </c>
      <c r="F20">
        <v>3</v>
      </c>
    </row>
    <row r="21" spans="1:6" x14ac:dyDescent="0.3">
      <c r="A21" s="45" t="s">
        <v>202</v>
      </c>
      <c r="B21" s="45"/>
      <c r="C21" s="45"/>
      <c r="D21" s="17"/>
      <c r="E21" s="17" t="s">
        <v>121</v>
      </c>
      <c r="F21" s="17" t="s">
        <v>122</v>
      </c>
    </row>
    <row r="22" spans="1:6" x14ac:dyDescent="0.3">
      <c r="A22" t="str">
        <f t="shared" ref="A22:A30" si="12">"gN0_" &amp; E22 &amp; "_" &amp; F22 &amp; "_p"</f>
        <v>gN0_1_1_p</v>
      </c>
      <c r="B22" s="16">
        <f>1+D22</f>
        <v>0.95821822598232087</v>
      </c>
      <c r="C22" t="str">
        <f>CONCATENATE(E$11," ",E22," ",F$11, " ",F22)</f>
        <v>Sector 1 Region 1</v>
      </c>
      <c r="D22" s="37">
        <f>VLOOKUP(E22,Data!$A$46:$B$48,2,0)</f>
        <v>-4.1781774017679151E-2</v>
      </c>
      <c r="E22">
        <v>1</v>
      </c>
      <c r="F22">
        <v>1</v>
      </c>
    </row>
    <row r="23" spans="1:6" x14ac:dyDescent="0.3">
      <c r="A23" t="str">
        <f t="shared" si="12"/>
        <v>gN0_1_2_p</v>
      </c>
      <c r="B23" s="16">
        <f t="shared" ref="B23:B30" si="13">1+D23</f>
        <v>0.95821822598232087</v>
      </c>
      <c r="C23" t="str">
        <f t="shared" ref="C23:C30" si="14">CONCATENATE(E$11," ",E23," ",F$11, " ",F23)</f>
        <v>Sector 1 Region 2</v>
      </c>
      <c r="D23" s="37">
        <f>VLOOKUP(E23,Data!$A$46:$B$48,2,0)</f>
        <v>-4.1781774017679151E-2</v>
      </c>
      <c r="E23">
        <v>1</v>
      </c>
      <c r="F23">
        <v>2</v>
      </c>
    </row>
    <row r="24" spans="1:6" x14ac:dyDescent="0.3">
      <c r="A24" t="str">
        <f t="shared" ref="A24" si="15">"gN0_" &amp; E24 &amp; "_" &amp; F24 &amp; "_p"</f>
        <v>gN0_1_3_p</v>
      </c>
      <c r="B24" s="16">
        <f t="shared" ref="B24" si="16">1+D24</f>
        <v>0.95821822598232087</v>
      </c>
      <c r="C24" t="str">
        <f t="shared" ref="C24" si="17">CONCATENATE(E$11," ",E24," ",F$11, " ",F24)</f>
        <v>Sector 1 Region 3</v>
      </c>
      <c r="D24" s="37">
        <f>VLOOKUP(E24,Data!$A$46:$B$48,2,0)</f>
        <v>-4.1781774017679151E-2</v>
      </c>
      <c r="E24">
        <v>1</v>
      </c>
      <c r="F24">
        <v>3</v>
      </c>
    </row>
    <row r="25" spans="1:6" x14ac:dyDescent="0.3">
      <c r="A25" t="str">
        <f t="shared" si="12"/>
        <v>gN0_2_1_p</v>
      </c>
      <c r="B25" s="16">
        <f t="shared" si="13"/>
        <v>1.0473254885556849</v>
      </c>
      <c r="C25" t="str">
        <f t="shared" si="14"/>
        <v>Sector 2 Region 1</v>
      </c>
      <c r="D25" s="37">
        <f>VLOOKUP(E25,Data!$A$46:$B$48,2,0)</f>
        <v>4.7325488555684768E-2</v>
      </c>
      <c r="E25">
        <v>2</v>
      </c>
      <c r="F25">
        <v>1</v>
      </c>
    </row>
    <row r="26" spans="1:6" x14ac:dyDescent="0.3">
      <c r="A26" t="str">
        <f t="shared" si="12"/>
        <v>gN0_2_2_p</v>
      </c>
      <c r="B26" s="16">
        <f t="shared" si="13"/>
        <v>1.0473254885556849</v>
      </c>
      <c r="C26" t="str">
        <f t="shared" si="14"/>
        <v>Sector 2 Region 2</v>
      </c>
      <c r="D26" s="37">
        <f>VLOOKUP(E26,Data!$A$46:$B$48,2,0)</f>
        <v>4.7325488555684768E-2</v>
      </c>
      <c r="E26">
        <v>2</v>
      </c>
      <c r="F26">
        <v>2</v>
      </c>
    </row>
    <row r="27" spans="1:6" x14ac:dyDescent="0.3">
      <c r="A27" t="str">
        <f t="shared" ref="A27" si="18">"gN0_" &amp; E27 &amp; "_" &amp; F27 &amp; "_p"</f>
        <v>gN0_2_3_p</v>
      </c>
      <c r="B27" s="16">
        <f t="shared" ref="B27" si="19">1+D27</f>
        <v>1.0473254885556849</v>
      </c>
      <c r="C27" t="str">
        <f t="shared" ref="C27" si="20">CONCATENATE(E$11," ",E27," ",F$11, " ",F27)</f>
        <v>Sector 2 Region 3</v>
      </c>
      <c r="D27" s="37">
        <f>VLOOKUP(E27,Data!$A$46:$B$48,2,0)</f>
        <v>4.7325488555684768E-2</v>
      </c>
      <c r="E27">
        <v>2</v>
      </c>
      <c r="F27">
        <v>3</v>
      </c>
    </row>
    <row r="28" spans="1:6" x14ac:dyDescent="0.3">
      <c r="A28" t="str">
        <f t="shared" si="12"/>
        <v>gN0_3_1_p</v>
      </c>
      <c r="B28" s="16">
        <f t="shared" si="13"/>
        <v>1.0212777330083391</v>
      </c>
      <c r="C28" t="str">
        <f t="shared" si="14"/>
        <v>Sector 3 Region 1</v>
      </c>
      <c r="D28" s="37">
        <f>VLOOKUP(E28,Data!$A$46:$B$48,2,0)</f>
        <v>2.1277733008339038E-2</v>
      </c>
      <c r="E28">
        <v>3</v>
      </c>
      <c r="F28">
        <v>1</v>
      </c>
    </row>
    <row r="29" spans="1:6" x14ac:dyDescent="0.3">
      <c r="A29" t="str">
        <f t="shared" si="12"/>
        <v>gN0_3_2_p</v>
      </c>
      <c r="B29" s="16">
        <f t="shared" si="13"/>
        <v>1.0212777330083391</v>
      </c>
      <c r="C29" t="str">
        <f t="shared" si="14"/>
        <v>Sector 3 Region 2</v>
      </c>
      <c r="D29" s="37">
        <f>VLOOKUP(E29,Data!$A$46:$B$48,2,0)</f>
        <v>2.1277733008339038E-2</v>
      </c>
      <c r="E29">
        <v>3</v>
      </c>
      <c r="F29">
        <v>2</v>
      </c>
    </row>
    <row r="30" spans="1:6" x14ac:dyDescent="0.3">
      <c r="A30" t="str">
        <f t="shared" si="12"/>
        <v>gN0_3_3_p</v>
      </c>
      <c r="B30" s="16">
        <f t="shared" si="13"/>
        <v>1.0212777330083391</v>
      </c>
      <c r="C30" t="str">
        <f t="shared" si="14"/>
        <v>Sector 3 Region 3</v>
      </c>
      <c r="D30" s="37">
        <f>VLOOKUP(E30,Data!$A$46:$B$48,2,0)</f>
        <v>2.1277733008339038E-2</v>
      </c>
      <c r="E30">
        <v>3</v>
      </c>
      <c r="F30">
        <v>3</v>
      </c>
    </row>
  </sheetData>
  <mergeCells count="2">
    <mergeCell ref="A11:C11"/>
    <mergeCell ref="A21:C2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115" zoomScaleNormal="115" workbookViewId="0">
      <selection activeCell="B6" sqref="B6"/>
    </sheetView>
  </sheetViews>
  <sheetFormatPr baseColWidth="10" defaultRowHeight="14.4" x14ac:dyDescent="0.3"/>
  <cols>
    <col min="3" max="3" width="47.33203125" bestFit="1" customWidth="1"/>
  </cols>
  <sheetData>
    <row r="1" spans="1:6" x14ac:dyDescent="0.3">
      <c r="A1" s="17" t="s">
        <v>0</v>
      </c>
      <c r="B1" s="17" t="s">
        <v>1</v>
      </c>
      <c r="C1" s="17" t="s">
        <v>2</v>
      </c>
    </row>
    <row r="2" spans="1:6" x14ac:dyDescent="0.3">
      <c r="A2" t="s">
        <v>32</v>
      </c>
      <c r="B2">
        <v>0.5</v>
      </c>
      <c r="C2" t="s">
        <v>33</v>
      </c>
    </row>
    <row r="3" spans="1:6" x14ac:dyDescent="0.3">
      <c r="A3" t="s">
        <v>35</v>
      </c>
      <c r="B3">
        <v>0.1</v>
      </c>
      <c r="C3" t="s">
        <v>34</v>
      </c>
    </row>
    <row r="4" spans="1:6" x14ac:dyDescent="0.3">
      <c r="A4" t="s">
        <v>153</v>
      </c>
      <c r="B4">
        <v>4.7300000000000004</v>
      </c>
      <c r="C4" t="s">
        <v>198</v>
      </c>
    </row>
    <row r="5" spans="1:6" x14ac:dyDescent="0.3">
      <c r="A5" t="s">
        <v>52</v>
      </c>
      <c r="B5">
        <v>0.1</v>
      </c>
      <c r="C5" t="s">
        <v>53</v>
      </c>
    </row>
    <row r="6" spans="1:6" x14ac:dyDescent="0.3">
      <c r="A6" t="s">
        <v>54</v>
      </c>
      <c r="B6">
        <v>0</v>
      </c>
      <c r="C6" t="s">
        <v>55</v>
      </c>
    </row>
    <row r="7" spans="1:6" x14ac:dyDescent="0.3">
      <c r="A7" t="s">
        <v>56</v>
      </c>
      <c r="B7">
        <v>0</v>
      </c>
      <c r="C7" t="s">
        <v>57</v>
      </c>
    </row>
    <row r="8" spans="1:6" x14ac:dyDescent="0.3">
      <c r="A8" t="s">
        <v>154</v>
      </c>
      <c r="B8">
        <v>1.01</v>
      </c>
      <c r="C8" t="s">
        <v>199</v>
      </c>
    </row>
    <row r="9" spans="1:6" x14ac:dyDescent="0.3">
      <c r="A9" t="s">
        <v>155</v>
      </c>
      <c r="B9">
        <v>1.01</v>
      </c>
      <c r="C9" t="s">
        <v>200</v>
      </c>
    </row>
    <row r="10" spans="1:6" x14ac:dyDescent="0.3">
      <c r="A10" t="s">
        <v>156</v>
      </c>
      <c r="B10">
        <v>1.01</v>
      </c>
      <c r="C10" t="s">
        <v>201</v>
      </c>
    </row>
    <row r="11" spans="1:6" x14ac:dyDescent="0.3">
      <c r="A11" s="45" t="s">
        <v>132</v>
      </c>
      <c r="B11" s="45"/>
      <c r="C11" s="45"/>
      <c r="D11" s="17" t="s">
        <v>121</v>
      </c>
      <c r="E11" s="17" t="s">
        <v>122</v>
      </c>
      <c r="F11" s="17"/>
    </row>
    <row r="12" spans="1:6" x14ac:dyDescent="0.3">
      <c r="A12" t="str">
        <f>"etaNK_" &amp; D12 &amp; "_" &amp; E12 &amp; "_p"</f>
        <v>etaNK_1_1_p</v>
      </c>
      <c r="B12">
        <v>0.99</v>
      </c>
      <c r="C12" t="str">
        <f t="shared" ref="C12:C20" si="0">CONCATENATE(D$11," ",D12," ",E$11, " ",E12)</f>
        <v>Sector 1 Region 1</v>
      </c>
      <c r="D12">
        <v>1</v>
      </c>
      <c r="E12">
        <v>1</v>
      </c>
    </row>
    <row r="13" spans="1:6" x14ac:dyDescent="0.3">
      <c r="A13" t="str">
        <f t="shared" ref="A13:A20" si="1">"etaNK_" &amp; D13 &amp; "_" &amp; E13 &amp; "_p"</f>
        <v>etaNK_1_2_p</v>
      </c>
      <c r="B13">
        <v>0.99</v>
      </c>
      <c r="C13" t="str">
        <f t="shared" si="0"/>
        <v>Sector 1 Region 2</v>
      </c>
      <c r="D13">
        <v>1</v>
      </c>
      <c r="E13">
        <v>2</v>
      </c>
    </row>
    <row r="14" spans="1:6" x14ac:dyDescent="0.3">
      <c r="A14" t="str">
        <f t="shared" si="1"/>
        <v>etaNK_1_3_p</v>
      </c>
      <c r="B14">
        <v>0.99</v>
      </c>
      <c r="C14" t="str">
        <f t="shared" si="0"/>
        <v>Sector 1 Region 3</v>
      </c>
      <c r="D14">
        <v>1</v>
      </c>
      <c r="E14">
        <v>3</v>
      </c>
    </row>
    <row r="15" spans="1:6" x14ac:dyDescent="0.3">
      <c r="A15" t="str">
        <f t="shared" si="1"/>
        <v>etaNK_2_1_p</v>
      </c>
      <c r="B15">
        <v>0.99</v>
      </c>
      <c r="C15" t="str">
        <f t="shared" si="0"/>
        <v>Sector 2 Region 1</v>
      </c>
      <c r="D15">
        <v>2</v>
      </c>
      <c r="E15">
        <v>1</v>
      </c>
    </row>
    <row r="16" spans="1:6" x14ac:dyDescent="0.3">
      <c r="A16" t="str">
        <f t="shared" si="1"/>
        <v>etaNK_2_2_p</v>
      </c>
      <c r="B16">
        <v>0.99</v>
      </c>
      <c r="C16" t="str">
        <f t="shared" si="0"/>
        <v>Sector 2 Region 2</v>
      </c>
      <c r="D16">
        <v>2</v>
      </c>
      <c r="E16">
        <v>2</v>
      </c>
    </row>
    <row r="17" spans="1:6" x14ac:dyDescent="0.3">
      <c r="A17" t="str">
        <f t="shared" si="1"/>
        <v>etaNK_2_3_p</v>
      </c>
      <c r="B17">
        <v>0.99</v>
      </c>
      <c r="C17" t="str">
        <f t="shared" si="0"/>
        <v>Sector 2 Region 3</v>
      </c>
      <c r="D17">
        <v>2</v>
      </c>
      <c r="E17">
        <v>3</v>
      </c>
    </row>
    <row r="18" spans="1:6" x14ac:dyDescent="0.3">
      <c r="A18" t="str">
        <f t="shared" si="1"/>
        <v>etaNK_3_1_p</v>
      </c>
      <c r="B18">
        <v>0.99</v>
      </c>
      <c r="C18" t="str">
        <f t="shared" si="0"/>
        <v>Sector 3 Region 1</v>
      </c>
      <c r="D18">
        <v>3</v>
      </c>
      <c r="E18">
        <v>1</v>
      </c>
    </row>
    <row r="19" spans="1:6" x14ac:dyDescent="0.3">
      <c r="A19" t="str">
        <f t="shared" si="1"/>
        <v>etaNK_3_2_p</v>
      </c>
      <c r="B19">
        <v>0.99</v>
      </c>
      <c r="C19" t="str">
        <f t="shared" si="0"/>
        <v>Sector 3 Region 2</v>
      </c>
      <c r="D19">
        <v>3</v>
      </c>
      <c r="E19">
        <v>2</v>
      </c>
    </row>
    <row r="20" spans="1:6" x14ac:dyDescent="0.3">
      <c r="A20" t="str">
        <f t="shared" si="1"/>
        <v>etaNK_3_3_p</v>
      </c>
      <c r="B20">
        <v>0.99</v>
      </c>
      <c r="C20" t="str">
        <f t="shared" si="0"/>
        <v>Sector 3 Region 3</v>
      </c>
      <c r="D20">
        <v>3</v>
      </c>
      <c r="E20">
        <v>3</v>
      </c>
    </row>
    <row r="21" spans="1:6" x14ac:dyDescent="0.3">
      <c r="A21" s="45" t="s">
        <v>133</v>
      </c>
      <c r="B21" s="45"/>
      <c r="C21" s="45"/>
      <c r="D21" s="17" t="s">
        <v>121</v>
      </c>
      <c r="E21" s="17" t="s">
        <v>122</v>
      </c>
      <c r="F21" s="17"/>
    </row>
    <row r="22" spans="1:6" x14ac:dyDescent="0.3">
      <c r="A22" t="str">
        <f>"phiGA_" &amp; D22 &amp; "_" &amp; E22 &amp; "_p"</f>
        <v>phiGA_1_1_p</v>
      </c>
      <c r="B22">
        <v>1</v>
      </c>
      <c r="C22" t="str">
        <f>CONCATENATE(D$11," ",D22," ",E$11, " ",E22)</f>
        <v>Sector 1 Region 1</v>
      </c>
      <c r="D22">
        <v>1</v>
      </c>
      <c r="E22">
        <v>1</v>
      </c>
    </row>
    <row r="23" spans="1:6" x14ac:dyDescent="0.3">
      <c r="A23" t="str">
        <f t="shared" ref="A23:A30" si="2">"phiGA_" &amp; D23 &amp; "_" &amp; E23 &amp; "_p"</f>
        <v>phiGA_1_2_p</v>
      </c>
      <c r="B23">
        <v>1</v>
      </c>
      <c r="C23" t="str">
        <f t="shared" ref="C23:C30" si="3">CONCATENATE(D$11," ",D23," ",E$11, " ",E23)</f>
        <v>Sector 1 Region 2</v>
      </c>
      <c r="D23">
        <v>1</v>
      </c>
      <c r="E23">
        <v>2</v>
      </c>
    </row>
    <row r="24" spans="1:6" x14ac:dyDescent="0.3">
      <c r="A24" t="str">
        <f t="shared" si="2"/>
        <v>phiGA_1_3_p</v>
      </c>
      <c r="B24">
        <v>1</v>
      </c>
      <c r="C24" t="str">
        <f t="shared" si="3"/>
        <v>Sector 1 Region 3</v>
      </c>
      <c r="D24">
        <v>1</v>
      </c>
      <c r="E24">
        <v>3</v>
      </c>
    </row>
    <row r="25" spans="1:6" x14ac:dyDescent="0.3">
      <c r="A25" t="str">
        <f t="shared" si="2"/>
        <v>phiGA_2_1_p</v>
      </c>
      <c r="B25">
        <v>1</v>
      </c>
      <c r="C25" t="str">
        <f t="shared" si="3"/>
        <v>Sector 2 Region 1</v>
      </c>
      <c r="D25">
        <v>2</v>
      </c>
      <c r="E25">
        <v>1</v>
      </c>
    </row>
    <row r="26" spans="1:6" x14ac:dyDescent="0.3">
      <c r="A26" t="str">
        <f t="shared" si="2"/>
        <v>phiGA_2_2_p</v>
      </c>
      <c r="B26">
        <v>1</v>
      </c>
      <c r="C26" t="str">
        <f t="shared" si="3"/>
        <v>Sector 2 Region 2</v>
      </c>
      <c r="D26">
        <v>2</v>
      </c>
      <c r="E26">
        <v>2</v>
      </c>
    </row>
    <row r="27" spans="1:6" x14ac:dyDescent="0.3">
      <c r="A27" t="str">
        <f t="shared" si="2"/>
        <v>phiGA_2_3_p</v>
      </c>
      <c r="B27">
        <v>1</v>
      </c>
      <c r="C27" t="str">
        <f t="shared" si="3"/>
        <v>Sector 2 Region 3</v>
      </c>
      <c r="D27">
        <v>2</v>
      </c>
      <c r="E27">
        <v>3</v>
      </c>
    </row>
    <row r="28" spans="1:6" x14ac:dyDescent="0.3">
      <c r="A28" t="str">
        <f t="shared" si="2"/>
        <v>phiGA_3_1_p</v>
      </c>
      <c r="B28">
        <v>1</v>
      </c>
      <c r="C28" t="str">
        <f t="shared" si="3"/>
        <v>Sector 3 Region 1</v>
      </c>
      <c r="D28">
        <v>3</v>
      </c>
      <c r="E28">
        <v>1</v>
      </c>
    </row>
    <row r="29" spans="1:6" x14ac:dyDescent="0.3">
      <c r="A29" t="str">
        <f t="shared" si="2"/>
        <v>phiGA_3_2_p</v>
      </c>
      <c r="B29">
        <v>1</v>
      </c>
      <c r="C29" t="str">
        <f t="shared" si="3"/>
        <v>Sector 3 Region 2</v>
      </c>
      <c r="D29">
        <v>3</v>
      </c>
      <c r="E29">
        <v>2</v>
      </c>
    </row>
    <row r="30" spans="1:6" x14ac:dyDescent="0.3">
      <c r="A30" t="str">
        <f t="shared" si="2"/>
        <v>phiGA_3_3_p</v>
      </c>
      <c r="B30">
        <v>1</v>
      </c>
      <c r="C30" t="str">
        <f t="shared" si="3"/>
        <v>Sector 3 Region 3</v>
      </c>
      <c r="D30">
        <v>3</v>
      </c>
      <c r="E30">
        <v>3</v>
      </c>
    </row>
    <row r="31" spans="1:6" x14ac:dyDescent="0.3">
      <c r="A31" s="45" t="s">
        <v>160</v>
      </c>
      <c r="B31" s="45"/>
      <c r="C31" s="45"/>
      <c r="D31" s="17" t="s">
        <v>121</v>
      </c>
      <c r="E31" s="17" t="s">
        <v>122</v>
      </c>
      <c r="F31" s="17"/>
    </row>
    <row r="32" spans="1:6" x14ac:dyDescent="0.3">
      <c r="A32" t="str">
        <f t="shared" ref="A32:A40" si="4">"tauK_" &amp; D32 &amp; "_" &amp; E32 &amp; "_p"</f>
        <v>tauK_1_1_p</v>
      </c>
      <c r="B32">
        <v>0.2</v>
      </c>
      <c r="C32" t="str">
        <f>CONCATENATE(D$11," ",D32," ",E$11, " ",E32)</f>
        <v>Sector 1 Region 1</v>
      </c>
      <c r="D32">
        <v>1</v>
      </c>
      <c r="E32">
        <v>1</v>
      </c>
    </row>
    <row r="33" spans="1:6" x14ac:dyDescent="0.3">
      <c r="A33" t="str">
        <f t="shared" si="4"/>
        <v>tauK_1_2_p</v>
      </c>
      <c r="B33">
        <v>0.2</v>
      </c>
      <c r="C33" t="str">
        <f>CONCATENATE(D$11," ",D33," ",E$11, " ",E33)</f>
        <v>Sector 1 Region 2</v>
      </c>
      <c r="D33">
        <v>1</v>
      </c>
      <c r="E33">
        <v>2</v>
      </c>
    </row>
    <row r="34" spans="1:6" x14ac:dyDescent="0.3">
      <c r="A34" t="str">
        <f t="shared" si="4"/>
        <v>tauK_1_3_p</v>
      </c>
      <c r="B34">
        <v>0.2</v>
      </c>
      <c r="C34" t="str">
        <f t="shared" ref="C34:C40" si="5">CONCATENATE(D$11," ",D34," ",E$11, " ",E34)</f>
        <v>Sector 1 Region 3</v>
      </c>
      <c r="D34">
        <v>1</v>
      </c>
      <c r="E34">
        <v>3</v>
      </c>
    </row>
    <row r="35" spans="1:6" x14ac:dyDescent="0.3">
      <c r="A35" t="str">
        <f t="shared" si="4"/>
        <v>tauK_2_1_p</v>
      </c>
      <c r="B35">
        <v>0.2</v>
      </c>
      <c r="C35" t="str">
        <f t="shared" si="5"/>
        <v>Sector 2 Region 1</v>
      </c>
      <c r="D35">
        <v>2</v>
      </c>
      <c r="E35">
        <v>1</v>
      </c>
    </row>
    <row r="36" spans="1:6" x14ac:dyDescent="0.3">
      <c r="A36" t="str">
        <f t="shared" si="4"/>
        <v>tauK_2_2_p</v>
      </c>
      <c r="B36">
        <v>0.2</v>
      </c>
      <c r="C36" t="str">
        <f t="shared" si="5"/>
        <v>Sector 2 Region 2</v>
      </c>
      <c r="D36">
        <v>2</v>
      </c>
      <c r="E36">
        <v>2</v>
      </c>
    </row>
    <row r="37" spans="1:6" x14ac:dyDescent="0.3">
      <c r="A37" t="str">
        <f t="shared" si="4"/>
        <v>tauK_2_3_p</v>
      </c>
      <c r="B37">
        <v>0.2</v>
      </c>
      <c r="C37" t="str">
        <f t="shared" si="5"/>
        <v>Sector 2 Region 3</v>
      </c>
      <c r="D37">
        <v>2</v>
      </c>
      <c r="E37">
        <v>3</v>
      </c>
    </row>
    <row r="38" spans="1:6" x14ac:dyDescent="0.3">
      <c r="A38" t="str">
        <f t="shared" si="4"/>
        <v>tauK_3_1_p</v>
      </c>
      <c r="B38">
        <v>0.2</v>
      </c>
      <c r="C38" t="str">
        <f t="shared" si="5"/>
        <v>Sector 3 Region 1</v>
      </c>
      <c r="D38">
        <v>3</v>
      </c>
      <c r="E38">
        <v>1</v>
      </c>
    </row>
    <row r="39" spans="1:6" x14ac:dyDescent="0.3">
      <c r="A39" t="str">
        <f t="shared" si="4"/>
        <v>tauK_3_2_p</v>
      </c>
      <c r="B39">
        <v>0.2</v>
      </c>
      <c r="C39" t="str">
        <f t="shared" si="5"/>
        <v>Sector 3 Region 2</v>
      </c>
      <c r="D39">
        <v>3</v>
      </c>
      <c r="E39">
        <v>2</v>
      </c>
    </row>
    <row r="40" spans="1:6" x14ac:dyDescent="0.3">
      <c r="A40" t="str">
        <f t="shared" si="4"/>
        <v>tauK_3_3_p</v>
      </c>
      <c r="B40">
        <v>0.2</v>
      </c>
      <c r="C40" t="str">
        <f t="shared" si="5"/>
        <v>Sector 3 Region 3</v>
      </c>
      <c r="D40">
        <v>3</v>
      </c>
      <c r="E40">
        <v>3</v>
      </c>
    </row>
    <row r="41" spans="1:6" x14ac:dyDescent="0.3">
      <c r="A41" s="45" t="s">
        <v>161</v>
      </c>
      <c r="B41" s="45"/>
      <c r="C41" s="45"/>
      <c r="D41" s="17" t="s">
        <v>121</v>
      </c>
      <c r="E41" s="17" t="s">
        <v>122</v>
      </c>
      <c r="F41" s="17"/>
    </row>
    <row r="42" spans="1:6" x14ac:dyDescent="0.3">
      <c r="A42" t="str">
        <f t="shared" ref="A42:A50" si="6">"tauN_" &amp; D42 &amp; "_" &amp; E42 &amp; "_p"</f>
        <v>tauN_1_1_p</v>
      </c>
      <c r="B42">
        <v>0</v>
      </c>
      <c r="C42" t="str">
        <f>CONCATENATE(D$11," ",D42," ",E$11, " ",E42)</f>
        <v>Sector 1 Region 1</v>
      </c>
      <c r="D42">
        <v>1</v>
      </c>
      <c r="E42">
        <v>1</v>
      </c>
    </row>
    <row r="43" spans="1:6" x14ac:dyDescent="0.3">
      <c r="A43" t="str">
        <f t="shared" si="6"/>
        <v>tauN_1_2_p</v>
      </c>
      <c r="B43">
        <v>0</v>
      </c>
      <c r="C43" t="str">
        <f t="shared" ref="C43:C50" si="7">CONCATENATE(D$11," ",D43," ",E$11, " ",E43)</f>
        <v>Sector 1 Region 2</v>
      </c>
      <c r="D43">
        <v>1</v>
      </c>
      <c r="E43">
        <v>2</v>
      </c>
    </row>
    <row r="44" spans="1:6" x14ac:dyDescent="0.3">
      <c r="A44" t="str">
        <f t="shared" si="6"/>
        <v>tauN_1_3_p</v>
      </c>
      <c r="B44">
        <v>0</v>
      </c>
      <c r="C44" t="str">
        <f t="shared" si="7"/>
        <v>Sector 1 Region 3</v>
      </c>
      <c r="D44">
        <v>1</v>
      </c>
      <c r="E44">
        <v>3</v>
      </c>
    </row>
    <row r="45" spans="1:6" x14ac:dyDescent="0.3">
      <c r="A45" t="str">
        <f t="shared" si="6"/>
        <v>tauN_2_1_p</v>
      </c>
      <c r="B45">
        <v>0</v>
      </c>
      <c r="C45" t="str">
        <f t="shared" si="7"/>
        <v>Sector 2 Region 1</v>
      </c>
      <c r="D45">
        <v>2</v>
      </c>
      <c r="E45">
        <v>1</v>
      </c>
    </row>
    <row r="46" spans="1:6" x14ac:dyDescent="0.3">
      <c r="A46" t="str">
        <f t="shared" si="6"/>
        <v>tauN_2_2_p</v>
      </c>
      <c r="B46">
        <v>0</v>
      </c>
      <c r="C46" t="str">
        <f t="shared" si="7"/>
        <v>Sector 2 Region 2</v>
      </c>
      <c r="D46">
        <v>2</v>
      </c>
      <c r="E46">
        <v>2</v>
      </c>
    </row>
    <row r="47" spans="1:6" x14ac:dyDescent="0.3">
      <c r="A47" t="str">
        <f t="shared" si="6"/>
        <v>tauN_2_3_p</v>
      </c>
      <c r="B47">
        <v>0</v>
      </c>
      <c r="C47" t="str">
        <f t="shared" si="7"/>
        <v>Sector 2 Region 3</v>
      </c>
      <c r="D47">
        <v>2</v>
      </c>
      <c r="E47">
        <v>3</v>
      </c>
    </row>
    <row r="48" spans="1:6" x14ac:dyDescent="0.3">
      <c r="A48" t="str">
        <f t="shared" si="6"/>
        <v>tauN_3_1_p</v>
      </c>
      <c r="B48">
        <v>0</v>
      </c>
      <c r="C48" t="str">
        <f t="shared" si="7"/>
        <v>Sector 3 Region 1</v>
      </c>
      <c r="D48">
        <v>3</v>
      </c>
      <c r="E48">
        <v>1</v>
      </c>
    </row>
    <row r="49" spans="1:5" x14ac:dyDescent="0.3">
      <c r="A49" t="str">
        <f t="shared" si="6"/>
        <v>tauN_3_2_p</v>
      </c>
      <c r="B49">
        <v>0</v>
      </c>
      <c r="C49" t="str">
        <f t="shared" si="7"/>
        <v>Sector 3 Region 2</v>
      </c>
      <c r="D49">
        <v>3</v>
      </c>
      <c r="E49">
        <v>2</v>
      </c>
    </row>
    <row r="50" spans="1:5" x14ac:dyDescent="0.3">
      <c r="A50" t="str">
        <f t="shared" si="6"/>
        <v>tauN_3_3_p</v>
      </c>
      <c r="B50">
        <v>0</v>
      </c>
      <c r="C50" t="str">
        <f t="shared" si="7"/>
        <v>Sector 3 Region 3</v>
      </c>
      <c r="D50">
        <v>3</v>
      </c>
      <c r="E50">
        <v>3</v>
      </c>
    </row>
  </sheetData>
  <mergeCells count="4">
    <mergeCell ref="A11:C11"/>
    <mergeCell ref="A21:C21"/>
    <mergeCell ref="A31:C31"/>
    <mergeCell ref="A41:C4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>
      <selection activeCell="K23" sqref="K23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 xml:space="preserve"> 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 xml:space="preserve"> "aN_" &amp;  INDIRECT("D" &amp; ROW(C4)-D4)  &amp; "_" &amp;D4 &amp; "_" &amp; INDIRECT("F" &amp; ROW(C4)-F4) &amp; "_p"</f>
        <v>aN_T_1_1_1_p</v>
      </c>
      <c r="B4">
        <v>0.01</v>
      </c>
      <c r="C4" t="s">
        <v>59</v>
      </c>
      <c r="D4">
        <v>1</v>
      </c>
      <c r="F4">
        <v>2</v>
      </c>
    </row>
    <row r="5" spans="1:6" x14ac:dyDescent="0.3">
      <c r="A5" t="str">
        <f ca="1" xml:space="preserve"> "aN_" &amp;  INDIRECT("D" &amp; ROW(C5)-D5)  &amp; "_" &amp;D5 &amp; "_" &amp; INDIRECT("F" &amp; ROW(C5)-F5) &amp; "_p"</f>
        <v>aN_T_2_1_1_p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 xml:space="preserve"> "aN_" &amp;  INDIRECT("D" &amp; ROW(C6)-D6)  &amp; "_" &amp;D6 &amp; "_" &amp; INDIRECT("F" &amp; ROW(C6)-F6) &amp; "_p"</f>
        <v>aN_T_3_1_1_p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B7" s="1"/>
      <c r="C7" s="1"/>
      <c r="D7" t="s">
        <v>216</v>
      </c>
      <c r="F7">
        <v>5</v>
      </c>
    </row>
    <row r="8" spans="1:6" x14ac:dyDescent="0.3">
      <c r="A8" t="str">
        <f ca="1" xml:space="preserve"> "aN_" &amp;  INDIRECT("D" &amp; ROW(C8)-D8)  &amp; "_" &amp;D8 &amp; "_" &amp; INDIRECT("F" &amp; ROW(C8)-F8) &amp; "_p"</f>
        <v>aN_WS_1_1_1_p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 xml:space="preserve"> "aN_" &amp;  INDIRECT("D" &amp; ROW(C9)-D9)  &amp; "_" &amp;D9 &amp; "_" &amp; INDIRECT("F" &amp; ROW(C9)-F9) &amp; "_p"</f>
        <v>aN_WS_2_1_1_p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 xml:space="preserve"> "aN_" &amp;  INDIRECT("D" &amp; ROW(C10)-D10)  &amp; "_" &amp;D10 &amp; "_" &amp; INDIRECT("F" &amp; ROW(C10)-F10) &amp; "_p"</f>
        <v>aN_WS_3_1_1_p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 xml:space="preserve"> "aN_" &amp;  INDIRECT("D" &amp; ROW(C12)-D12)  &amp; "_" &amp;D12 &amp; "_" &amp; INDIRECT("F" &amp; ROW(C12)-F12) &amp; "_p"</f>
        <v>aN_PREC_1_1_1_p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 xml:space="preserve"> "aN_" &amp;  INDIRECT("D" &amp; ROW(C13)-D13)  &amp; "_" &amp;D13 &amp; "_" &amp; INDIRECT("F" &amp; ROW(C13)-F13) &amp; "_p"</f>
        <v>aN_PREC_2_1_1_p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 xml:space="preserve"> "aN_" &amp;  INDIRECT("D" &amp; ROW(C14)-D14)  &amp; "_" &amp;D14 &amp; "_" &amp; INDIRECT("F" &amp; ROW(C14)-F14) &amp; "_p"</f>
        <v>aN_PREC_3_1_1_p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 xml:space="preserve"> "aN_" &amp;  INDIRECT("D" &amp; ROW(C16)-D16)  &amp; "_" &amp;D16 &amp; "_" &amp; INDIRECT("F" &amp; ROW(C16)-F16) &amp; "_p"</f>
        <v>aN_SL_1_1_1_p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 xml:space="preserve"> "aN_" &amp;  INDIRECT("D" &amp; ROW(C17)-D17)  &amp; "_" &amp;D17 &amp; "_" &amp; INDIRECT("F" &amp; ROW(C17)-F17) &amp; "_p"</f>
        <v>aN_SL_2_1_1_p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 xml:space="preserve"> "aN_" &amp;  INDIRECT("D" &amp; ROW(C18)-D18)  &amp; "_" &amp;D18 &amp; "_" &amp; INDIRECT("F" &amp; ROW(C18)-F18) &amp; "_p"</f>
        <v>aN_SL_3_1_1_p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 xml:space="preserve"> "aN_" &amp;  INDIRECT("D" &amp; ROW(C20)-D20)  &amp; "_" &amp;D20 &amp; "_" &amp; INDIRECT("F" &amp; ROW(C20)-F20) &amp; "_p"</f>
        <v>aN_DRO_1_1_1_p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 xml:space="preserve"> "aN_" &amp;  INDIRECT("D" &amp; ROW(C21)-D21)  &amp; "_" &amp;D21 &amp; "_" &amp; INDIRECT("F" &amp; ROW(C21)-F21) &amp; "_p"</f>
        <v>aN_DRO_2_1_1_p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 xml:space="preserve"> "aN_" &amp;  INDIRECT("D" &amp; ROW(C22)-D22)  &amp; "_" &amp;D22 &amp; "_" &amp; INDIRECT("F" &amp; ROW(C22)-F22) &amp; "_p"</f>
        <v>aN_DRO_3_1_1_p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 xml:space="preserve"> "aN_" &amp;  INDIRECT("D" &amp; ROW(C24)-D24)  &amp; "_" &amp;D24 &amp; "_" &amp; INDIRECT("F" &amp; ROW(C24)-F24) &amp; "_p"</f>
        <v>aN_CYC_1_1_1_p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 xml:space="preserve"> "aN_" &amp;  INDIRECT("D" &amp; ROW(C25)-D25)  &amp; "_" &amp;D25 &amp; "_" &amp; INDIRECT("F" &amp; ROW(C25)-F25) &amp; "_p"</f>
        <v>aN_CYC_2_1_1_p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 xml:space="preserve"> "aN_" &amp;  INDIRECT("D" &amp; ROW(C26)-D26)  &amp; "_" &amp;D26 &amp; "_" &amp; INDIRECT("F" &amp; ROW(C26)-F26) &amp; "_p"</f>
        <v>aN_CYC_3_1_1_p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 xml:space="preserve"> 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 xml:space="preserve"> "aN_" &amp;  INDIRECT("D" &amp; ROW(C29)-D29)  &amp; "_" &amp;D29 &amp; "_" &amp; INDIRECT("F" &amp; ROW(C29)-F29) &amp; "_p"</f>
        <v>aN_T_1_1_2_p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 xml:space="preserve"> "aN_" &amp;  INDIRECT("D" &amp; ROW(C30)-D30)  &amp; "_" &amp;D30 &amp; "_" &amp; INDIRECT("F" &amp; ROW(C30)-F30) &amp; "_p"</f>
        <v>aN_T_2_1_2_p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 xml:space="preserve"> "aN_" &amp;  INDIRECT("D" &amp; ROW(C31)-D31)  &amp; "_" &amp;D31 &amp; "_" &amp; INDIRECT("F" &amp; ROW(C31)-F31) &amp; "_p"</f>
        <v>aN_T_3_1_2_p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B32" s="1"/>
      <c r="C32" s="1"/>
      <c r="D32" t="s">
        <v>216</v>
      </c>
      <c r="F32">
        <v>5</v>
      </c>
    </row>
    <row r="33" spans="1:6" x14ac:dyDescent="0.3">
      <c r="A33" t="str">
        <f ca="1" xml:space="preserve"> "aN_" &amp;  INDIRECT("D" &amp; ROW(C33)-D33)  &amp; "_" &amp;D33 &amp; "_" &amp; INDIRECT("F" &amp; ROW(C33)-F33) &amp; "_p"</f>
        <v>aN_WS_1_1_2_p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 xml:space="preserve"> "aN_" &amp;  INDIRECT("D" &amp; ROW(C34)-D34)  &amp; "_" &amp;D34 &amp; "_" &amp; INDIRECT("F" &amp; ROW(C34)-F34) &amp; "_p"</f>
        <v>aN_WS_2_1_2_p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 xml:space="preserve"> "aN_" &amp;  INDIRECT("D" &amp; ROW(C35)-D35)  &amp; "_" &amp;D35 &amp; "_" &amp; INDIRECT("F" &amp; ROW(C35)-F35) &amp; "_p"</f>
        <v>aN_WS_3_1_2_p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 xml:space="preserve"> "aN_" &amp;  INDIRECT("D" &amp; ROW(C37)-D37)  &amp; "_" &amp;D37 &amp; "_" &amp; INDIRECT("F" &amp; ROW(C37)-F37) &amp; "_p"</f>
        <v>aN_PREC_1_1_2_p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 xml:space="preserve"> "aN_" &amp;  INDIRECT("D" &amp; ROW(C38)-D38)  &amp; "_" &amp;D38 &amp; "_" &amp; INDIRECT("F" &amp; ROW(C38)-F38) &amp; "_p"</f>
        <v>aN_PREC_2_1_2_p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 xml:space="preserve"> "aN_" &amp;  INDIRECT("D" &amp; ROW(C39)-D39)  &amp; "_" &amp;D39 &amp; "_" &amp; INDIRECT("F" &amp; ROW(C39)-F39) &amp; "_p"</f>
        <v>aN_PREC_3_1_2_p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 xml:space="preserve"> "aN_" &amp;  INDIRECT("D" &amp; ROW(C41)-D41)  &amp; "_" &amp;D41 &amp; "_" &amp; INDIRECT("F" &amp; ROW(C41)-F41) &amp; "_p"</f>
        <v>aN_SL_1_1_2_p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 xml:space="preserve"> "aN_" &amp;  INDIRECT("D" &amp; ROW(C42)-D42)  &amp; "_" &amp;D42 &amp; "_" &amp; INDIRECT("F" &amp; ROW(C42)-F42) &amp; "_p"</f>
        <v>aN_SL_2_1_2_p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 xml:space="preserve"> "aN_" &amp;  INDIRECT("D" &amp; ROW(C43)-D43)  &amp; "_" &amp;D43 &amp; "_" &amp; INDIRECT("F" &amp; ROW(C43)-F43) &amp; "_p"</f>
        <v>aN_SL_3_1_2_p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 xml:space="preserve"> "aN_" &amp;  INDIRECT("D" &amp; ROW(C45)-D45)  &amp; "_" &amp;D45 &amp; "_" &amp; INDIRECT("F" &amp; ROW(C45)-F45) &amp; "_p"</f>
        <v>aN_DRO_1_1_2_p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 xml:space="preserve"> "aN_" &amp;  INDIRECT("D" &amp; ROW(C46)-D46)  &amp; "_" &amp;D46 &amp; "_" &amp; INDIRECT("F" &amp; ROW(C46)-F46) &amp; "_p"</f>
        <v>aN_DRO_2_1_2_p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 xml:space="preserve"> "aN_" &amp;  INDIRECT("D" &amp; ROW(C47)-D47)  &amp; "_" &amp;D47 &amp; "_" &amp; INDIRECT("F" &amp; ROW(C47)-F47) &amp; "_p"</f>
        <v>aN_DRO_3_1_2_p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 xml:space="preserve"> "aN_" &amp;  INDIRECT("D" &amp; ROW(C49)-D49)  &amp; "_" &amp;D49 &amp; "_" &amp; INDIRECT("F" &amp; ROW(C49)-F49) &amp; "_p"</f>
        <v>aN_CYC_1_1_2_p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 xml:space="preserve"> "aN_" &amp;  INDIRECT("D" &amp; ROW(C50)-D50)  &amp; "_" &amp;D50 &amp; "_" &amp; INDIRECT("F" &amp; ROW(C50)-F50) &amp; "_p"</f>
        <v>aN_CYC_2_1_2_p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 xml:space="preserve"> "aN_" &amp;  INDIRECT("D" &amp; ROW(C51)-D51)  &amp; "_" &amp;D51 &amp; "_" &amp; INDIRECT("F" &amp; ROW(C51)-F51) &amp; "_p"</f>
        <v>aN_CYC_3_1_2_p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 xml:space="preserve"> 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 xml:space="preserve"> "aN_" &amp;  INDIRECT("D" &amp; ROW(C54)-D54)  &amp; "_" &amp;D54 &amp; "_" &amp; INDIRECT("F" &amp; ROW(C54)-F54) &amp; "_p"</f>
        <v>aN_T_1_1_3_p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 xml:space="preserve"> "aN_" &amp;  INDIRECT("D" &amp; ROW(C55)-D55)  &amp; "_" &amp;D55 &amp; "_" &amp; INDIRECT("F" &amp; ROW(C55)-F55) &amp; "_p"</f>
        <v>aN_T_2_1_3_p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 xml:space="preserve"> "aN_" &amp;  INDIRECT("D" &amp; ROW(C56)-D56)  &amp; "_" &amp;D56 &amp; "_" &amp; INDIRECT("F" &amp; ROW(C56)-F56) &amp; "_p"</f>
        <v>aN_T_3_1_3_p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t="s">
        <v>216</v>
      </c>
      <c r="F57">
        <v>5</v>
      </c>
    </row>
    <row r="58" spans="1:6" x14ac:dyDescent="0.3">
      <c r="A58" t="str">
        <f ca="1" xml:space="preserve"> "aN_" &amp;  INDIRECT("D" &amp; ROW(C58)-D58)  &amp; "_" &amp;D58 &amp; "_" &amp; INDIRECT("F" &amp; ROW(C58)-F58) &amp; "_p"</f>
        <v>aN_WS_1_1_3_p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 xml:space="preserve"> "aN_" &amp;  INDIRECT("D" &amp; ROW(C59)-D59)  &amp; "_" &amp;D59 &amp; "_" &amp; INDIRECT("F" &amp; ROW(C59)-F59) &amp; "_p"</f>
        <v>aN_WS_2_1_3_p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 xml:space="preserve"> "aN_" &amp;  INDIRECT("D" &amp; ROW(C60)-D60)  &amp; "_" &amp;D60 &amp; "_" &amp; INDIRECT("F" &amp; ROW(C60)-F60) &amp; "_p"</f>
        <v>aN_WS_3_1_3_p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 xml:space="preserve"> "aN_" &amp;  INDIRECT("D" &amp; ROW(C62)-D62)  &amp; "_" &amp;D62 &amp; "_" &amp; INDIRECT("F" &amp; ROW(C62)-F62) &amp; "_p"</f>
        <v>aN_PREC_1_1_3_p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 xml:space="preserve"> "aN_" &amp;  INDIRECT("D" &amp; ROW(C63)-D63)  &amp; "_" &amp;D63 &amp; "_" &amp; INDIRECT("F" &amp; ROW(C63)-F63) &amp; "_p"</f>
        <v>aN_PREC_2_1_3_p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 xml:space="preserve"> "aN_" &amp;  INDIRECT("D" &amp; ROW(C64)-D64)  &amp; "_" &amp;D64 &amp; "_" &amp; INDIRECT("F" &amp; ROW(C64)-F64) &amp; "_p"</f>
        <v>aN_PREC_3_1_3_p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 xml:space="preserve"> "aN_" &amp;  INDIRECT("D" &amp; ROW(C66)-D66)  &amp; "_" &amp;D66 &amp; "_" &amp; INDIRECT("F" &amp; ROW(C66)-F66) &amp; "_p"</f>
        <v>aN_SL_1_1_3_p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 xml:space="preserve"> "aN_" &amp;  INDIRECT("D" &amp; ROW(C67)-D67)  &amp; "_" &amp;D67 &amp; "_" &amp; INDIRECT("F" &amp; ROW(C67)-F67) &amp; "_p"</f>
        <v>aN_SL_2_1_3_p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 xml:space="preserve"> "aN_" &amp;  INDIRECT("D" &amp; ROW(C68)-D68)  &amp; "_" &amp;D68 &amp; "_" &amp; INDIRECT("F" &amp; ROW(C68)-F68) &amp; "_p"</f>
        <v>aN_SL_3_1_3_p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 xml:space="preserve"> "aN_" &amp;  INDIRECT("D" &amp; ROW(C70)-D70)  &amp; "_" &amp;D70 &amp; "_" &amp; INDIRECT("F" &amp; ROW(C70)-F70) &amp; "_p"</f>
        <v>aN_DRO_1_1_3_p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 xml:space="preserve"> "aN_" &amp;  INDIRECT("D" &amp; ROW(C71)-D71)  &amp; "_" &amp;D71 &amp; "_" &amp; INDIRECT("F" &amp; ROW(C71)-F71) &amp; "_p"</f>
        <v>aN_DRO_2_1_3_p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 xml:space="preserve"> "aN_" &amp;  INDIRECT("D" &amp; ROW(C72)-D72)  &amp; "_" &amp;D72 &amp; "_" &amp; INDIRECT("F" &amp; ROW(C72)-F72) &amp; "_p"</f>
        <v>aN_DRO_3_1_3_p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 xml:space="preserve"> "aN_" &amp;  INDIRECT("D" &amp; ROW(C74)-D74)  &amp; "_" &amp;D74 &amp; "_" &amp; INDIRECT("F" &amp; ROW(C74)-F74) &amp; "_p"</f>
        <v>aN_CYC_1_1_3_p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 xml:space="preserve"> "aN_" &amp;  INDIRECT("D" &amp; ROW(C75)-D75)  &amp; "_" &amp;D75 &amp; "_" &amp; INDIRECT("F" &amp; ROW(C75)-F75) &amp; "_p"</f>
        <v>aN_CYC_2_1_3_p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 xml:space="preserve"> "aN_" &amp;  INDIRECT("D" &amp; ROW(C76)-D76)  &amp; "_" &amp;D76 &amp; "_" &amp; INDIRECT("F" &amp; ROW(C76)-F76) &amp; "_p"</f>
        <v>aN_CYC_3_1_3_p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 xml:space="preserve"> 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 xml:space="preserve"> "aN_" &amp;  INDIRECT("D" &amp; ROW(C79)-D79)  &amp; "_" &amp;D79 &amp; "_" &amp; INDIRECT("F" &amp; ROW(C79)-F79) &amp; "_p"</f>
        <v>aN_T_1_2_1_p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 xml:space="preserve"> "aN_" &amp;  INDIRECT("D" &amp; ROW(C80)-D80)  &amp; "_" &amp;D80 &amp; "_" &amp; INDIRECT("F" &amp; ROW(C80)-F80) &amp; "_p"</f>
        <v>aN_T_2_2_1_p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 xml:space="preserve"> "aN_" &amp;  INDIRECT("D" &amp; ROW(C81)-D81)  &amp; "_" &amp;D81 &amp; "_" &amp; INDIRECT("F" &amp; ROW(C81)-F81) &amp; "_p"</f>
        <v>aN_T_3_2_1_p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B82" s="1"/>
      <c r="C82" s="1"/>
      <c r="D82" t="s">
        <v>216</v>
      </c>
      <c r="F82">
        <v>5</v>
      </c>
    </row>
    <row r="83" spans="1:6" x14ac:dyDescent="0.3">
      <c r="A83" t="str">
        <f ca="1" xml:space="preserve"> "aN_" &amp;  INDIRECT("D" &amp; ROW(C83)-D83)  &amp; "_" &amp;D83 &amp; "_" &amp; INDIRECT("F" &amp; ROW(C83)-F83) &amp; "_p"</f>
        <v>aN_WS_1_2_1_p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 xml:space="preserve"> "aN_" &amp;  INDIRECT("D" &amp; ROW(C84)-D84)  &amp; "_" &amp;D84 &amp; "_" &amp; INDIRECT("F" &amp; ROW(C84)-F84) &amp; "_p"</f>
        <v>aN_WS_2_2_1_p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 xml:space="preserve"> "aN_" &amp;  INDIRECT("D" &amp; ROW(C85)-D85)  &amp; "_" &amp;D85 &amp; "_" &amp; INDIRECT("F" &amp; ROW(C85)-F85) &amp; "_p"</f>
        <v>aN_WS_3_2_1_p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 xml:space="preserve"> "aN_" &amp;  INDIRECT("D" &amp; ROW(C87)-D87)  &amp; "_" &amp;D87 &amp; "_" &amp; INDIRECT("F" &amp; ROW(C87)-F87) &amp; "_p"</f>
        <v>aN_PREC_1_2_1_p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 xml:space="preserve"> "aN_" &amp;  INDIRECT("D" &amp; ROW(C88)-D88)  &amp; "_" &amp;D88 &amp; "_" &amp; INDIRECT("F" &amp; ROW(C88)-F88) &amp; "_p"</f>
        <v>aN_PREC_2_2_1_p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 xml:space="preserve"> "aN_" &amp;  INDIRECT("D" &amp; ROW(C89)-D89)  &amp; "_" &amp;D89 &amp; "_" &amp; INDIRECT("F" &amp; ROW(C89)-F89) &amp; "_p"</f>
        <v>aN_PREC_3_2_1_p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 xml:space="preserve"> "aN_" &amp;  INDIRECT("D" &amp; ROW(C91)-D91)  &amp; "_" &amp;D91 &amp; "_" &amp; INDIRECT("F" &amp; ROW(C91)-F91) &amp; "_p"</f>
        <v>aN_SL_1_2_1_p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 xml:space="preserve"> "aN_" &amp;  INDIRECT("D" &amp; ROW(C92)-D92)  &amp; "_" &amp;D92 &amp; "_" &amp; INDIRECT("F" &amp; ROW(C92)-F92) &amp; "_p"</f>
        <v>aN_SL_2_2_1_p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 xml:space="preserve"> "aN_" &amp;  INDIRECT("D" &amp; ROW(C93)-D93)  &amp; "_" &amp;D93 &amp; "_" &amp; INDIRECT("F" &amp; ROW(C93)-F93) &amp; "_p"</f>
        <v>aN_SL_3_2_1_p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 xml:space="preserve"> "aN_" &amp;  INDIRECT("D" &amp; ROW(C95)-D95)  &amp; "_" &amp;D95 &amp; "_" &amp; INDIRECT("F" &amp; ROW(C95)-F95) &amp; "_p"</f>
        <v>aN_DRO_1_2_1_p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 xml:space="preserve"> "aN_" &amp;  INDIRECT("D" &amp; ROW(C96)-D96)  &amp; "_" &amp;D96 &amp; "_" &amp; INDIRECT("F" &amp; ROW(C96)-F96) &amp; "_p"</f>
        <v>aN_DRO_2_2_1_p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 xml:space="preserve"> "aN_" &amp;  INDIRECT("D" &amp; ROW(C97)-D97)  &amp; "_" &amp;D97 &amp; "_" &amp; INDIRECT("F" &amp; ROW(C97)-F97) &amp; "_p"</f>
        <v>aN_DRO_3_2_1_p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 xml:space="preserve"> "aN_" &amp;  INDIRECT("D" &amp; ROW(C99)-D99)  &amp; "_" &amp;D99 &amp; "_" &amp; INDIRECT("F" &amp; ROW(C99)-F99) &amp; "_p"</f>
        <v>aN_CYC_1_2_1_p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 xml:space="preserve"> "aN_" &amp;  INDIRECT("D" &amp; ROW(C100)-D100)  &amp; "_" &amp;D100 &amp; "_" &amp; INDIRECT("F" &amp; ROW(C100)-F100) &amp; "_p"</f>
        <v>aN_CYC_2_2_1_p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 xml:space="preserve"> "aN_" &amp;  INDIRECT("D" &amp; ROW(C101)-D101)  &amp; "_" &amp;D101 &amp; "_" &amp; INDIRECT("F" &amp; ROW(C101)-F101) &amp; "_p"</f>
        <v>aN_CYC_3_2_1_p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 xml:space="preserve"> 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 xml:space="preserve"> "aN_" &amp;  INDIRECT("D" &amp; ROW(C104)-D104)  &amp; "_" &amp;D104 &amp; "_" &amp; INDIRECT("F" &amp; ROW(C104)-F104) &amp; "_p"</f>
        <v>aN_T_1_2_2_p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 xml:space="preserve"> "aN_" &amp;  INDIRECT("D" &amp; ROW(C105)-D105)  &amp; "_" &amp;D105 &amp; "_" &amp; INDIRECT("F" &amp; ROW(C105)-F105) &amp; "_p"</f>
        <v>aN_T_2_2_2_p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 xml:space="preserve"> "aN_" &amp;  INDIRECT("D" &amp; ROW(C106)-D106)  &amp; "_" &amp;D106 &amp; "_" &amp; INDIRECT("F" &amp; ROW(C106)-F106) &amp; "_p"</f>
        <v>aN_T_3_2_2_p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B107" s="1"/>
      <c r="C107" s="1"/>
      <c r="D107" t="s">
        <v>216</v>
      </c>
      <c r="F107">
        <v>5</v>
      </c>
    </row>
    <row r="108" spans="1:6" x14ac:dyDescent="0.3">
      <c r="A108" t="str">
        <f ca="1" xml:space="preserve"> "aN_" &amp;  INDIRECT("D" &amp; ROW(C108)-D108)  &amp; "_" &amp;D108 &amp; "_" &amp; INDIRECT("F" &amp; ROW(C108)-F108) &amp; "_p"</f>
        <v>aN_WS_1_2_2_p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 xml:space="preserve"> "aN_" &amp;  INDIRECT("D" &amp; ROW(C109)-D109)  &amp; "_" &amp;D109 &amp; "_" &amp; INDIRECT("F" &amp; ROW(C109)-F109) &amp; "_p"</f>
        <v>aN_WS_2_2_2_p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 xml:space="preserve"> "aN_" &amp;  INDIRECT("D" &amp; ROW(C110)-D110)  &amp; "_" &amp;D110 &amp; "_" &amp; INDIRECT("F" &amp; ROW(C110)-F110) &amp; "_p"</f>
        <v>aN_WS_3_2_2_p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 xml:space="preserve"> "aN_" &amp;  INDIRECT("D" &amp; ROW(C112)-D112)  &amp; "_" &amp;D112 &amp; "_" &amp; INDIRECT("F" &amp; ROW(C112)-F112) &amp; "_p"</f>
        <v>aN_PREC_1_2_2_p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 xml:space="preserve"> "aN_" &amp;  INDIRECT("D" &amp; ROW(C113)-D113)  &amp; "_" &amp;D113 &amp; "_" &amp; INDIRECT("F" &amp; ROW(C113)-F113) &amp; "_p"</f>
        <v>aN_PREC_2_2_2_p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 xml:space="preserve"> "aN_" &amp;  INDIRECT("D" &amp; ROW(C114)-D114)  &amp; "_" &amp;D114 &amp; "_" &amp; INDIRECT("F" &amp; ROW(C114)-F114) &amp; "_p"</f>
        <v>aN_PREC_3_2_2_p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 xml:space="preserve"> "aN_" &amp;  INDIRECT("D" &amp; ROW(C116)-D116)  &amp; "_" &amp;D116 &amp; "_" &amp; INDIRECT("F" &amp; ROW(C116)-F116) &amp; "_p"</f>
        <v>aN_SL_1_2_2_p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 xml:space="preserve"> "aN_" &amp;  INDIRECT("D" &amp; ROW(C117)-D117)  &amp; "_" &amp;D117 &amp; "_" &amp; INDIRECT("F" &amp; ROW(C117)-F117) &amp; "_p"</f>
        <v>aN_SL_2_2_2_p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 xml:space="preserve"> "aN_" &amp;  INDIRECT("D" &amp; ROW(C118)-D118)  &amp; "_" &amp;D118 &amp; "_" &amp; INDIRECT("F" &amp; ROW(C118)-F118) &amp; "_p"</f>
        <v>aN_SL_3_2_2_p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 xml:space="preserve"> "aN_" &amp;  INDIRECT("D" &amp; ROW(C120)-D120)  &amp; "_" &amp;D120 &amp; "_" &amp; INDIRECT("F" &amp; ROW(C120)-F120) &amp; "_p"</f>
        <v>aN_DRO_1_2_2_p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 xml:space="preserve"> "aN_" &amp;  INDIRECT("D" &amp; ROW(C121)-D121)  &amp; "_" &amp;D121 &amp; "_" &amp; INDIRECT("F" &amp; ROW(C121)-F121) &amp; "_p"</f>
        <v>aN_DRO_2_2_2_p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 xml:space="preserve"> "aN_" &amp;  INDIRECT("D" &amp; ROW(C122)-D122)  &amp; "_" &amp;D122 &amp; "_" &amp; INDIRECT("F" &amp; ROW(C122)-F122) &amp; "_p"</f>
        <v>aN_DRO_3_2_2_p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 xml:space="preserve"> "aN_" &amp;  INDIRECT("D" &amp; ROW(C124)-D124)  &amp; "_" &amp;D124 &amp; "_" &amp; INDIRECT("F" &amp; ROW(C124)-F124) &amp; "_p"</f>
        <v>aN_CYC_1_2_2_p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 xml:space="preserve"> "aN_" &amp;  INDIRECT("D" &amp; ROW(C125)-D125)  &amp; "_" &amp;D125 &amp; "_" &amp; INDIRECT("F" &amp; ROW(C125)-F125) &amp; "_p"</f>
        <v>aN_CYC_2_2_2_p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 xml:space="preserve"> "aN_" &amp;  INDIRECT("D" &amp; ROW(C126)-D126)  &amp; "_" &amp;D126 &amp; "_" &amp; INDIRECT("F" &amp; ROW(C126)-F126) &amp; "_p"</f>
        <v>aN_CYC_3_2_2_p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 xml:space="preserve"> 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 xml:space="preserve"> "aN_" &amp;  INDIRECT("D" &amp; ROW(C129)-D129)  &amp; "_" &amp;D129 &amp; "_" &amp; INDIRECT("F" &amp; ROW(C129)-F129) &amp; "_p"</f>
        <v>aN_T_1_2_3_p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 xml:space="preserve"> "aN_" &amp;  INDIRECT("D" &amp; ROW(C130)-D130)  &amp; "_" &amp;D130 &amp; "_" &amp; INDIRECT("F" &amp; ROW(C130)-F130) &amp; "_p"</f>
        <v>aN_T_2_2_3_p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 xml:space="preserve"> "aN_" &amp;  INDIRECT("D" &amp; ROW(C131)-D131)  &amp; "_" &amp;D131 &amp; "_" &amp; INDIRECT("F" &amp; ROW(C131)-F131) &amp; "_p"</f>
        <v>aN_T_3_2_3_p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B132" s="1"/>
      <c r="C132" s="1"/>
      <c r="D132" t="s">
        <v>216</v>
      </c>
      <c r="F132">
        <v>5</v>
      </c>
    </row>
    <row r="133" spans="1:6" x14ac:dyDescent="0.3">
      <c r="A133" t="str">
        <f ca="1" xml:space="preserve"> "aN_" &amp;  INDIRECT("D" &amp; ROW(C133)-D133)  &amp; "_" &amp;D133 &amp; "_" &amp; INDIRECT("F" &amp; ROW(C133)-F133) &amp; "_p"</f>
        <v>aN_WS_1_2_3_p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 xml:space="preserve"> "aN_" &amp;  INDIRECT("D" &amp; ROW(C134)-D134)  &amp; "_" &amp;D134 &amp; "_" &amp; INDIRECT("F" &amp; ROW(C134)-F134) &amp; "_p"</f>
        <v>aN_WS_2_2_3_p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 xml:space="preserve"> "aN_" &amp;  INDIRECT("D" &amp; ROW(C135)-D135)  &amp; "_" &amp;D135 &amp; "_" &amp; INDIRECT("F" &amp; ROW(C135)-F135) &amp; "_p"</f>
        <v>aN_WS_3_2_3_p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 xml:space="preserve"> "aN_" &amp;  INDIRECT("D" &amp; ROW(C137)-D137)  &amp; "_" &amp;D137 &amp; "_" &amp; INDIRECT("F" &amp; ROW(C137)-F137) &amp; "_p"</f>
        <v>aN_PREC_1_2_3_p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 xml:space="preserve"> "aN_" &amp;  INDIRECT("D" &amp; ROW(C138)-D138)  &amp; "_" &amp;D138 &amp; "_" &amp; INDIRECT("F" &amp; ROW(C138)-F138) &amp; "_p"</f>
        <v>aN_PREC_2_2_3_p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 xml:space="preserve"> "aN_" &amp;  INDIRECT("D" &amp; ROW(C139)-D139)  &amp; "_" &amp;D139 &amp; "_" &amp; INDIRECT("F" &amp; ROW(C139)-F139) &amp; "_p"</f>
        <v>aN_PREC_3_2_3_p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 xml:space="preserve"> "aN_" &amp;  INDIRECT("D" &amp; ROW(C141)-D141)  &amp; "_" &amp;D141 &amp; "_" &amp; INDIRECT("F" &amp; ROW(C141)-F141) &amp; "_p"</f>
        <v>aN_SL_1_2_3_p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 xml:space="preserve"> "aN_" &amp;  INDIRECT("D" &amp; ROW(C142)-D142)  &amp; "_" &amp;D142 &amp; "_" &amp; INDIRECT("F" &amp; ROW(C142)-F142) &amp; "_p"</f>
        <v>aN_SL_2_2_3_p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 xml:space="preserve"> "aN_" &amp;  INDIRECT("D" &amp; ROW(C143)-D143)  &amp; "_" &amp;D143 &amp; "_" &amp; INDIRECT("F" &amp; ROW(C143)-F143) &amp; "_p"</f>
        <v>aN_SL_3_2_3_p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 xml:space="preserve"> "aN_" &amp;  INDIRECT("D" &amp; ROW(C145)-D145)  &amp; "_" &amp;D145 &amp; "_" &amp; INDIRECT("F" &amp; ROW(C145)-F145) &amp; "_p"</f>
        <v>aN_DRO_1_2_3_p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 xml:space="preserve"> "aN_" &amp;  INDIRECT("D" &amp; ROW(C146)-D146)  &amp; "_" &amp;D146 &amp; "_" &amp; INDIRECT("F" &amp; ROW(C146)-F146) &amp; "_p"</f>
        <v>aN_DRO_2_2_3_p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 xml:space="preserve"> "aN_" &amp;  INDIRECT("D" &amp; ROW(C147)-D147)  &amp; "_" &amp;D147 &amp; "_" &amp; INDIRECT("F" &amp; ROW(C147)-F147) &amp; "_p"</f>
        <v>aN_DRO_3_2_3_p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 xml:space="preserve"> "aN_" &amp;  INDIRECT("D" &amp; ROW(C149)-D149)  &amp; "_" &amp;D149 &amp; "_" &amp; INDIRECT("F" &amp; ROW(C149)-F149) &amp; "_p"</f>
        <v>aN_CYC_1_2_3_p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 xml:space="preserve"> "aN_" &amp;  INDIRECT("D" &amp; ROW(C150)-D150)  &amp; "_" &amp;D150 &amp; "_" &amp; INDIRECT("F" &amp; ROW(C150)-F150) &amp; "_p"</f>
        <v>aN_CYC_2_2_3_p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 xml:space="preserve"> "aN_" &amp;  INDIRECT("D" &amp; ROW(C151)-D151)  &amp; "_" &amp;D151 &amp; "_" &amp; INDIRECT("F" &amp; ROW(C151)-F151) &amp; "_p"</f>
        <v>aN_CYC_3_2_3_p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 xml:space="preserve"> 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 xml:space="preserve"> "aN_" &amp;  INDIRECT("D" &amp; ROW(C154)-D154)  &amp; "_" &amp;D154 &amp; "_" &amp; INDIRECT("F" &amp; ROW(C154)-F154) &amp; "_p"</f>
        <v>aN_T_1_3_1_p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 xml:space="preserve"> "aN_" &amp;  INDIRECT("D" &amp; ROW(C155)-D155)  &amp; "_" &amp;D155 &amp; "_" &amp; INDIRECT("F" &amp; ROW(C155)-F155) &amp; "_p"</f>
        <v>aN_T_2_3_1_p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 xml:space="preserve"> "aN_" &amp;  INDIRECT("D" &amp; ROW(C156)-D156)  &amp; "_" &amp;D156 &amp; "_" &amp; INDIRECT("F" &amp; ROW(C156)-F156) &amp; "_p"</f>
        <v>aN_T_3_3_1_p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B157" s="1"/>
      <c r="C157" s="1"/>
      <c r="D157" t="s">
        <v>216</v>
      </c>
      <c r="F157">
        <v>5</v>
      </c>
    </row>
    <row r="158" spans="1:6" x14ac:dyDescent="0.3">
      <c r="A158" t="str">
        <f ca="1" xml:space="preserve"> "aN_" &amp;  INDIRECT("D" &amp; ROW(C158)-D158)  &amp; "_" &amp;D158 &amp; "_" &amp; INDIRECT("F" &amp; ROW(C158)-F158) &amp; "_p"</f>
        <v>aN_WS_1_3_1_p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 xml:space="preserve"> "aN_" &amp;  INDIRECT("D" &amp; ROW(C159)-D159)  &amp; "_" &amp;D159 &amp; "_" &amp; INDIRECT("F" &amp; ROW(C159)-F159) &amp; "_p"</f>
        <v>aN_WS_2_3_1_p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 xml:space="preserve"> "aN_" &amp;  INDIRECT("D" &amp; ROW(C160)-D160)  &amp; "_" &amp;D160 &amp; "_" &amp; INDIRECT("F" &amp; ROW(C160)-F160) &amp; "_p"</f>
        <v>aN_WS_3_3_1_p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 xml:space="preserve"> "aN_" &amp;  INDIRECT("D" &amp; ROW(C162)-D162)  &amp; "_" &amp;D162 &amp; "_" &amp; INDIRECT("F" &amp; ROW(C162)-F162) &amp; "_p"</f>
        <v>aN_PREC_1_3_1_p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 xml:space="preserve"> "aN_" &amp;  INDIRECT("D" &amp; ROW(C163)-D163)  &amp; "_" &amp;D163 &amp; "_" &amp; INDIRECT("F" &amp; ROW(C163)-F163) &amp; "_p"</f>
        <v>aN_PREC_2_3_1_p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 xml:space="preserve"> "aN_" &amp;  INDIRECT("D" &amp; ROW(C164)-D164)  &amp; "_" &amp;D164 &amp; "_" &amp; INDIRECT("F" &amp; ROW(C164)-F164) &amp; "_p"</f>
        <v>aN_PREC_3_3_1_p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 xml:space="preserve"> "aN_" &amp;  INDIRECT("D" &amp; ROW(C166)-D166)  &amp; "_" &amp;D166 &amp; "_" &amp; INDIRECT("F" &amp; ROW(C166)-F166) &amp; "_p"</f>
        <v>aN_SL_1_3_1_p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 xml:space="preserve"> "aN_" &amp;  INDIRECT("D" &amp; ROW(C167)-D167)  &amp; "_" &amp;D167 &amp; "_" &amp; INDIRECT("F" &amp; ROW(C167)-F167) &amp; "_p"</f>
        <v>aN_SL_2_3_1_p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 xml:space="preserve"> "aN_" &amp;  INDIRECT("D" &amp; ROW(C168)-D168)  &amp; "_" &amp;D168 &amp; "_" &amp; INDIRECT("F" &amp; ROW(C168)-F168) &amp; "_p"</f>
        <v>aN_SL_3_3_1_p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 xml:space="preserve"> "aN_" &amp;  INDIRECT("D" &amp; ROW(C170)-D170)  &amp; "_" &amp;D170 &amp; "_" &amp; INDIRECT("F" &amp; ROW(C170)-F170) &amp; "_p"</f>
        <v>aN_DRO_1_3_1_p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 xml:space="preserve"> "aN_" &amp;  INDIRECT("D" &amp; ROW(C171)-D171)  &amp; "_" &amp;D171 &amp; "_" &amp; INDIRECT("F" &amp; ROW(C171)-F171) &amp; "_p"</f>
        <v>aN_DRO_2_3_1_p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 xml:space="preserve"> "aN_" &amp;  INDIRECT("D" &amp; ROW(C172)-D172)  &amp; "_" &amp;D172 &amp; "_" &amp; INDIRECT("F" &amp; ROW(C172)-F172) &amp; "_p"</f>
        <v>aN_DRO_3_3_1_p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 xml:space="preserve"> "aN_" &amp;  INDIRECT("D" &amp; ROW(C174)-D174)  &amp; "_" &amp;D174 &amp; "_" &amp; INDIRECT("F" &amp; ROW(C174)-F174) &amp; "_p"</f>
        <v>aN_CYC_1_3_1_p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 xml:space="preserve"> "aN_" &amp;  INDIRECT("D" &amp; ROW(C175)-D175)  &amp; "_" &amp;D175 &amp; "_" &amp; INDIRECT("F" &amp; ROW(C175)-F175) &amp; "_p"</f>
        <v>aN_CYC_2_3_1_p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 xml:space="preserve"> "aN_" &amp;  INDIRECT("D" &amp; ROW(C176)-D176)  &amp; "_" &amp;D176 &amp; "_" &amp; INDIRECT("F" &amp; ROW(C176)-F176) &amp; "_p"</f>
        <v>aN_CYC_3_3_1_p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 xml:space="preserve"> 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 xml:space="preserve"> "aN_" &amp;  INDIRECT("D" &amp; ROW(C179)-D179)  &amp; "_" &amp;D179 &amp; "_" &amp; INDIRECT("F" &amp; ROW(C179)-F179) &amp; "_p"</f>
        <v>aN_T_1_3_2_p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 xml:space="preserve"> "aN_" &amp;  INDIRECT("D" &amp; ROW(C180)-D180)  &amp; "_" &amp;D180 &amp; "_" &amp; INDIRECT("F" &amp; ROW(C180)-F180) &amp; "_p"</f>
        <v>aN_T_2_3_2_p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 xml:space="preserve"> "aN_" &amp;  INDIRECT("D" &amp; ROW(C181)-D181)  &amp; "_" &amp;D181 &amp; "_" &amp; INDIRECT("F" &amp; ROW(C181)-F181) &amp; "_p"</f>
        <v>aN_T_3_3_2_p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B182" s="1"/>
      <c r="C182" s="1"/>
      <c r="D182" t="s">
        <v>216</v>
      </c>
      <c r="F182">
        <v>5</v>
      </c>
    </row>
    <row r="183" spans="1:6" x14ac:dyDescent="0.3">
      <c r="A183" t="str">
        <f ca="1" xml:space="preserve"> "aN_" &amp;  INDIRECT("D" &amp; ROW(C183)-D183)  &amp; "_" &amp;D183 &amp; "_" &amp; INDIRECT("F" &amp; ROW(C183)-F183) &amp; "_p"</f>
        <v>aN_WS_1_3_2_p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 xml:space="preserve"> "aN_" &amp;  INDIRECT("D" &amp; ROW(C184)-D184)  &amp; "_" &amp;D184 &amp; "_" &amp; INDIRECT("F" &amp; ROW(C184)-F184) &amp; "_p"</f>
        <v>aN_WS_2_3_2_p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 xml:space="preserve"> "aN_" &amp;  INDIRECT("D" &amp; ROW(C185)-D185)  &amp; "_" &amp;D185 &amp; "_" &amp; INDIRECT("F" &amp; ROW(C185)-F185) &amp; "_p"</f>
        <v>aN_WS_3_3_2_p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 xml:space="preserve"> "aN_" &amp;  INDIRECT("D" &amp; ROW(C187)-D187)  &amp; "_" &amp;D187 &amp; "_" &amp; INDIRECT("F" &amp; ROW(C187)-F187) &amp; "_p"</f>
        <v>aN_PREC_1_3_2_p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 xml:space="preserve"> "aN_" &amp;  INDIRECT("D" &amp; ROW(C188)-D188)  &amp; "_" &amp;D188 &amp; "_" &amp; INDIRECT("F" &amp; ROW(C188)-F188) &amp; "_p"</f>
        <v>aN_PREC_2_3_2_p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 xml:space="preserve"> "aN_" &amp;  INDIRECT("D" &amp; ROW(C189)-D189)  &amp; "_" &amp;D189 &amp; "_" &amp; INDIRECT("F" &amp; ROW(C189)-F189) &amp; "_p"</f>
        <v>aN_PREC_3_3_2_p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 xml:space="preserve"> "aN_" &amp;  INDIRECT("D" &amp; ROW(C191)-D191)  &amp; "_" &amp;D191 &amp; "_" &amp; INDIRECT("F" &amp; ROW(C191)-F191) &amp; "_p"</f>
        <v>aN_SL_1_3_2_p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 xml:space="preserve"> "aN_" &amp;  INDIRECT("D" &amp; ROW(C192)-D192)  &amp; "_" &amp;D192 &amp; "_" &amp; INDIRECT("F" &amp; ROW(C192)-F192) &amp; "_p"</f>
        <v>aN_SL_2_3_2_p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 xml:space="preserve"> "aN_" &amp;  INDIRECT("D" &amp; ROW(C193)-D193)  &amp; "_" &amp;D193 &amp; "_" &amp; INDIRECT("F" &amp; ROW(C193)-F193) &amp; "_p"</f>
        <v>aN_SL_3_3_2_p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 xml:space="preserve"> "aN_" &amp;  INDIRECT("D" &amp; ROW(C195)-D195)  &amp; "_" &amp;D195 &amp; "_" &amp; INDIRECT("F" &amp; ROW(C195)-F195) &amp; "_p"</f>
        <v>aN_DRO_1_3_2_p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 xml:space="preserve"> "aN_" &amp;  INDIRECT("D" &amp; ROW(C196)-D196)  &amp; "_" &amp;D196 &amp; "_" &amp; INDIRECT("F" &amp; ROW(C196)-F196) &amp; "_p"</f>
        <v>aN_DRO_2_3_2_p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 xml:space="preserve"> "aN_" &amp;  INDIRECT("D" &amp; ROW(C197)-D197)  &amp; "_" &amp;D197 &amp; "_" &amp; INDIRECT("F" &amp; ROW(C197)-F197) &amp; "_p"</f>
        <v>aN_DRO_3_3_2_p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 xml:space="preserve"> "aN_" &amp;  INDIRECT("D" &amp; ROW(C199)-D199)  &amp; "_" &amp;D199 &amp; "_" &amp; INDIRECT("F" &amp; ROW(C199)-F199) &amp; "_p"</f>
        <v>aN_CYC_1_3_2_p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 xml:space="preserve"> "aN_" &amp;  INDIRECT("D" &amp; ROW(C200)-D200)  &amp; "_" &amp;D200 &amp; "_" &amp; INDIRECT("F" &amp; ROW(C200)-F200) &amp; "_p"</f>
        <v>aN_CYC_2_3_2_p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 xml:space="preserve"> "aN_" &amp;  INDIRECT("D" &amp; ROW(C201)-D201)  &amp; "_" &amp;D201 &amp; "_" &amp; INDIRECT("F" &amp; ROW(C201)-F201) &amp; "_p"</f>
        <v>aN_CYC_3_3_2_p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 xml:space="preserve"> 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 xml:space="preserve"> "aN_T_1_" &amp; INDIRECT("F" &amp; ROW(C204)-2) &amp; "_p"</f>
        <v>aN_T_1_3_3_p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 xml:space="preserve"> "aN_T_2_" &amp; INDIRECT("F" &amp; ROW(C205)-3) &amp; "_p"</f>
        <v>aN_T_2_3_3_p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 xml:space="preserve"> "aN_T_3_" &amp; INDIRECT("F" &amp; ROW(C206)-4) &amp; "_p"</f>
        <v>aN_T_3_3_3_p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B207" s="1"/>
      <c r="C207" s="1"/>
      <c r="D207" t="s">
        <v>216</v>
      </c>
      <c r="F207">
        <v>5</v>
      </c>
    </row>
    <row r="208" spans="1:6" x14ac:dyDescent="0.3">
      <c r="A208" t="str">
        <f t="array" aca="1" ref="A208" ca="1" xml:space="preserve"> "aN_WS_1_" &amp; INDIRECT("F" &amp; ROW(C208)-6) &amp; "_p"</f>
        <v>aN_WS_1_3_3_p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 xml:space="preserve"> "aN_WS_2_" &amp; INDIRECT("F" &amp; ROW(C209)-7) &amp; "_p"</f>
        <v>aN_WS_2_3_3_p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 xml:space="preserve"> "aN_WS_3_" &amp; INDIRECT("F" &amp; ROW(C210)-8) &amp; "_p"</f>
        <v>aN_WS_3_3_3_p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 xml:space="preserve"> "aN_PREC_1_" &amp; INDIRECT("F" &amp; ROW(C212) - 10) &amp; "_p"</f>
        <v>aN_PREC_1_3_3_p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 xml:space="preserve"> "aN_PREC_2_" &amp; INDIRECT("F" &amp; ROW(C213) - 11) &amp; "_p"</f>
        <v>aN_PREC_2_3_3_p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 xml:space="preserve"> "aN_PREC_3_" &amp; INDIRECT("F" &amp; ROW(C214) - 12) &amp; "_p"</f>
        <v>aN_PREC_3_3_3_p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 xml:space="preserve"> "aN_SL_1_" &amp; INDIRECT("F" &amp; ROW(C216) - 14) &amp; "_p"</f>
        <v>aN_SL_1_3_3_p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 xml:space="preserve"> "aN_SL_2_" &amp; INDIRECT("F" &amp; ROW(C217) - 15) &amp; "_p"</f>
        <v>aN_SL_2_3_3_p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 xml:space="preserve"> "aN_Sl_3_" &amp; INDIRECT("F" &amp; ROW(C218) - 16) &amp; "_p"</f>
        <v>aN_Sl_3_3_3_p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 xml:space="preserve"> "aN_DRO_1_" &amp; INDIRECT("F" &amp; ROW(C220) - 18) &amp; "_p"</f>
        <v>aN_DRO_1_3_3_p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 xml:space="preserve"> "aN_DRO_1_" &amp; INDIRECT("F" &amp; ROW(C221) - 19) &amp; "_p"</f>
        <v>aN_DRO_1_3_3_p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 xml:space="preserve"> "aN_DRO_1_" &amp; INDIRECT("F" &amp; ROW(C222) - 20) &amp; "_p"</f>
        <v>aN_DRO_1_3_3_p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 xml:space="preserve"> "aN_CYC_1_" &amp; INDIRECT("F" &amp; ROW(C224) - 22) &amp; "_p"</f>
        <v>aN_CYC_1_3_3_p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 xml:space="preserve"> "aN_CYC_1_" &amp; INDIRECT("F" &amp; ROW(C225) - 23) &amp; "_p"</f>
        <v>aN_CYC_1_3_3_p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 xml:space="preserve"> "aN_CYC_1_" &amp; INDIRECT("F" &amp; ROW(C226) - 24) &amp; "_p"</f>
        <v>aN_CYC_1_3_3_p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abSelected="1" zoomScaleNormal="100" workbookViewId="0">
      <selection activeCell="B4" sqref="B4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 xml:space="preserve"> 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 xml:space="preserve"> "aK_" &amp;  INDIRECT("D" &amp; ROW(C4)-D4)  &amp; "_" &amp;D4 &amp; "_" &amp; INDIRECT("F" &amp; ROW(C4)-F4) &amp; "_p"</f>
        <v>aK_T_1_1_1_p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 xml:space="preserve"> "aK_" &amp;  INDIRECT("D" &amp; ROW(C5)-D5)  &amp; "_" &amp;D5 &amp; "_" &amp; INDIRECT("F" &amp; ROW(C5)-F5) &amp; "_p"</f>
        <v>aK_T_2_1_1_p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 xml:space="preserve"> "aK_" &amp;  INDIRECT("D" &amp; ROW(C6)-D6)  &amp; "_" &amp;D6 &amp; "_" &amp; INDIRECT("F" &amp; ROW(C6)-F6) &amp; "_p"</f>
        <v>aK_T_3_1_1_p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 xml:space="preserve"> "aK_" &amp;  INDIRECT("D" &amp; ROW(C8)-D8)  &amp; "_" &amp;D8 &amp; "_" &amp; INDIRECT("F" &amp; ROW(C8)-F8) &amp; "_p"</f>
        <v>aK_WS_1_1_1_p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 xml:space="preserve"> "aK_" &amp;  INDIRECT("D" &amp; ROW(C9)-D9)  &amp; "_" &amp;D9 &amp; "_" &amp; INDIRECT("F" &amp; ROW(C9)-F9) &amp; "_p"</f>
        <v>aK_WS_2_1_1_p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 xml:space="preserve"> "aK_" &amp;  INDIRECT("D" &amp; ROW(C10)-D10)  &amp; "_" &amp;D10 &amp; "_" &amp; INDIRECT("F" &amp; ROW(C10)-F10) &amp; "_p"</f>
        <v>aK_WS_3_1_1_p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 xml:space="preserve"> "aK_" &amp;  INDIRECT("D" &amp; ROW(C12)-D12)  &amp; "_" &amp;D12 &amp; "_" &amp; INDIRECT("F" &amp; ROW(C12)-F12) &amp; "_p"</f>
        <v>aK_PREC_1_1_1_p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 xml:space="preserve"> "aK_" &amp;  INDIRECT("D" &amp; ROW(C13)-D13)  &amp; "_" &amp;D13 &amp; "_" &amp; INDIRECT("F" &amp; ROW(C13)-F13) &amp; "_p"</f>
        <v>aK_PREC_2_1_1_p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 xml:space="preserve"> "aK_" &amp;  INDIRECT("D" &amp; ROW(C14)-D14)  &amp; "_" &amp;D14 &amp; "_" &amp; INDIRECT("F" &amp; ROW(C14)-F14) &amp; "_p"</f>
        <v>aK_PREC_3_1_1_p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 xml:space="preserve"> "aK_" &amp;  INDIRECT("D" &amp; ROW(C16)-D16)  &amp; "_" &amp;D16 &amp; "_" &amp; INDIRECT("F" &amp; ROW(C16)-F16) &amp; "_p"</f>
        <v>aK_SL_1_1_1_p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 xml:space="preserve"> "aK_" &amp;  INDIRECT("D" &amp; ROW(C17)-D17)  &amp; "_" &amp;D17 &amp; "_" &amp; INDIRECT("F" &amp; ROW(C17)-F17) &amp; "_p"</f>
        <v>aK_SL_2_1_1_p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 xml:space="preserve"> "aK_" &amp;  INDIRECT("D" &amp; ROW(C18)-D18)  &amp; "_" &amp;D18 &amp; "_" &amp; INDIRECT("F" &amp; ROW(C18)-F18) &amp; "_p"</f>
        <v>aK_SL_3_1_1_p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 xml:space="preserve"> "aK_" &amp;  INDIRECT("D" &amp; ROW(C20)-D20)  &amp; "_" &amp;D20 &amp; "_" &amp; INDIRECT("F" &amp; ROW(C20)-F20) &amp; "_p"</f>
        <v>aK_DRO_1_1_1_p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 xml:space="preserve"> "aK_" &amp;  INDIRECT("D" &amp; ROW(C21)-D21)  &amp; "_" &amp;D21 &amp; "_" &amp; INDIRECT("F" &amp; ROW(C21)-F21) &amp; "_p"</f>
        <v>aK_DRO_2_1_1_p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 xml:space="preserve"> "aK_" &amp;  INDIRECT("D" &amp; ROW(C22)-D22)  &amp; "_" &amp;D22 &amp; "_" &amp; INDIRECT("F" &amp; ROW(C22)-F22) &amp; "_p"</f>
        <v>aK_DRO_3_1_1_p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 xml:space="preserve"> "aK_" &amp;  INDIRECT("D" &amp; ROW(C24)-D24)  &amp; "_" &amp;D24 &amp; "_" &amp; INDIRECT("F" &amp; ROW(C24)-F24) &amp; "_p"</f>
        <v>aK_CYC_1_1_1_p</v>
      </c>
      <c r="B24">
        <v>6.0000000000000001E-3</v>
      </c>
      <c r="C24" t="s">
        <v>59</v>
      </c>
      <c r="D24">
        <v>1</v>
      </c>
      <c r="F24">
        <v>22</v>
      </c>
    </row>
    <row r="25" spans="1:6" x14ac:dyDescent="0.3">
      <c r="A25" t="str">
        <f ca="1" xml:space="preserve"> "aK_" &amp;  INDIRECT("D" &amp; ROW(C25)-D25)  &amp; "_" &amp;D25 &amp; "_" &amp; INDIRECT("F" &amp; ROW(C25)-F25) &amp; "_p"</f>
        <v>aK_CYC_2_1_1_p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 xml:space="preserve"> "aK_" &amp;  INDIRECT("D" &amp; ROW(C26)-D26)  &amp; "_" &amp;D26 &amp; "_" &amp; INDIRECT("F" &amp; ROW(C26)-F26) &amp; "_p"</f>
        <v>aK_CYC_3_1_1_p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 xml:space="preserve"> 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 xml:space="preserve"> "aK_" &amp;  INDIRECT("D" &amp; ROW(C29)-D29)  &amp; "_" &amp;D29 &amp; "_" &amp; INDIRECT("F" &amp; ROW(C29)-F29) &amp; "_p"</f>
        <v>aK_T_1_1_2_p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 xml:space="preserve"> "aK_" &amp;  INDIRECT("D" &amp; ROW(C30)-D30)  &amp; "_" &amp;D30 &amp; "_" &amp; INDIRECT("F" &amp; ROW(C30)-F30) &amp; "_p"</f>
        <v>aK_T_2_1_2_p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 xml:space="preserve"> "aK_" &amp;  INDIRECT("D" &amp; ROW(C31)-D31)  &amp; "_" &amp;D31 &amp; "_" &amp; INDIRECT("F" &amp; ROW(C31)-F31) &amp; "_p"</f>
        <v>aK_T_3_1_2_p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 xml:space="preserve"> "aK_" &amp;  INDIRECT("D" &amp; ROW(C33)-D33)  &amp; "_" &amp;D33 &amp; "_" &amp; INDIRECT("F" &amp; ROW(C33)-F33) &amp; "_p"</f>
        <v>aK_WS_1_1_2_p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 xml:space="preserve"> "aK_" &amp;  INDIRECT("D" &amp; ROW(C34)-D34)  &amp; "_" &amp;D34 &amp; "_" &amp; INDIRECT("F" &amp; ROW(C34)-F34) &amp; "_p"</f>
        <v>aK_WS_2_1_2_p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 xml:space="preserve"> "aK_" &amp;  INDIRECT("D" &amp; ROW(C35)-D35)  &amp; "_" &amp;D35 &amp; "_" &amp; INDIRECT("F" &amp; ROW(C35)-F35) &amp; "_p"</f>
        <v>aK_WS_3_1_2_p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 xml:space="preserve"> "aK_" &amp;  INDIRECT("D" &amp; ROW(C37)-D37)  &amp; "_" &amp;D37 &amp; "_" &amp; INDIRECT("F" &amp; ROW(C37)-F37) &amp; "_p"</f>
        <v>aK_PREC_1_1_2_p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 xml:space="preserve"> "aK_" &amp;  INDIRECT("D" &amp; ROW(C38)-D38)  &amp; "_" &amp;D38 &amp; "_" &amp; INDIRECT("F" &amp; ROW(C38)-F38) &amp; "_p"</f>
        <v>aK_PREC_2_1_2_p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 xml:space="preserve"> "aK_" &amp;  INDIRECT("D" &amp; ROW(C39)-D39)  &amp; "_" &amp;D39 &amp; "_" &amp; INDIRECT("F" &amp; ROW(C39)-F39) &amp; "_p"</f>
        <v>aK_PREC_3_1_2_p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 xml:space="preserve"> "aK_" &amp;  INDIRECT("D" &amp; ROW(C41)-D41)  &amp; "_" &amp;D41 &amp; "_" &amp; INDIRECT("F" &amp; ROW(C41)-F41) &amp; "_p"</f>
        <v>aK_SL_1_1_2_p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 xml:space="preserve"> "aK_" &amp;  INDIRECT("D" &amp; ROW(C42)-D42)  &amp; "_" &amp;D42 &amp; "_" &amp; INDIRECT("F" &amp; ROW(C42)-F42) &amp; "_p"</f>
        <v>aK_SL_2_1_2_p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 xml:space="preserve"> "aK_" &amp;  INDIRECT("D" &amp; ROW(C43)-D43)  &amp; "_" &amp;D43 &amp; "_" &amp; INDIRECT("F" &amp; ROW(C43)-F43) &amp; "_p"</f>
        <v>aK_SL_3_1_2_p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 xml:space="preserve"> "aK_" &amp;  INDIRECT("D" &amp; ROW(C45)-D45)  &amp; "_" &amp;D45 &amp; "_" &amp; INDIRECT("F" &amp; ROW(C45)-F45) &amp; "_p"</f>
        <v>aK_DRO_1_1_2_p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 xml:space="preserve"> "aK_" &amp;  INDIRECT("D" &amp; ROW(C46)-D46)  &amp; "_" &amp;D46 &amp; "_" &amp; INDIRECT("F" &amp; ROW(C46)-F46) &amp; "_p"</f>
        <v>aK_DRO_2_1_2_p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 xml:space="preserve"> "aK_" &amp;  INDIRECT("D" &amp; ROW(C47)-D47)  &amp; "_" &amp;D47 &amp; "_" &amp; INDIRECT("F" &amp; ROW(C47)-F47) &amp; "_p"</f>
        <v>aK_DRO_3_1_2_p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 xml:space="preserve"> "aK_" &amp;  INDIRECT("D" &amp; ROW(C49)-D49)  &amp; "_" &amp;D49 &amp; "_" &amp; INDIRECT("F" &amp; ROW(C49)-F49) &amp; "_p"</f>
        <v>aK_CYC_1_1_2_p</v>
      </c>
      <c r="B49">
        <v>6.0000000000000001E-3</v>
      </c>
      <c r="C49" t="s">
        <v>59</v>
      </c>
      <c r="D49">
        <v>1</v>
      </c>
      <c r="F49">
        <v>22</v>
      </c>
    </row>
    <row r="50" spans="1:6" x14ac:dyDescent="0.3">
      <c r="A50" t="str">
        <f ca="1" xml:space="preserve"> "aK_" &amp;  INDIRECT("D" &amp; ROW(C50)-D50)  &amp; "_" &amp;D50 &amp; "_" &amp; INDIRECT("F" &amp; ROW(C50)-F50) &amp; "_p"</f>
        <v>aK_CYC_2_1_2_p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 xml:space="preserve"> "aK_" &amp;  INDIRECT("D" &amp; ROW(C51)-D51)  &amp; "_" &amp;D51 &amp; "_" &amp; INDIRECT("F" &amp; ROW(C51)-F51) &amp; "_p"</f>
        <v>aK_CYC_3_1_2_p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 xml:space="preserve"> 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 xml:space="preserve"> "aK_" &amp;  INDIRECT("D" &amp; ROW(C54)-D54)  &amp; "_" &amp;D54 &amp; "_" &amp; INDIRECT("F" &amp; ROW(C54)-F54) &amp; "_p"</f>
        <v>aK_T_1_1_3_p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 xml:space="preserve"> "aK_" &amp;  INDIRECT("D" &amp; ROW(C55)-D55)  &amp; "_" &amp;D55 &amp; "_" &amp; INDIRECT("F" &amp; ROW(C55)-F55) &amp; "_p"</f>
        <v>aK_T_2_1_3_p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 xml:space="preserve"> "aK_" &amp;  INDIRECT("D" &amp; ROW(C56)-D56)  &amp; "_" &amp;D56 &amp; "_" &amp; INDIRECT("F" &amp; ROW(C56)-F56) &amp; "_p"</f>
        <v>aK_T_3_1_3_p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C57" s="1"/>
      <c r="D57" s="1" t="s">
        <v>216</v>
      </c>
      <c r="F57">
        <v>5</v>
      </c>
    </row>
    <row r="58" spans="1:6" x14ac:dyDescent="0.3">
      <c r="A58" t="str">
        <f ca="1" xml:space="preserve"> "aK_" &amp;  INDIRECT("D" &amp; ROW(C58)-D58)  &amp; "_" &amp;D58 &amp; "_" &amp; INDIRECT("F" &amp; ROW(C58)-F58) &amp; "_p"</f>
        <v>aK_WS_1_1_3_p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 xml:space="preserve"> "aK_" &amp;  INDIRECT("D" &amp; ROW(C59)-D59)  &amp; "_" &amp;D59 &amp; "_" &amp; INDIRECT("F" &amp; ROW(C59)-F59) &amp; "_p"</f>
        <v>aK_WS_2_1_3_p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 xml:space="preserve"> "aK_" &amp;  INDIRECT("D" &amp; ROW(C60)-D60)  &amp; "_" &amp;D60 &amp; "_" &amp; INDIRECT("F" &amp; ROW(C60)-F60) &amp; "_p"</f>
        <v>aK_WS_3_1_3_p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 xml:space="preserve"> "aK_" &amp;  INDIRECT("D" &amp; ROW(C62)-D62)  &amp; "_" &amp;D62 &amp; "_" &amp; INDIRECT("F" &amp; ROW(C62)-F62) &amp; "_p"</f>
        <v>aK_PREC_1_1_3_p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 xml:space="preserve"> "aK_" &amp;  INDIRECT("D" &amp; ROW(C63)-D63)  &amp; "_" &amp;D63 &amp; "_" &amp; INDIRECT("F" &amp; ROW(C63)-F63) &amp; "_p"</f>
        <v>aK_PREC_2_1_3_p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 xml:space="preserve"> "aK_" &amp;  INDIRECT("D" &amp; ROW(C64)-D64)  &amp; "_" &amp;D64 &amp; "_" &amp; INDIRECT("F" &amp; ROW(C64)-F64) &amp; "_p"</f>
        <v>aK_PREC_3_1_3_p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 xml:space="preserve"> "aK_" &amp;  INDIRECT("D" &amp; ROW(C66)-D66)  &amp; "_" &amp;D66 &amp; "_" &amp; INDIRECT("F" &amp; ROW(C66)-F66) &amp; "_p"</f>
        <v>aK_SL_1_1_3_p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 xml:space="preserve"> "aK_" &amp;  INDIRECT("D" &amp; ROW(C67)-D67)  &amp; "_" &amp;D67 &amp; "_" &amp; INDIRECT("F" &amp; ROW(C67)-F67) &amp; "_p"</f>
        <v>aK_SL_2_1_3_p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 xml:space="preserve"> "aK_" &amp;  INDIRECT("D" &amp; ROW(C68)-D68)  &amp; "_" &amp;D68 &amp; "_" &amp; INDIRECT("F" &amp; ROW(C68)-F68) &amp; "_p"</f>
        <v>aK_SL_3_1_3_p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 xml:space="preserve"> "aK_" &amp;  INDIRECT("D" &amp; ROW(C70)-D70)  &amp; "_" &amp;D70 &amp; "_" &amp; INDIRECT("F" &amp; ROW(C70)-F70) &amp; "_p"</f>
        <v>aK_DRO_1_1_3_p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 xml:space="preserve"> "aK_" &amp;  INDIRECT("D" &amp; ROW(C71)-D71)  &amp; "_" &amp;D71 &amp; "_" &amp; INDIRECT("F" &amp; ROW(C71)-F71) &amp; "_p"</f>
        <v>aK_DRO_2_1_3_p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 xml:space="preserve"> "aK_" &amp;  INDIRECT("D" &amp; ROW(C72)-D72)  &amp; "_" &amp;D72 &amp; "_" &amp; INDIRECT("F" &amp; ROW(C72)-F72) &amp; "_p"</f>
        <v>aK_DRO_3_1_3_p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 xml:space="preserve"> "aK_" &amp;  INDIRECT("D" &amp; ROW(C74)-D74)  &amp; "_" &amp;D74 &amp; "_" &amp; INDIRECT("F" &amp; ROW(C74)-F74) &amp; "_p"</f>
        <v>aK_CYC_1_1_3_p</v>
      </c>
      <c r="B74">
        <v>6.0000000000000001E-3</v>
      </c>
      <c r="C74" t="s">
        <v>59</v>
      </c>
      <c r="D74">
        <v>1</v>
      </c>
      <c r="F74">
        <v>22</v>
      </c>
    </row>
    <row r="75" spans="1:6" x14ac:dyDescent="0.3">
      <c r="A75" t="str">
        <f ca="1" xml:space="preserve"> "aK_" &amp;  INDIRECT("D" &amp; ROW(C75)-D75)  &amp; "_" &amp;D75 &amp; "_" &amp; INDIRECT("F" &amp; ROW(C75)-F75) &amp; "_p"</f>
        <v>aK_CYC_2_1_3_p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 xml:space="preserve"> "aK_" &amp;  INDIRECT("D" &amp; ROW(C76)-D76)  &amp; "_" &amp;D76 &amp; "_" &amp; INDIRECT("F" &amp; ROW(C76)-F76) &amp; "_p"</f>
        <v>aK_CYC_3_1_3_p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 xml:space="preserve"> 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B78" s="1"/>
      <c r="C78" s="1"/>
      <c r="D78" s="1" t="s">
        <v>90</v>
      </c>
      <c r="F78">
        <v>1</v>
      </c>
    </row>
    <row r="79" spans="1:6" x14ac:dyDescent="0.3">
      <c r="A79" t="str">
        <f ca="1" xml:space="preserve"> "aK_" &amp;  INDIRECT("D" &amp; ROW(C79)-D79)  &amp; "_" &amp;D79 &amp; "_" &amp; INDIRECT("F" &amp; ROW(C79)-F79) &amp; "_p"</f>
        <v>aK_T_1_2_1_p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 xml:space="preserve"> "aK_" &amp;  INDIRECT("D" &amp; ROW(C80)-D80)  &amp; "_" &amp;D80 &amp; "_" &amp; INDIRECT("F" &amp; ROW(C80)-F80) &amp; "_p"</f>
        <v>aK_T_2_2_1_p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 xml:space="preserve"> "aK_" &amp;  INDIRECT("D" &amp; ROW(C81)-D81)  &amp; "_" &amp;D81 &amp; "_" &amp; INDIRECT("F" &amp; ROW(C81)-F81) &amp; "_p"</f>
        <v>aK_T_3_2_1_p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 xml:space="preserve"> "aK_" &amp;  INDIRECT("D" &amp; ROW(C83)-D83)  &amp; "_" &amp;D83 &amp; "_" &amp; INDIRECT("F" &amp; ROW(C83)-F83) &amp; "_p"</f>
        <v>aK_WS_1_2_1_p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 xml:space="preserve"> "aK_" &amp;  INDIRECT("D" &amp; ROW(C84)-D84)  &amp; "_" &amp;D84 &amp; "_" &amp; INDIRECT("F" &amp; ROW(C84)-F84) &amp; "_p"</f>
        <v>aK_WS_2_2_1_p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 xml:space="preserve"> "aK_" &amp;  INDIRECT("D" &amp; ROW(C85)-D85)  &amp; "_" &amp;D85 &amp; "_" &amp; INDIRECT("F" &amp; ROW(C85)-F85) &amp; "_p"</f>
        <v>aK_WS_3_2_1_p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 xml:space="preserve"> "aK_" &amp;  INDIRECT("D" &amp; ROW(C87)-D87)  &amp; "_" &amp;D87 &amp; "_" &amp; INDIRECT("F" &amp; ROW(C87)-F87) &amp; "_p"</f>
        <v>aK_PREC_1_2_1_p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 xml:space="preserve"> "aK_" &amp;  INDIRECT("D" &amp; ROW(C88)-D88)  &amp; "_" &amp;D88 &amp; "_" &amp; INDIRECT("F" &amp; ROW(C88)-F88) &amp; "_p"</f>
        <v>aK_PREC_2_2_1_p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 xml:space="preserve"> "aK_" &amp;  INDIRECT("D" &amp; ROW(C89)-D89)  &amp; "_" &amp;D89 &amp; "_" &amp; INDIRECT("F" &amp; ROW(C89)-F89) &amp; "_p"</f>
        <v>aK_PREC_3_2_1_p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 xml:space="preserve"> "aK_" &amp;  INDIRECT("D" &amp; ROW(C91)-D91)  &amp; "_" &amp;D91 &amp; "_" &amp; INDIRECT("F" &amp; ROW(C91)-F91) &amp; "_p"</f>
        <v>aK_SL_1_2_1_p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 xml:space="preserve"> "aK_" &amp;  INDIRECT("D" &amp; ROW(C92)-D92)  &amp; "_" &amp;D92 &amp; "_" &amp; INDIRECT("F" &amp; ROW(C92)-F92) &amp; "_p"</f>
        <v>aK_SL_2_2_1_p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 xml:space="preserve"> "aK_" &amp;  INDIRECT("D" &amp; ROW(C93)-D93)  &amp; "_" &amp;D93 &amp; "_" &amp; INDIRECT("F" &amp; ROW(C93)-F93) &amp; "_p"</f>
        <v>aK_SL_3_2_1_p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 xml:space="preserve"> "aK_" &amp;  INDIRECT("D" &amp; ROW(C95)-D95)  &amp; "_" &amp;D95 &amp; "_" &amp; INDIRECT("F" &amp; ROW(C95)-F95) &amp; "_p"</f>
        <v>aK_DRO_1_2_1_p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 xml:space="preserve"> "aK_" &amp;  INDIRECT("D" &amp; ROW(C96)-D96)  &amp; "_" &amp;D96 &amp; "_" &amp; INDIRECT("F" &amp; ROW(C96)-F96) &amp; "_p"</f>
        <v>aK_DRO_2_2_1_p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 xml:space="preserve"> "aK_" &amp;  INDIRECT("D" &amp; ROW(C97)-D97)  &amp; "_" &amp;D97 &amp; "_" &amp; INDIRECT("F" &amp; ROW(C97)-F97) &amp; "_p"</f>
        <v>aK_DRO_3_2_1_p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 xml:space="preserve"> "aK_" &amp;  INDIRECT("D" &amp; ROW(C99)-D99)  &amp; "_" &amp;D99 &amp; "_" &amp; INDIRECT("F" &amp; ROW(C99)-F99) &amp; "_p"</f>
        <v>aK_CYC_1_2_1_p</v>
      </c>
      <c r="B99">
        <v>6.0000000000000001E-3</v>
      </c>
      <c r="C99" t="s">
        <v>59</v>
      </c>
      <c r="D99">
        <v>1</v>
      </c>
      <c r="F99">
        <v>22</v>
      </c>
    </row>
    <row r="100" spans="1:6" x14ac:dyDescent="0.3">
      <c r="A100" t="str">
        <f ca="1" xml:space="preserve"> "aK_" &amp;  INDIRECT("D" &amp; ROW(C100)-D100)  &amp; "_" &amp;D100 &amp; "_" &amp; INDIRECT("F" &amp; ROW(C100)-F100) &amp; "_p"</f>
        <v>aK_CYC_2_2_1_p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 xml:space="preserve"> "aK_" &amp;  INDIRECT("D" &amp; ROW(C101)-D101)  &amp; "_" &amp;D101 &amp; "_" &amp; INDIRECT("F" &amp; ROW(C101)-F101) &amp; "_p"</f>
        <v>aK_CYC_3_2_1_p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 xml:space="preserve"> 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 xml:space="preserve"> "aK_" &amp;  INDIRECT("D" &amp; ROW(C104)-D104)  &amp; "_" &amp;D104 &amp; "_" &amp; INDIRECT("F" &amp; ROW(C104)-F104) &amp; "_p"</f>
        <v>aK_T_1_2_2_p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 xml:space="preserve"> "aK_" &amp;  INDIRECT("D" &amp; ROW(C105)-D105)  &amp; "_" &amp;D105 &amp; "_" &amp; INDIRECT("F" &amp; ROW(C105)-F105) &amp; "_p"</f>
        <v>aK_T_2_2_2_p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 xml:space="preserve"> "aK_" &amp;  INDIRECT("D" &amp; ROW(C106)-D106)  &amp; "_" &amp;D106 &amp; "_" &amp; INDIRECT("F" &amp; ROW(C106)-F106) &amp; "_p"</f>
        <v>aK_T_3_2_2_p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 xml:space="preserve"> "aK_" &amp;  INDIRECT("D" &amp; ROW(C108)-D108)  &amp; "_" &amp;D108 &amp; "_" &amp; INDIRECT("F" &amp; ROW(C108)-F108) &amp; "_p"</f>
        <v>aK_WS_1_2_2_p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 xml:space="preserve"> "aK_" &amp;  INDIRECT("D" &amp; ROW(C109)-D109)  &amp; "_" &amp;D109 &amp; "_" &amp; INDIRECT("F" &amp; ROW(C109)-F109) &amp; "_p"</f>
        <v>aK_WS_2_2_2_p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 xml:space="preserve"> "aK_" &amp;  INDIRECT("D" &amp; ROW(C110)-D110)  &amp; "_" &amp;D110 &amp; "_" &amp; INDIRECT("F" &amp; ROW(C110)-F110) &amp; "_p"</f>
        <v>aK_WS_3_2_2_p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 xml:space="preserve"> "aK_" &amp;  INDIRECT("D" &amp; ROW(C112)-D112)  &amp; "_" &amp;D112 &amp; "_" &amp; INDIRECT("F" &amp; ROW(C112)-F112) &amp; "_p"</f>
        <v>aK_PREC_1_2_2_p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 xml:space="preserve"> "aK_" &amp;  INDIRECT("D" &amp; ROW(C113)-D113)  &amp; "_" &amp;D113 &amp; "_" &amp; INDIRECT("F" &amp; ROW(C113)-F113) &amp; "_p"</f>
        <v>aK_PREC_2_2_2_p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 xml:space="preserve"> "aK_" &amp;  INDIRECT("D" &amp; ROW(C114)-D114)  &amp; "_" &amp;D114 &amp; "_" &amp; INDIRECT("F" &amp; ROW(C114)-F114) &amp; "_p"</f>
        <v>aK_PREC_3_2_2_p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 xml:space="preserve"> "aK_" &amp;  INDIRECT("D" &amp; ROW(C116)-D116)  &amp; "_" &amp;D116 &amp; "_" &amp; INDIRECT("F" &amp; ROW(C116)-F116) &amp; "_p"</f>
        <v>aK_SL_1_2_2_p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 xml:space="preserve"> "aK_" &amp;  INDIRECT("D" &amp; ROW(C117)-D117)  &amp; "_" &amp;D117 &amp; "_" &amp; INDIRECT("F" &amp; ROW(C117)-F117) &amp; "_p"</f>
        <v>aK_SL_2_2_2_p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 xml:space="preserve"> "aK_" &amp;  INDIRECT("D" &amp; ROW(C118)-D118)  &amp; "_" &amp;D118 &amp; "_" &amp; INDIRECT("F" &amp; ROW(C118)-F118) &amp; "_p"</f>
        <v>aK_SL_3_2_2_p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 xml:space="preserve"> "aK_" &amp;  INDIRECT("D" &amp; ROW(C120)-D120)  &amp; "_" &amp;D120 &amp; "_" &amp; INDIRECT("F" &amp; ROW(C120)-F120) &amp; "_p"</f>
        <v>aK_DRO_1_2_2_p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 xml:space="preserve"> "aK_" &amp;  INDIRECT("D" &amp; ROW(C121)-D121)  &amp; "_" &amp;D121 &amp; "_" &amp; INDIRECT("F" &amp; ROW(C121)-F121) &amp; "_p"</f>
        <v>aK_DRO_2_2_2_p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 xml:space="preserve"> "aK_" &amp;  INDIRECT("D" &amp; ROW(C122)-D122)  &amp; "_" &amp;D122 &amp; "_" &amp; INDIRECT("F" &amp; ROW(C122)-F122) &amp; "_p"</f>
        <v>aK_DRO_3_2_2_p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 xml:space="preserve"> "aK_" &amp;  INDIRECT("D" &amp; ROW(C124)-D124)  &amp; "_" &amp;D124 &amp; "_" &amp; INDIRECT("F" &amp; ROW(C124)-F124) &amp; "_p"</f>
        <v>aK_CYC_1_2_2_p</v>
      </c>
      <c r="B124">
        <v>6.0000000000000001E-3</v>
      </c>
      <c r="C124" t="s">
        <v>59</v>
      </c>
      <c r="D124">
        <v>1</v>
      </c>
      <c r="F124">
        <v>22</v>
      </c>
    </row>
    <row r="125" spans="1:6" x14ac:dyDescent="0.3">
      <c r="A125" t="str">
        <f ca="1" xml:space="preserve"> "aK_" &amp;  INDIRECT("D" &amp; ROW(C125)-D125)  &amp; "_" &amp;D125 &amp; "_" &amp; INDIRECT("F" &amp; ROW(C125)-F125) &amp; "_p"</f>
        <v>aK_CYC_2_2_2_p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 xml:space="preserve"> "aK_" &amp;  INDIRECT("D" &amp; ROW(C126)-D126)  &amp; "_" &amp;D126 &amp; "_" &amp; INDIRECT("F" &amp; ROW(C126)-F126) &amp; "_p"</f>
        <v>aK_CYC_3_2_2_p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 xml:space="preserve"> 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 xml:space="preserve"> "aK_" &amp;  INDIRECT("D" &amp; ROW(C129)-D129)  &amp; "_" &amp;D129 &amp; "_" &amp; INDIRECT("F" &amp; ROW(C129)-F129) &amp; "_p"</f>
        <v>aK_T_1_2_3_p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 xml:space="preserve"> "aK_" &amp;  INDIRECT("D" &amp; ROW(C130)-D130)  &amp; "_" &amp;D130 &amp; "_" &amp; INDIRECT("F" &amp; ROW(C130)-F130) &amp; "_p"</f>
        <v>aK_T_2_2_3_p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 xml:space="preserve"> "aK_" &amp;  INDIRECT("D" &amp; ROW(C131)-D131)  &amp; "_" &amp;D131 &amp; "_" &amp; INDIRECT("F" &amp; ROW(C131)-F131) &amp; "_p"</f>
        <v>aK_T_3_2_3_p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 xml:space="preserve"> "aK_" &amp;  INDIRECT("D" &amp; ROW(C133)-D133)  &amp; "_" &amp;D133 &amp; "_" &amp; INDIRECT("F" &amp; ROW(C133)-F133) &amp; "_p"</f>
        <v>aK_WS_1_2_3_p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 xml:space="preserve"> "aK_" &amp;  INDIRECT("D" &amp; ROW(C134)-D134)  &amp; "_" &amp;D134 &amp; "_" &amp; INDIRECT("F" &amp; ROW(C134)-F134) &amp; "_p"</f>
        <v>aK_WS_2_2_3_p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 xml:space="preserve"> "aK_" &amp;  INDIRECT("D" &amp; ROW(C135)-D135)  &amp; "_" &amp;D135 &amp; "_" &amp; INDIRECT("F" &amp; ROW(C135)-F135) &amp; "_p"</f>
        <v>aK_WS_3_2_3_p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 xml:space="preserve"> "aK_" &amp;  INDIRECT("D" &amp; ROW(C137)-D137)  &amp; "_" &amp;D137 &amp; "_" &amp; INDIRECT("F" &amp; ROW(C137)-F137) &amp; "_p"</f>
        <v>aK_PREC_1_2_3_p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 xml:space="preserve"> "aK_" &amp;  INDIRECT("D" &amp; ROW(C138)-D138)  &amp; "_" &amp;D138 &amp; "_" &amp; INDIRECT("F" &amp; ROW(C138)-F138) &amp; "_p"</f>
        <v>aK_PREC_2_2_3_p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 xml:space="preserve"> "aK_" &amp;  INDIRECT("D" &amp; ROW(C139)-D139)  &amp; "_" &amp;D139 &amp; "_" &amp; INDIRECT("F" &amp; ROW(C139)-F139) &amp; "_p"</f>
        <v>aK_PREC_3_2_3_p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 xml:space="preserve"> "aK_" &amp;  INDIRECT("D" &amp; ROW(C141)-D141)  &amp; "_" &amp;D141 &amp; "_" &amp; INDIRECT("F" &amp; ROW(C141)-F141) &amp; "_p"</f>
        <v>aK_SL_1_2_3_p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 xml:space="preserve"> "aK_" &amp;  INDIRECT("D" &amp; ROW(C142)-D142)  &amp; "_" &amp;D142 &amp; "_" &amp; INDIRECT("F" &amp; ROW(C142)-F142) &amp; "_p"</f>
        <v>aK_SL_2_2_3_p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 xml:space="preserve"> "aK_" &amp;  INDIRECT("D" &amp; ROW(C143)-D143)  &amp; "_" &amp;D143 &amp; "_" &amp; INDIRECT("F" &amp; ROW(C143)-F143) &amp; "_p"</f>
        <v>aK_SL_3_2_3_p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 xml:space="preserve"> "aK_" &amp;  INDIRECT("D" &amp; ROW(C145)-D145)  &amp; "_" &amp;D145 &amp; "_" &amp; INDIRECT("F" &amp; ROW(C145)-F145) &amp; "_p"</f>
        <v>aK_DRO_1_2_3_p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 xml:space="preserve"> "aK_" &amp;  INDIRECT("D" &amp; ROW(C146)-D146)  &amp; "_" &amp;D146 &amp; "_" &amp; INDIRECT("F" &amp; ROW(C146)-F146) &amp; "_p"</f>
        <v>aK_DRO_2_2_3_p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 xml:space="preserve"> "aK_" &amp;  INDIRECT("D" &amp; ROW(C147)-D147)  &amp; "_" &amp;D147 &amp; "_" &amp; INDIRECT("F" &amp; ROW(C147)-F147) &amp; "_p"</f>
        <v>aK_DRO_3_2_3_p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 xml:space="preserve"> "aK_" &amp;  INDIRECT("D" &amp; ROW(C149)-D149)  &amp; "_" &amp;D149 &amp; "_" &amp; INDIRECT("F" &amp; ROW(C149)-F149) &amp; "_p"</f>
        <v>aK_CYC_1_2_3_p</v>
      </c>
      <c r="B149">
        <v>6.0000000000000001E-3</v>
      </c>
      <c r="C149" t="s">
        <v>59</v>
      </c>
      <c r="D149">
        <v>1</v>
      </c>
      <c r="F149">
        <v>22</v>
      </c>
    </row>
    <row r="150" spans="1:6" x14ac:dyDescent="0.3">
      <c r="A150" t="str">
        <f ca="1" xml:space="preserve"> "aK_" &amp;  INDIRECT("D" &amp; ROW(C150)-D150)  &amp; "_" &amp;D150 &amp; "_" &amp; INDIRECT("F" &amp; ROW(C150)-F150) &amp; "_p"</f>
        <v>aK_CYC_2_2_3_p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 xml:space="preserve"> "aK_" &amp;  INDIRECT("D" &amp; ROW(C151)-D151)  &amp; "_" &amp;D151 &amp; "_" &amp; INDIRECT("F" &amp; ROW(C151)-F151) &amp; "_p"</f>
        <v>aK_CYC_3_2_3_p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 xml:space="preserve"> 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 xml:space="preserve"> "aK_" &amp;  INDIRECT("D" &amp; ROW(C154)-D154)  &amp; "_" &amp;D154 &amp; "_" &amp; INDIRECT("F" &amp; ROW(C154)-F154) &amp; "_p"</f>
        <v>aK_T_1_3_1_p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 xml:space="preserve"> "aK_" &amp;  INDIRECT("D" &amp; ROW(C155)-D155)  &amp; "_" &amp;D155 &amp; "_" &amp; INDIRECT("F" &amp; ROW(C155)-F155) &amp; "_p"</f>
        <v>aK_T_2_3_1_p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 xml:space="preserve"> "aK_" &amp;  INDIRECT("D" &amp; ROW(C156)-D156)  &amp; "_" &amp;D156 &amp; "_" &amp; INDIRECT("F" &amp; ROW(C156)-F156) &amp; "_p"</f>
        <v>aK_T_3_3_1_p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 xml:space="preserve"> "aK_" &amp;  INDIRECT("D" &amp; ROW(C158)-D158)  &amp; "_" &amp;D158 &amp; "_" &amp; INDIRECT("F" &amp; ROW(C158)-F158) &amp; "_p"</f>
        <v>aK_WS_1_3_1_p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 xml:space="preserve"> "aK_" &amp;  INDIRECT("D" &amp; ROW(C159)-D159)  &amp; "_" &amp;D159 &amp; "_" &amp; INDIRECT("F" &amp; ROW(C159)-F159) &amp; "_p"</f>
        <v>aK_WS_2_3_1_p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 xml:space="preserve"> "aK_" &amp;  INDIRECT("D" &amp; ROW(C160)-D160)  &amp; "_" &amp;D160 &amp; "_" &amp; INDIRECT("F" &amp; ROW(C160)-F160) &amp; "_p"</f>
        <v>aK_WS_3_3_1_p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 xml:space="preserve"> "aK_" &amp;  INDIRECT("D" &amp; ROW(C162)-D162)  &amp; "_" &amp;D162 &amp; "_" &amp; INDIRECT("F" &amp; ROW(C162)-F162) &amp; "_p"</f>
        <v>aK_PREC_1_3_1_p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 xml:space="preserve"> "aK_" &amp;  INDIRECT("D" &amp; ROW(C163)-D163)  &amp; "_" &amp;D163 &amp; "_" &amp; INDIRECT("F" &amp; ROW(C163)-F163) &amp; "_p"</f>
        <v>aK_PREC_2_3_1_p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 xml:space="preserve"> "aK_" &amp;  INDIRECT("D" &amp; ROW(C164)-D164)  &amp; "_" &amp;D164 &amp; "_" &amp; INDIRECT("F" &amp; ROW(C164)-F164) &amp; "_p"</f>
        <v>aK_PREC_3_3_1_p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 xml:space="preserve"> "aK_" &amp;  INDIRECT("D" &amp; ROW(C166)-D166)  &amp; "_" &amp;D166 &amp; "_" &amp; INDIRECT("F" &amp; ROW(C166)-F166) &amp; "_p"</f>
        <v>aK_SL_1_3_1_p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 xml:space="preserve"> "aK_" &amp;  INDIRECT("D" &amp; ROW(C167)-D167)  &amp; "_" &amp;D167 &amp; "_" &amp; INDIRECT("F" &amp; ROW(C167)-F167) &amp; "_p"</f>
        <v>aK_SL_2_3_1_p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 xml:space="preserve"> "aK_" &amp;  INDIRECT("D" &amp; ROW(C168)-D168)  &amp; "_" &amp;D168 &amp; "_" &amp; INDIRECT("F" &amp; ROW(C168)-F168) &amp; "_p"</f>
        <v>aK_SL_3_3_1_p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 xml:space="preserve"> "aK_" &amp;  INDIRECT("D" &amp; ROW(C170)-D170)  &amp; "_" &amp;D170 &amp; "_" &amp; INDIRECT("F" &amp; ROW(C170)-F170) &amp; "_p"</f>
        <v>aK_DRO_1_3_1_p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 xml:space="preserve"> "aK_" &amp;  INDIRECT("D" &amp; ROW(C171)-D171)  &amp; "_" &amp;D171 &amp; "_" &amp; INDIRECT("F" &amp; ROW(C171)-F171) &amp; "_p"</f>
        <v>aK_DRO_2_3_1_p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 xml:space="preserve"> "aK_" &amp;  INDIRECT("D" &amp; ROW(C172)-D172)  &amp; "_" &amp;D172 &amp; "_" &amp; INDIRECT("F" &amp; ROW(C172)-F172) &amp; "_p"</f>
        <v>aK_DRO_3_3_1_p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 xml:space="preserve"> "aK_" &amp;  INDIRECT("D" &amp; ROW(C174)-D174)  &amp; "_" &amp;D174 &amp; "_" &amp; INDIRECT("F" &amp; ROW(C174)-F174) &amp; "_p"</f>
        <v>aK_CYC_1_3_1_p</v>
      </c>
      <c r="B174">
        <v>6.0000000000000001E-3</v>
      </c>
      <c r="C174" t="s">
        <v>59</v>
      </c>
      <c r="D174">
        <v>1</v>
      </c>
      <c r="F174">
        <v>22</v>
      </c>
    </row>
    <row r="175" spans="1:6" x14ac:dyDescent="0.3">
      <c r="A175" t="str">
        <f ca="1" xml:space="preserve"> "aK_" &amp;  INDIRECT("D" &amp; ROW(C175)-D175)  &amp; "_" &amp;D175 &amp; "_" &amp; INDIRECT("F" &amp; ROW(C175)-F175) &amp; "_p"</f>
        <v>aK_CYC_2_3_1_p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 xml:space="preserve"> "aK_" &amp;  INDIRECT("D" &amp; ROW(C176)-D176)  &amp; "_" &amp;D176 &amp; "_" &amp; INDIRECT("F" &amp; ROW(C176)-F176) &amp; "_p"</f>
        <v>aK_CYC_3_3_1_p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 xml:space="preserve"> 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 xml:space="preserve"> "aK_" &amp;  INDIRECT("D" &amp; ROW(C179)-D179)  &amp; "_" &amp;D179 &amp; "_" &amp; INDIRECT("F" &amp; ROW(C179)-F179) &amp; "_p"</f>
        <v>aK_T_1_3_2_p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 xml:space="preserve"> "aK_" &amp;  INDIRECT("D" &amp; ROW(C180)-D180)  &amp; "_" &amp;D180 &amp; "_" &amp; INDIRECT("F" &amp; ROW(C180)-F180) &amp; "_p"</f>
        <v>aK_T_2_3_2_p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 xml:space="preserve"> "aK_" &amp;  INDIRECT("D" &amp; ROW(C181)-D181)  &amp; "_" &amp;D181 &amp; "_" &amp; INDIRECT("F" &amp; ROW(C181)-F181) &amp; "_p"</f>
        <v>aK_T_3_3_2_p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 xml:space="preserve"> "aK_" &amp;  INDIRECT("D" &amp; ROW(C183)-D183)  &amp; "_" &amp;D183 &amp; "_" &amp; INDIRECT("F" &amp; ROW(C183)-F183) &amp; "_p"</f>
        <v>aK_WS_1_3_2_p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 xml:space="preserve"> "aK_" &amp;  INDIRECT("D" &amp; ROW(C184)-D184)  &amp; "_" &amp;D184 &amp; "_" &amp; INDIRECT("F" &amp; ROW(C184)-F184) &amp; "_p"</f>
        <v>aK_WS_2_3_2_p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 xml:space="preserve"> "aK_" &amp;  INDIRECT("D" &amp; ROW(C185)-D185)  &amp; "_" &amp;D185 &amp; "_" &amp; INDIRECT("F" &amp; ROW(C185)-F185) &amp; "_p"</f>
        <v>aK_WS_3_3_2_p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 xml:space="preserve"> "aK_" &amp;  INDIRECT("D" &amp; ROW(C187)-D187)  &amp; "_" &amp;D187 &amp; "_" &amp; INDIRECT("F" &amp; ROW(C187)-F187) &amp; "_p"</f>
        <v>aK_PREC_1_3_2_p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 xml:space="preserve"> "aK_" &amp;  INDIRECT("D" &amp; ROW(C188)-D188)  &amp; "_" &amp;D188 &amp; "_" &amp; INDIRECT("F" &amp; ROW(C188)-F188) &amp; "_p"</f>
        <v>aK_PREC_2_3_2_p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 xml:space="preserve"> "aK_" &amp;  INDIRECT("D" &amp; ROW(C189)-D189)  &amp; "_" &amp;D189 &amp; "_" &amp; INDIRECT("F" &amp; ROW(C189)-F189) &amp; "_p"</f>
        <v>aK_PREC_3_3_2_p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 xml:space="preserve"> "aK_" &amp;  INDIRECT("D" &amp; ROW(C191)-D191)  &amp; "_" &amp;D191 &amp; "_" &amp; INDIRECT("F" &amp; ROW(C191)-F191) &amp; "_p"</f>
        <v>aK_SL_1_3_2_p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 xml:space="preserve"> "aK_" &amp;  INDIRECT("D" &amp; ROW(C192)-D192)  &amp; "_" &amp;D192 &amp; "_" &amp; INDIRECT("F" &amp; ROW(C192)-F192) &amp; "_p"</f>
        <v>aK_SL_2_3_2_p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 xml:space="preserve"> "aK_" &amp;  INDIRECT("D" &amp; ROW(C193)-D193)  &amp; "_" &amp;D193 &amp; "_" &amp; INDIRECT("F" &amp; ROW(C193)-F193) &amp; "_p"</f>
        <v>aK_SL_3_3_2_p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 xml:space="preserve"> "aK_" &amp;  INDIRECT("D" &amp; ROW(C195)-D195)  &amp; "_" &amp;D195 &amp; "_" &amp; INDIRECT("F" &amp; ROW(C195)-F195) &amp; "_p"</f>
        <v>aK_DRO_1_3_2_p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 xml:space="preserve"> "aK_" &amp;  INDIRECT("D" &amp; ROW(C196)-D196)  &amp; "_" &amp;D196 &amp; "_" &amp; INDIRECT("F" &amp; ROW(C196)-F196) &amp; "_p"</f>
        <v>aK_DRO_2_3_2_p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 xml:space="preserve"> "aK_" &amp;  INDIRECT("D" &amp; ROW(C197)-D197)  &amp; "_" &amp;D197 &amp; "_" &amp; INDIRECT("F" &amp; ROW(C197)-F197) &amp; "_p"</f>
        <v>aK_DRO_3_3_2_p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 xml:space="preserve"> "aK_" &amp;  INDIRECT("D" &amp; ROW(C199)-D199)  &amp; "_" &amp;D199 &amp; "_" &amp; INDIRECT("F" &amp; ROW(C199)-F199) &amp; "_p"</f>
        <v>aK_CYC_1_3_2_p</v>
      </c>
      <c r="B199">
        <v>6.0000000000000001E-3</v>
      </c>
      <c r="C199" t="s">
        <v>59</v>
      </c>
      <c r="D199">
        <v>1</v>
      </c>
      <c r="F199">
        <v>22</v>
      </c>
    </row>
    <row r="200" spans="1:6" x14ac:dyDescent="0.3">
      <c r="A200" t="str">
        <f ca="1" xml:space="preserve"> "aK_" &amp;  INDIRECT("D" &amp; ROW(C200)-D200)  &amp; "_" &amp;D200 &amp; "_" &amp; INDIRECT("F" &amp; ROW(C200)-F200) &amp; "_p"</f>
        <v>aK_CYC_2_3_2_p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 xml:space="preserve"> "aK_" &amp;  INDIRECT("D" &amp; ROW(C201)-D201)  &amp; "_" &amp;D201 &amp; "_" &amp; INDIRECT("F" &amp; ROW(C201)-F201) &amp; "_p"</f>
        <v>aK_CYC_3_3_2_p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 xml:space="preserve"> 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 xml:space="preserve"> "aK_T_1_" &amp; INDIRECT("F" &amp; ROW(C204)-2) &amp; "_p"</f>
        <v>aK_T_1_3_3_p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 xml:space="preserve"> "aK_T_2_" &amp; INDIRECT("F" &amp; ROW(C205)-3) &amp; "_p"</f>
        <v>aK_T_2_3_3_p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 xml:space="preserve"> "aK_T_3_" &amp; INDIRECT("F" &amp; ROW(C206)-4) &amp; "_p"</f>
        <v>aK_T_3_3_3_p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 xml:space="preserve"> "aK_WS_1_" &amp; INDIRECT("F" &amp; ROW(C208)-6) &amp; "_p"</f>
        <v>aK_WS_1_3_3_p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 xml:space="preserve"> "aK_WS_2_" &amp; INDIRECT("F" &amp; ROW(C209)-7) &amp; "_p"</f>
        <v>aK_WS_2_3_3_p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 xml:space="preserve"> "aK_WS_3_" &amp; INDIRECT("F" &amp; ROW(C210)-8) &amp; "_p"</f>
        <v>aK_WS_3_3_3_p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 xml:space="preserve"> "aK_PREC_1_" &amp; INDIRECT("F" &amp; ROW(C212) - 10) &amp; "_p"</f>
        <v>aK_PREC_1_3_3_p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 xml:space="preserve"> "aK_PREC_2_" &amp; INDIRECT("F" &amp; ROW(C213) - 11) &amp; "_p"</f>
        <v>aK_PREC_2_3_3_p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 xml:space="preserve"> "aK_PREC_3_" &amp; INDIRECT("F" &amp; ROW(C214) - 12) &amp; "_p"</f>
        <v>aK_PREC_3_3_3_p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 xml:space="preserve"> "aK_SL_1_" &amp; INDIRECT("F" &amp; ROW(C216) - 14) &amp; "_p"</f>
        <v>aK_SL_1_3_3_p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 xml:space="preserve"> "aK_SL_2_" &amp; INDIRECT("F" &amp; ROW(C217) - 15) &amp; "_p"</f>
        <v>aK_SL_2_3_3_p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 xml:space="preserve"> "aK_Sl_3_" &amp; INDIRECT("F" &amp; ROW(C218) - 16) &amp; "_p"</f>
        <v>aK_Sl_3_3_3_p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 xml:space="preserve"> "aK_DRO_1_" &amp; INDIRECT("F" &amp; ROW(C220) - 18) &amp; "_p"</f>
        <v>aK_DRO_1_3_3_p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 xml:space="preserve"> "aK_DRO_1_" &amp; INDIRECT("F" &amp; ROW(C221) - 19) &amp; "_p"</f>
        <v>aK_DRO_1_3_3_p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 xml:space="preserve"> "aK_DRO_1_" &amp; INDIRECT("F" &amp; ROW(C222) - 20) &amp; "_p"</f>
        <v>aK_DRO_1_3_3_p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 xml:space="preserve"> "aK_CYC_1_" &amp; INDIRECT("F" &amp; ROW(C224) - 22) &amp; "_p"</f>
        <v>aK_CYC_1_3_3_p</v>
      </c>
      <c r="B224">
        <v>6.0000000000000001E-3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 xml:space="preserve"> "aK_CYC_1_" &amp; INDIRECT("F" &amp; ROW(C225) - 23) &amp; "_p"</f>
        <v>aK_CYC_1_3_3_p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 xml:space="preserve"> "aK_CYC_1_" &amp; INDIRECT("F" &amp; ROW(C226) - 24) &amp; "_p"</f>
        <v>aK_CYC_1_3_3_p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>
      <selection activeCell="B4" sqref="B4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5" t="str">
        <f xml:space="preserve"> "sector " &amp; D2 &amp; " and region " &amp;E2</f>
        <v>sector 1 and region 1</v>
      </c>
      <c r="B2" s="45"/>
      <c r="C2" s="45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 xml:space="preserve"> "a_" &amp;  INDIRECT("D" &amp; ROW(C4)-D4)  &amp; "_" &amp;D4 &amp; "_" &amp; INDIRECT("F" &amp; ROW(C4)-F4) &amp; "_p"</f>
        <v>a_T_1_1_1_p</v>
      </c>
      <c r="B4">
        <v>0.1</v>
      </c>
      <c r="C4" t="s">
        <v>59</v>
      </c>
      <c r="D4">
        <v>1</v>
      </c>
      <c r="F4">
        <v>2</v>
      </c>
    </row>
    <row r="5" spans="1:6" x14ac:dyDescent="0.3">
      <c r="A5" t="str">
        <f ca="1" xml:space="preserve"> "a_" &amp;  INDIRECT("D" &amp; ROW(C5)-D5)  &amp; "_" &amp;D5 &amp; "_" &amp; INDIRECT("F" &amp; ROW(C5)-F5) &amp; "_p"</f>
        <v>a_T_2_1_1_p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 xml:space="preserve"> "a_" &amp;  INDIRECT("D" &amp; ROW(C6)-D6)  &amp; "_" &amp;D6 &amp; "_" &amp; INDIRECT("F" &amp; ROW(C6)-F6) &amp; "_p"</f>
        <v>a_T_3_1_1_p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 xml:space="preserve"> "a_" &amp;  INDIRECT("D" &amp; ROW(C8)-D8)  &amp; "_" &amp;D8 &amp; "_" &amp; INDIRECT("F" &amp; ROW(C8)-F8) &amp; "_p"</f>
        <v>a_WS_1_1_1_p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 xml:space="preserve"> "a_" &amp;  INDIRECT("D" &amp; ROW(C9)-D9)  &amp; "_" &amp;D9 &amp; "_" &amp; INDIRECT("F" &amp; ROW(C9)-F9) &amp; "_p"</f>
        <v>a_WS_2_1_1_p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 xml:space="preserve"> "a_" &amp;  INDIRECT("D" &amp; ROW(C10)-D10)  &amp; "_" &amp;D10 &amp; "_" &amp; INDIRECT("F" &amp; ROW(C10)-F10) &amp; "_p"</f>
        <v>a_WS_3_1_1_p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 xml:space="preserve"> "a_" &amp;  INDIRECT("D" &amp; ROW(C12)-D12)  &amp; "_" &amp;D12 &amp; "_" &amp; INDIRECT("F" &amp; ROW(C12)-F12) &amp; "_p"</f>
        <v>a_PREC_1_1_1_p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 xml:space="preserve"> "a_" &amp;  INDIRECT("D" &amp; ROW(C13)-D13)  &amp; "_" &amp;D13 &amp; "_" &amp; INDIRECT("F" &amp; ROW(C13)-F13) &amp; "_p"</f>
        <v>a_PREC_2_1_1_p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 xml:space="preserve"> "a_" &amp;  INDIRECT("D" &amp; ROW(C14)-D14)  &amp; "_" &amp;D14 &amp; "_" &amp; INDIRECT("F" &amp; ROW(C14)-F14) &amp; "_p"</f>
        <v>a_PREC_3_1_1_p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 xml:space="preserve"> "a_" &amp;  INDIRECT("D" &amp; ROW(C16)-D16)  &amp; "_" &amp;D16 &amp; "_" &amp; INDIRECT("F" &amp; ROW(C16)-F16) &amp; "_p"</f>
        <v>a_SL_1_1_1_p</v>
      </c>
      <c r="B16">
        <v>0.4</v>
      </c>
      <c r="C16" t="s">
        <v>59</v>
      </c>
      <c r="D16">
        <v>1</v>
      </c>
      <c r="F16">
        <v>14</v>
      </c>
    </row>
    <row r="17" spans="1:6" x14ac:dyDescent="0.3">
      <c r="A17" t="str">
        <f ca="1" xml:space="preserve"> "a_" &amp;  INDIRECT("D" &amp; ROW(C17)-D17)  &amp; "_" &amp;D17 &amp; "_" &amp; INDIRECT("F" &amp; ROW(C17)-F17) &amp; "_p"</f>
        <v>a_SL_2_1_1_p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 xml:space="preserve"> "a_" &amp;  INDIRECT("D" &amp; ROW(C18)-D18)  &amp; "_" &amp;D18 &amp; "_" &amp; INDIRECT("F" &amp; ROW(C18)-F18) &amp; "_p"</f>
        <v>a_SL_3_1_1_p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 xml:space="preserve"> "a_" &amp;  INDIRECT("D" &amp; ROW(C20)-D20)  &amp; "_" &amp;D20 &amp; "_" &amp; INDIRECT("F" &amp; ROW(C20)-F20) &amp; "_p"</f>
        <v>a_DRO_1_1_1_p</v>
      </c>
      <c r="B20" s="1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 xml:space="preserve"> "a_" &amp;  INDIRECT("D" &amp; ROW(C21)-D21)  &amp; "_" &amp;D21 &amp; "_" &amp; INDIRECT("F" &amp; ROW(C21)-F21) &amp; "_p"</f>
        <v>a_DRO_2_1_1_p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 xml:space="preserve"> "a_" &amp;  INDIRECT("D" &amp; ROW(C22)-D22)  &amp; "_" &amp;D22 &amp; "_" &amp; INDIRECT("F" &amp; ROW(C22)-F22) &amp; "_p"</f>
        <v>a_DRO_3_1_1_p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 xml:space="preserve"> "a_" &amp;  INDIRECT("D" &amp; ROW(C24)-D24)  &amp; "_" &amp;D24 &amp; "_" &amp; INDIRECT("F" &amp; ROW(C24)-F24) &amp; "_p"</f>
        <v>a_CYC_1_1_1_p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 xml:space="preserve"> "a_" &amp;  INDIRECT("D" &amp; ROW(C25)-D25)  &amp; "_" &amp;D25 &amp; "_" &amp; INDIRECT("F" &amp; ROW(C25)-F25) &amp; "_p"</f>
        <v>a_CYC_2_1_1_p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 xml:space="preserve"> "a_" &amp;  INDIRECT("D" &amp; ROW(C26)-D26)  &amp; "_" &amp;D26 &amp; "_" &amp; INDIRECT("F" &amp; ROW(C26)-F26) &amp; "_p"</f>
        <v>a_CYC_3_1_1_p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5" t="str">
        <f xml:space="preserve"> "sector " &amp; D27 &amp; " and region " &amp;E27</f>
        <v>sector 1 and region 2</v>
      </c>
      <c r="B27" s="45"/>
      <c r="C27" s="45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 xml:space="preserve"> "a_" &amp;  INDIRECT("D" &amp; ROW(C29)-D29)  &amp; "_" &amp;D29 &amp; "_" &amp; INDIRECT("F" &amp; ROW(C29)-F29) &amp; "_p"</f>
        <v>a_T_1_1_2_p</v>
      </c>
      <c r="B29">
        <v>0.1</v>
      </c>
      <c r="C29" t="s">
        <v>59</v>
      </c>
      <c r="D29">
        <v>1</v>
      </c>
      <c r="F29">
        <v>2</v>
      </c>
    </row>
    <row r="30" spans="1:6" x14ac:dyDescent="0.3">
      <c r="A30" t="str">
        <f ca="1" xml:space="preserve"> "a_" &amp;  INDIRECT("D" &amp; ROW(C30)-D30)  &amp; "_" &amp;D30 &amp; "_" &amp; INDIRECT("F" &amp; ROW(C30)-F30) &amp; "_p"</f>
        <v>a_T_2_1_2_p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 xml:space="preserve"> "a_" &amp;  INDIRECT("D" &amp; ROW(C31)-D31)  &amp; "_" &amp;D31 &amp; "_" &amp; INDIRECT("F" &amp; ROW(C31)-F31) &amp; "_p"</f>
        <v>a_T_3_1_2_p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 xml:space="preserve"> "a_" &amp;  INDIRECT("D" &amp; ROW(C33)-D33)  &amp; "_" &amp;D33 &amp; "_" &amp; INDIRECT("F" &amp; ROW(C33)-F33) &amp; "_p"</f>
        <v>a_WS_1_1_2_p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 xml:space="preserve"> "a_" &amp;  INDIRECT("D" &amp; ROW(C34)-D34)  &amp; "_" &amp;D34 &amp; "_" &amp; INDIRECT("F" &amp; ROW(C34)-F34) &amp; "_p"</f>
        <v>a_WS_2_1_2_p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 xml:space="preserve"> "a_" &amp;  INDIRECT("D" &amp; ROW(C35)-D35)  &amp; "_" &amp;D35 &amp; "_" &amp; INDIRECT("F" &amp; ROW(C35)-F35) &amp; "_p"</f>
        <v>a_WS_3_1_2_p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 xml:space="preserve"> "a_" &amp;  INDIRECT("D" &amp; ROW(C37)-D37)  &amp; "_" &amp;D37 &amp; "_" &amp; INDIRECT("F" &amp; ROW(C37)-F37) &amp; "_p"</f>
        <v>a_PREC_1_1_2_p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 xml:space="preserve"> "a_" &amp;  INDIRECT("D" &amp; ROW(C38)-D38)  &amp; "_" &amp;D38 &amp; "_" &amp; INDIRECT("F" &amp; ROW(C38)-F38) &amp; "_p"</f>
        <v>a_PREC_2_1_2_p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 xml:space="preserve"> "a_" &amp;  INDIRECT("D" &amp; ROW(C39)-D39)  &amp; "_" &amp;D39 &amp; "_" &amp; INDIRECT("F" &amp; ROW(C39)-F39) &amp; "_p"</f>
        <v>a_PREC_3_1_2_p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 xml:space="preserve"> "a_" &amp;  INDIRECT("D" &amp; ROW(C41)-D41)  &amp; "_" &amp;D41 &amp; "_" &amp; INDIRECT("F" &amp; ROW(C41)-F41) &amp; "_p"</f>
        <v>a_SL_1_1_2_p</v>
      </c>
      <c r="B41">
        <v>0.17</v>
      </c>
      <c r="C41" t="s">
        <v>59</v>
      </c>
      <c r="D41">
        <v>1</v>
      </c>
      <c r="F41">
        <v>14</v>
      </c>
    </row>
    <row r="42" spans="1:6" x14ac:dyDescent="0.3">
      <c r="A42" t="str">
        <f ca="1" xml:space="preserve"> "a_" &amp;  INDIRECT("D" &amp; ROW(C42)-D42)  &amp; "_" &amp;D42 &amp; "_" &amp; INDIRECT("F" &amp; ROW(C42)-F42) &amp; "_p"</f>
        <v>a_SL_2_1_2_p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 xml:space="preserve"> "a_" &amp;  INDIRECT("D" &amp; ROW(C43)-D43)  &amp; "_" &amp;D43 &amp; "_" &amp; INDIRECT("F" &amp; ROW(C43)-F43) &amp; "_p"</f>
        <v>a_SL_3_1_2_p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 xml:space="preserve"> "a_" &amp;  INDIRECT("D" &amp; ROW(C45)-D45)  &amp; "_" &amp;D45 &amp; "_" &amp; INDIRECT("F" &amp; ROW(C45)-F45) &amp; "_p"</f>
        <v>a_DRO_1_1_2_p</v>
      </c>
      <c r="B45" s="1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 xml:space="preserve"> "a_" &amp;  INDIRECT("D" &amp; ROW(C46)-D46)  &amp; "_" &amp;D46 &amp; "_" &amp; INDIRECT("F" &amp; ROW(C46)-F46) &amp; "_p"</f>
        <v>a_DRO_2_1_2_p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 xml:space="preserve"> "a_" &amp;  INDIRECT("D" &amp; ROW(C47)-D47)  &amp; "_" &amp;D47 &amp; "_" &amp; INDIRECT("F" &amp; ROW(C47)-F47) &amp; "_p"</f>
        <v>a_DRO_3_1_2_p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 xml:space="preserve"> "a_" &amp;  INDIRECT("D" &amp; ROW(C49)-D49)  &amp; "_" &amp;D49 &amp; "_" &amp; INDIRECT("F" &amp; ROW(C49)-F49) &amp; "_p"</f>
        <v>a_CYC_1_1_2_p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 xml:space="preserve"> "a_" &amp;  INDIRECT("D" &amp; ROW(C50)-D50)  &amp; "_" &amp;D50 &amp; "_" &amp; INDIRECT("F" &amp; ROW(C50)-F50) &amp; "_p"</f>
        <v>a_CYC_2_1_2_p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 xml:space="preserve"> "a_" &amp;  INDIRECT("D" &amp; ROW(C51)-D51)  &amp; "_" &amp;D51 &amp; "_" &amp; INDIRECT("F" &amp; ROW(C51)-F51) &amp; "_p"</f>
        <v>a_CYC_3_1_2_p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5" t="str">
        <f xml:space="preserve"> "sector " &amp; D52 &amp; " and region " &amp;E52</f>
        <v>sector 1 and region 3</v>
      </c>
      <c r="B52" s="45"/>
      <c r="C52" s="45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 xml:space="preserve"> "a_" &amp;  INDIRECT("D" &amp; ROW(C54)-D54)  &amp; "_" &amp;D54 &amp; "_" &amp; INDIRECT("F" &amp; ROW(C54)-F54) &amp; "_p"</f>
        <v>a_T_1_1_3_p</v>
      </c>
      <c r="B54">
        <v>0.1</v>
      </c>
      <c r="C54" t="s">
        <v>59</v>
      </c>
      <c r="D54">
        <v>1</v>
      </c>
      <c r="F54">
        <v>2</v>
      </c>
    </row>
    <row r="55" spans="1:6" x14ac:dyDescent="0.3">
      <c r="A55" t="str">
        <f ca="1" xml:space="preserve"> "a_" &amp;  INDIRECT("D" &amp; ROW(C55)-D55)  &amp; "_" &amp;D55 &amp; "_" &amp; INDIRECT("F" &amp; ROW(C55)-F55) &amp; "_p"</f>
        <v>a_T_2_1_3_p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 xml:space="preserve"> "a_" &amp;  INDIRECT("D" &amp; ROW(C56)-D56)  &amp; "_" &amp;D56 &amp; "_" &amp; INDIRECT("F" &amp; ROW(C56)-F56) &amp; "_p"</f>
        <v>a_T_3_1_3_p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s="1" t="s">
        <v>216</v>
      </c>
      <c r="F57">
        <v>5</v>
      </c>
    </row>
    <row r="58" spans="1:6" x14ac:dyDescent="0.3">
      <c r="A58" t="str">
        <f ca="1" xml:space="preserve"> "a_" &amp;  INDIRECT("D" &amp; ROW(C58)-D58)  &amp; "_" &amp;D58 &amp; "_" &amp; INDIRECT("F" &amp; ROW(C58)-F58) &amp; "_p"</f>
        <v>a_WS_1_1_3_p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 xml:space="preserve"> "a_" &amp;  INDIRECT("D" &amp; ROW(C59)-D59)  &amp; "_" &amp;D59 &amp; "_" &amp; INDIRECT("F" &amp; ROW(C59)-F59) &amp; "_p"</f>
        <v>a_WS_2_1_3_p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 xml:space="preserve"> "a_" &amp;  INDIRECT("D" &amp; ROW(C60)-D60)  &amp; "_" &amp;D60 &amp; "_" &amp; INDIRECT("F" &amp; ROW(C60)-F60) &amp; "_p"</f>
        <v>a_WS_3_1_3_p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 xml:space="preserve"> "a_" &amp;  INDIRECT("D" &amp; ROW(C62)-D62)  &amp; "_" &amp;D62 &amp; "_" &amp; INDIRECT("F" &amp; ROW(C62)-F62) &amp; "_p"</f>
        <v>a_PREC_1_1_3_p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 xml:space="preserve"> "a_" &amp;  INDIRECT("D" &amp; ROW(C63)-D63)  &amp; "_" &amp;D63 &amp; "_" &amp; INDIRECT("F" &amp; ROW(C63)-F63) &amp; "_p"</f>
        <v>a_PREC_2_1_3_p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 xml:space="preserve"> "a_" &amp;  INDIRECT("D" &amp; ROW(C64)-D64)  &amp; "_" &amp;D64 &amp; "_" &amp; INDIRECT("F" &amp; ROW(C64)-F64) &amp; "_p"</f>
        <v>a_PREC_3_1_3_p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 xml:space="preserve"> "a_" &amp;  INDIRECT("D" &amp; ROW(C66)-D66)  &amp; "_" &amp;D66 &amp; "_" &amp; INDIRECT("F" &amp; ROW(C66)-F66) &amp; "_p"</f>
        <v>a_SL_1_1_3_p</v>
      </c>
      <c r="B66">
        <v>0.02</v>
      </c>
      <c r="C66" t="s">
        <v>59</v>
      </c>
      <c r="D66">
        <v>1</v>
      </c>
      <c r="F66">
        <v>14</v>
      </c>
    </row>
    <row r="67" spans="1:6" x14ac:dyDescent="0.3">
      <c r="A67" t="str">
        <f ca="1" xml:space="preserve"> "a_" &amp;  INDIRECT("D" &amp; ROW(C67)-D67)  &amp; "_" &amp;D67 &amp; "_" &amp; INDIRECT("F" &amp; ROW(C67)-F67) &amp; "_p"</f>
        <v>a_SL_2_1_3_p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 xml:space="preserve"> "a_" &amp;  INDIRECT("D" &amp; ROW(C68)-D68)  &amp; "_" &amp;D68 &amp; "_" &amp; INDIRECT("F" &amp; ROW(C68)-F68) &amp; "_p"</f>
        <v>a_SL_3_1_3_p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 xml:space="preserve"> "a_" &amp;  INDIRECT("D" &amp; ROW(C70)-D70)  &amp; "_" &amp;D70 &amp; "_" &amp; INDIRECT("F" &amp; ROW(C70)-F70) &amp; "_p"</f>
        <v>a_DRO_1_1_3_p</v>
      </c>
      <c r="B70" s="1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 xml:space="preserve"> "a_" &amp;  INDIRECT("D" &amp; ROW(C71)-D71)  &amp; "_" &amp;D71 &amp; "_" &amp; INDIRECT("F" &amp; ROW(C71)-F71) &amp; "_p"</f>
        <v>a_DRO_2_1_3_p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 xml:space="preserve"> "a_" &amp;  INDIRECT("D" &amp; ROW(C72)-D72)  &amp; "_" &amp;D72 &amp; "_" &amp; INDIRECT("F" &amp; ROW(C72)-F72) &amp; "_p"</f>
        <v>a_DRO_3_1_3_p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 xml:space="preserve"> "a_" &amp;  INDIRECT("D" &amp; ROW(C74)-D74)  &amp; "_" &amp;D74 &amp; "_" &amp; INDIRECT("F" &amp; ROW(C74)-F74) &amp; "_p"</f>
        <v>a_CYC_1_1_3_p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 xml:space="preserve"> "a_" &amp;  INDIRECT("D" &amp; ROW(C75)-D75)  &amp; "_" &amp;D75 &amp; "_" &amp; INDIRECT("F" &amp; ROW(C75)-F75) &amp; "_p"</f>
        <v>a_CYC_2_1_3_p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 xml:space="preserve"> "a_" &amp;  INDIRECT("D" &amp; ROW(C76)-D76)  &amp; "_" &amp;D76 &amp; "_" &amp; INDIRECT("F" &amp; ROW(C76)-F76) &amp; "_p"</f>
        <v>a_CYC_3_1_3_p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5" t="str">
        <f xml:space="preserve"> "sector " &amp; D77 &amp; " and region " &amp;E77</f>
        <v>sector 2 and region 1</v>
      </c>
      <c r="B77" s="45"/>
      <c r="C77" s="45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 xml:space="preserve"> "a_" &amp;  INDIRECT("D" &amp; ROW(C79)-D79)  &amp; "_" &amp;D79 &amp; "_" &amp; INDIRECT("F" &amp; ROW(C79)-F79) &amp; "_p"</f>
        <v>a_T_1_2_1_p</v>
      </c>
      <c r="B79">
        <v>4.4999999999999998E-2</v>
      </c>
      <c r="C79" t="s">
        <v>59</v>
      </c>
      <c r="D79">
        <v>1</v>
      </c>
      <c r="F79">
        <v>2</v>
      </c>
    </row>
    <row r="80" spans="1:6" x14ac:dyDescent="0.3">
      <c r="A80" t="str">
        <f ca="1" xml:space="preserve"> "a_" &amp;  INDIRECT("D" &amp; ROW(C80)-D80)  &amp; "_" &amp;D80 &amp; "_" &amp; INDIRECT("F" &amp; ROW(C80)-F80) &amp; "_p"</f>
        <v>a_T_2_2_1_p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 xml:space="preserve"> "a_" &amp;  INDIRECT("D" &amp; ROW(C81)-D81)  &amp; "_" &amp;D81 &amp; "_" &amp; INDIRECT("F" &amp; ROW(C81)-F81) &amp; "_p"</f>
        <v>a_T_3_2_1_p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 xml:space="preserve"> "a_" &amp;  INDIRECT("D" &amp; ROW(C83)-D83)  &amp; "_" &amp;D83 &amp; "_" &amp; INDIRECT("F" &amp; ROW(C83)-F83) &amp; "_p"</f>
        <v>a_WS_1_2_1_p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 xml:space="preserve"> "a_" &amp;  INDIRECT("D" &amp; ROW(C84)-D84)  &amp; "_" &amp;D84 &amp; "_" &amp; INDIRECT("F" &amp; ROW(C84)-F84) &amp; "_p"</f>
        <v>a_WS_2_2_1_p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 xml:space="preserve"> "a_" &amp;  INDIRECT("D" &amp; ROW(C85)-D85)  &amp; "_" &amp;D85 &amp; "_" &amp; INDIRECT("F" &amp; ROW(C85)-F85) &amp; "_p"</f>
        <v>a_WS_3_2_1_p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 xml:space="preserve"> "a_" &amp;  INDIRECT("D" &amp; ROW(C87)-D87)  &amp; "_" &amp;D87 &amp; "_" &amp; INDIRECT("F" &amp; ROW(C87)-F87) &amp; "_p"</f>
        <v>a_PREC_1_2_1_p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 xml:space="preserve"> "a_" &amp;  INDIRECT("D" &amp; ROW(C88)-D88)  &amp; "_" &amp;D88 &amp; "_" &amp; INDIRECT("F" &amp; ROW(C88)-F88) &amp; "_p"</f>
        <v>a_PREC_2_2_1_p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 xml:space="preserve"> "a_" &amp;  INDIRECT("D" &amp; ROW(C89)-D89)  &amp; "_" &amp;D89 &amp; "_" &amp; INDIRECT("F" &amp; ROW(C89)-F89) &amp; "_p"</f>
        <v>a_PREC_3_2_1_p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 xml:space="preserve"> "a_" &amp;  INDIRECT("D" &amp; ROW(C91)-D91)  &amp; "_" &amp;D91 &amp; "_" &amp; INDIRECT("F" &amp; ROW(C91)-F91) &amp; "_p"</f>
        <v>a_SL_1_2_1_p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 xml:space="preserve"> "a_" &amp;  INDIRECT("D" &amp; ROW(C92)-D92)  &amp; "_" &amp;D92 &amp; "_" &amp; INDIRECT("F" &amp; ROW(C92)-F92) &amp; "_p"</f>
        <v>a_SL_2_2_1_p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 xml:space="preserve"> "a_" &amp;  INDIRECT("D" &amp; ROW(C93)-D93)  &amp; "_" &amp;D93 &amp; "_" &amp; INDIRECT("F" &amp; ROW(C93)-F93) &amp; "_p"</f>
        <v>a_SL_3_2_1_p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 xml:space="preserve"> "a_" &amp;  INDIRECT("D" &amp; ROW(C95)-D95)  &amp; "_" &amp;D95 &amp; "_" &amp; INDIRECT("F" &amp; ROW(C95)-F95) &amp; "_p"</f>
        <v>a_DRO_1_2_1_p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 xml:space="preserve"> "a_" &amp;  INDIRECT("D" &amp; ROW(C96)-D96)  &amp; "_" &amp;D96 &amp; "_" &amp; INDIRECT("F" &amp; ROW(C96)-F96) &amp; "_p"</f>
        <v>a_DRO_2_2_1_p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 xml:space="preserve"> "a_" &amp;  INDIRECT("D" &amp; ROW(C97)-D97)  &amp; "_" &amp;D97 &amp; "_" &amp; INDIRECT("F" &amp; ROW(C97)-F97) &amp; "_p"</f>
        <v>a_DRO_3_2_1_p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 xml:space="preserve"> "a_" &amp;  INDIRECT("D" &amp; ROW(C99)-D99)  &amp; "_" &amp;D99 &amp; "_" &amp; INDIRECT("F" &amp; ROW(C99)-F99) &amp; "_p"</f>
        <v>a_CYC_1_2_1_p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 xml:space="preserve"> "a_" &amp;  INDIRECT("D" &amp; ROW(C100)-D100)  &amp; "_" &amp;D100 &amp; "_" &amp; INDIRECT("F" &amp; ROW(C100)-F100) &amp; "_p"</f>
        <v>a_CYC_2_2_1_p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 xml:space="preserve"> "a_" &amp;  INDIRECT("D" &amp; ROW(C101)-D101)  &amp; "_" &amp;D101 &amp; "_" &amp; INDIRECT("F" &amp; ROW(C101)-F101) &amp; "_p"</f>
        <v>a_CYC_3_2_1_p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5" t="str">
        <f xml:space="preserve"> "sector " &amp; D102 &amp; " and region " &amp;E102</f>
        <v>sector 2 and region 2</v>
      </c>
      <c r="B102" s="45"/>
      <c r="C102" s="45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 xml:space="preserve"> "a_" &amp;  INDIRECT("D" &amp; ROW(C104)-D104)  &amp; "_" &amp;D104 &amp; "_" &amp; INDIRECT("F" &amp; ROW(C104)-F104) &amp; "_p"</f>
        <v>a_T_1_2_2_p</v>
      </c>
      <c r="B104">
        <v>4.4999999999999998E-2</v>
      </c>
      <c r="C104" t="s">
        <v>59</v>
      </c>
      <c r="D104">
        <v>1</v>
      </c>
      <c r="F104">
        <v>2</v>
      </c>
    </row>
    <row r="105" spans="1:6" x14ac:dyDescent="0.3">
      <c r="A105" t="str">
        <f ca="1" xml:space="preserve"> "a_" &amp;  INDIRECT("D" &amp; ROW(C105)-D105)  &amp; "_" &amp;D105 &amp; "_" &amp; INDIRECT("F" &amp; ROW(C105)-F105) &amp; "_p"</f>
        <v>a_T_2_2_2_p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 xml:space="preserve"> "a_" &amp;  INDIRECT("D" &amp; ROW(C106)-D106)  &amp; "_" &amp;D106 &amp; "_" &amp; INDIRECT("F" &amp; ROW(C106)-F106) &amp; "_p"</f>
        <v>a_T_3_2_2_p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 xml:space="preserve"> "a_" &amp;  INDIRECT("D" &amp; ROW(C108)-D108)  &amp; "_" &amp;D108 &amp; "_" &amp; INDIRECT("F" &amp; ROW(C108)-F108) &amp; "_p"</f>
        <v>a_WS_1_2_2_p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 xml:space="preserve"> "a_" &amp;  INDIRECT("D" &amp; ROW(C109)-D109)  &amp; "_" &amp;D109 &amp; "_" &amp; INDIRECT("F" &amp; ROW(C109)-F109) &amp; "_p"</f>
        <v>a_WS_2_2_2_p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 xml:space="preserve"> "a_" &amp;  INDIRECT("D" &amp; ROW(C110)-D110)  &amp; "_" &amp;D110 &amp; "_" &amp; INDIRECT("F" &amp; ROW(C110)-F110) &amp; "_p"</f>
        <v>a_WS_3_2_2_p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 xml:space="preserve"> "a_" &amp;  INDIRECT("D" &amp; ROW(C112)-D112)  &amp; "_" &amp;D112 &amp; "_" &amp; INDIRECT("F" &amp; ROW(C112)-F112) &amp; "_p"</f>
        <v>a_PREC_1_2_2_p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 xml:space="preserve"> "a_" &amp;  INDIRECT("D" &amp; ROW(C113)-D113)  &amp; "_" &amp;D113 &amp; "_" &amp; INDIRECT("F" &amp; ROW(C113)-F113) &amp; "_p"</f>
        <v>a_PREC_2_2_2_p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 xml:space="preserve"> "a_" &amp;  INDIRECT("D" &amp; ROW(C114)-D114)  &amp; "_" &amp;D114 &amp; "_" &amp; INDIRECT("F" &amp; ROW(C114)-F114) &amp; "_p"</f>
        <v>a_PREC_3_2_2_p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 xml:space="preserve"> "a_" &amp;  INDIRECT("D" &amp; ROW(C116)-D116)  &amp; "_" &amp;D116 &amp; "_" &amp; INDIRECT("F" &amp; ROW(C116)-F116) &amp; "_p"</f>
        <v>a_SL_1_2_2_p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 xml:space="preserve"> "a_" &amp;  INDIRECT("D" &amp; ROW(C117)-D117)  &amp; "_" &amp;D117 &amp; "_" &amp; INDIRECT("F" &amp; ROW(C117)-F117) &amp; "_p"</f>
        <v>a_SL_2_2_2_p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 xml:space="preserve"> "a_" &amp;  INDIRECT("D" &amp; ROW(C118)-D118)  &amp; "_" &amp;D118 &amp; "_" &amp; INDIRECT("F" &amp; ROW(C118)-F118) &amp; "_p"</f>
        <v>a_SL_3_2_2_p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 xml:space="preserve"> "a_" &amp;  INDIRECT("D" &amp; ROW(C120)-D120)  &amp; "_" &amp;D120 &amp; "_" &amp; INDIRECT("F" &amp; ROW(C120)-F120) &amp; "_p"</f>
        <v>a_DRO_1_2_2_p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 xml:space="preserve"> "a_" &amp;  INDIRECT("D" &amp; ROW(C121)-D121)  &amp; "_" &amp;D121 &amp; "_" &amp; INDIRECT("F" &amp; ROW(C121)-F121) &amp; "_p"</f>
        <v>a_DRO_2_2_2_p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 xml:space="preserve"> "a_" &amp;  INDIRECT("D" &amp; ROW(C122)-D122)  &amp; "_" &amp;D122 &amp; "_" &amp; INDIRECT("F" &amp; ROW(C122)-F122) &amp; "_p"</f>
        <v>a_DRO_3_2_2_p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 xml:space="preserve"> "a_" &amp;  INDIRECT("D" &amp; ROW(C124)-D124)  &amp; "_" &amp;D124 &amp; "_" &amp; INDIRECT("F" &amp; ROW(C124)-F124) &amp; "_p"</f>
        <v>a_CYC_1_2_2_p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 xml:space="preserve"> "a_" &amp;  INDIRECT("D" &amp; ROW(C125)-D125)  &amp; "_" &amp;D125 &amp; "_" &amp; INDIRECT("F" &amp; ROW(C125)-F125) &amp; "_p"</f>
        <v>a_CYC_2_2_2_p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 xml:space="preserve"> "a_" &amp;  INDIRECT("D" &amp; ROW(C126)-D126)  &amp; "_" &amp;D126 &amp; "_" &amp; INDIRECT("F" &amp; ROW(C126)-F126) &amp; "_p"</f>
        <v>a_CYC_3_2_2_p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5" t="str">
        <f xml:space="preserve"> "sector " &amp; D127 &amp; " and region " &amp;E127</f>
        <v>sector 2 and region 3</v>
      </c>
      <c r="B127" s="45"/>
      <c r="C127" s="45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 xml:space="preserve"> "a_" &amp;  INDIRECT("D" &amp; ROW(C129)-D129)  &amp; "_" &amp;D129 &amp; "_" &amp; INDIRECT("F" &amp; ROW(C129)-F129) &amp; "_p"</f>
        <v>a_T_1_2_3_p</v>
      </c>
      <c r="B129">
        <v>4.4999999999999998E-2</v>
      </c>
      <c r="C129" t="s">
        <v>59</v>
      </c>
      <c r="D129">
        <v>1</v>
      </c>
      <c r="F129">
        <v>2</v>
      </c>
    </row>
    <row r="130" spans="1:6" x14ac:dyDescent="0.3">
      <c r="A130" t="str">
        <f ca="1" xml:space="preserve"> "a_" &amp;  INDIRECT("D" &amp; ROW(C130)-D130)  &amp; "_" &amp;D130 &amp; "_" &amp; INDIRECT("F" &amp; ROW(C130)-F130) &amp; "_p"</f>
        <v>a_T_2_2_3_p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 xml:space="preserve"> "a_" &amp;  INDIRECT("D" &amp; ROW(C131)-D131)  &amp; "_" &amp;D131 &amp; "_" &amp; INDIRECT("F" &amp; ROW(C131)-F131) &amp; "_p"</f>
        <v>a_T_3_2_3_p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 xml:space="preserve"> "a_" &amp;  INDIRECT("D" &amp; ROW(C133)-D133)  &amp; "_" &amp;D133 &amp; "_" &amp; INDIRECT("F" &amp; ROW(C133)-F133) &amp; "_p"</f>
        <v>a_WS_1_2_3_p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 xml:space="preserve"> "a_" &amp;  INDIRECT("D" &amp; ROW(C134)-D134)  &amp; "_" &amp;D134 &amp; "_" &amp; INDIRECT("F" &amp; ROW(C134)-F134) &amp; "_p"</f>
        <v>a_WS_2_2_3_p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 xml:space="preserve"> "a_" &amp;  INDIRECT("D" &amp; ROW(C135)-D135)  &amp; "_" &amp;D135 &amp; "_" &amp; INDIRECT("F" &amp; ROW(C135)-F135) &amp; "_p"</f>
        <v>a_WS_3_2_3_p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 xml:space="preserve"> "a_" &amp;  INDIRECT("D" &amp; ROW(C137)-D137)  &amp; "_" &amp;D137 &amp; "_" &amp; INDIRECT("F" &amp; ROW(C137)-F137) &amp; "_p"</f>
        <v>a_PREC_1_2_3_p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 xml:space="preserve"> "a_" &amp;  INDIRECT("D" &amp; ROW(C138)-D138)  &amp; "_" &amp;D138 &amp; "_" &amp; INDIRECT("F" &amp; ROW(C138)-F138) &amp; "_p"</f>
        <v>a_PREC_2_2_3_p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 xml:space="preserve"> "a_" &amp;  INDIRECT("D" &amp; ROW(C139)-D139)  &amp; "_" &amp;D139 &amp; "_" &amp; INDIRECT("F" &amp; ROW(C139)-F139) &amp; "_p"</f>
        <v>a_PREC_3_2_3_p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 xml:space="preserve"> "a_" &amp;  INDIRECT("D" &amp; ROW(C141)-D141)  &amp; "_" &amp;D141 &amp; "_" &amp; INDIRECT("F" &amp; ROW(C141)-F141) &amp; "_p"</f>
        <v>a_SL_1_2_3_p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 xml:space="preserve"> "a_" &amp;  INDIRECT("D" &amp; ROW(C142)-D142)  &amp; "_" &amp;D142 &amp; "_" &amp; INDIRECT("F" &amp; ROW(C142)-F142) &amp; "_p"</f>
        <v>a_SL_2_2_3_p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 xml:space="preserve"> "a_" &amp;  INDIRECT("D" &amp; ROW(C143)-D143)  &amp; "_" &amp;D143 &amp; "_" &amp; INDIRECT("F" &amp; ROW(C143)-F143) &amp; "_p"</f>
        <v>a_SL_3_2_3_p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 xml:space="preserve"> "a_" &amp;  INDIRECT("D" &amp; ROW(C145)-D145)  &amp; "_" &amp;D145 &amp; "_" &amp; INDIRECT("F" &amp; ROW(C145)-F145) &amp; "_p"</f>
        <v>a_DRO_1_2_3_p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 xml:space="preserve"> "a_" &amp;  INDIRECT("D" &amp; ROW(C146)-D146)  &amp; "_" &amp;D146 &amp; "_" &amp; INDIRECT("F" &amp; ROW(C146)-F146) &amp; "_p"</f>
        <v>a_DRO_2_2_3_p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 xml:space="preserve"> "a_" &amp;  INDIRECT("D" &amp; ROW(C147)-D147)  &amp; "_" &amp;D147 &amp; "_" &amp; INDIRECT("F" &amp; ROW(C147)-F147) &amp; "_p"</f>
        <v>a_DRO_3_2_3_p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 xml:space="preserve"> "a_" &amp;  INDIRECT("D" &amp; ROW(C149)-D149)  &amp; "_" &amp;D149 &amp; "_" &amp; INDIRECT("F" &amp; ROW(C149)-F149) &amp; "_p"</f>
        <v>a_CYC_1_2_3_p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 xml:space="preserve"> "a_" &amp;  INDIRECT("D" &amp; ROW(C150)-D150)  &amp; "_" &amp;D150 &amp; "_" &amp; INDIRECT("F" &amp; ROW(C150)-F150) &amp; "_p"</f>
        <v>a_CYC_2_2_3_p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 xml:space="preserve"> "a_" &amp;  INDIRECT("D" &amp; ROW(C151)-D151)  &amp; "_" &amp;D151 &amp; "_" &amp; INDIRECT("F" &amp; ROW(C151)-F151) &amp; "_p"</f>
        <v>a_CYC_3_2_3_p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5" t="str">
        <f xml:space="preserve"> "sector " &amp; D152 &amp; " and region " &amp;E152</f>
        <v>sector 3 and region 1</v>
      </c>
      <c r="B152" s="45"/>
      <c r="C152" s="45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 xml:space="preserve"> "a_" &amp;  INDIRECT("D" &amp; ROW(C154)-D154)  &amp; "_" &amp;D154 &amp; "_" &amp; INDIRECT("F" &amp; ROW(C154)-F154) &amp; "_p"</f>
        <v>a_T_1_3_1_p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 xml:space="preserve"> "a_" &amp;  INDIRECT("D" &amp; ROW(C155)-D155)  &amp; "_" &amp;D155 &amp; "_" &amp; INDIRECT("F" &amp; ROW(C155)-F155) &amp; "_p"</f>
        <v>a_T_2_3_1_p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 xml:space="preserve"> "a_" &amp;  INDIRECT("D" &amp; ROW(C156)-D156)  &amp; "_" &amp;D156 &amp; "_" &amp; INDIRECT("F" &amp; ROW(C156)-F156) &amp; "_p"</f>
        <v>a_T_3_3_1_p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 xml:space="preserve"> "a_" &amp;  INDIRECT("D" &amp; ROW(C158)-D158)  &amp; "_" &amp;D158 &amp; "_" &amp; INDIRECT("F" &amp; ROW(C158)-F158) &amp; "_p"</f>
        <v>a_WS_1_3_1_p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 xml:space="preserve"> "a_" &amp;  INDIRECT("D" &amp; ROW(C159)-D159)  &amp; "_" &amp;D159 &amp; "_" &amp; INDIRECT("F" &amp; ROW(C159)-F159) &amp; "_p"</f>
        <v>a_WS_2_3_1_p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 xml:space="preserve"> "a_" &amp;  INDIRECT("D" &amp; ROW(C160)-D160)  &amp; "_" &amp;D160 &amp; "_" &amp; INDIRECT("F" &amp; ROW(C160)-F160) &amp; "_p"</f>
        <v>a_WS_3_3_1_p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 xml:space="preserve"> "a_" &amp;  INDIRECT("D" &amp; ROW(C162)-D162)  &amp; "_" &amp;D162 &amp; "_" &amp; INDIRECT("F" &amp; ROW(C162)-F162) &amp; "_p"</f>
        <v>a_PREC_1_3_1_p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 xml:space="preserve"> "a_" &amp;  INDIRECT("D" &amp; ROW(C163)-D163)  &amp; "_" &amp;D163 &amp; "_" &amp; INDIRECT("F" &amp; ROW(C163)-F163) &amp; "_p"</f>
        <v>a_PREC_2_3_1_p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 xml:space="preserve"> "a_" &amp;  INDIRECT("D" &amp; ROW(C164)-D164)  &amp; "_" &amp;D164 &amp; "_" &amp; INDIRECT("F" &amp; ROW(C164)-F164) &amp; "_p"</f>
        <v>a_PREC_3_3_1_p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 xml:space="preserve"> "a_" &amp;  INDIRECT("D" &amp; ROW(C166)-D166)  &amp; "_" &amp;D166 &amp; "_" &amp; INDIRECT("F" &amp; ROW(C166)-F166) &amp; "_p"</f>
        <v>a_SL_1_3_1_p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 xml:space="preserve"> "a_" &amp;  INDIRECT("D" &amp; ROW(C167)-D167)  &amp; "_" &amp;D167 &amp; "_" &amp; INDIRECT("F" &amp; ROW(C167)-F167) &amp; "_p"</f>
        <v>a_SL_2_3_1_p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 xml:space="preserve"> "a_" &amp;  INDIRECT("D" &amp; ROW(C168)-D168)  &amp; "_" &amp;D168 &amp; "_" &amp; INDIRECT("F" &amp; ROW(C168)-F168) &amp; "_p"</f>
        <v>a_SL_3_3_1_p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 xml:space="preserve"> "a_" &amp;  INDIRECT("D" &amp; ROW(C170)-D170)  &amp; "_" &amp;D170 &amp; "_" &amp; INDIRECT("F" &amp; ROW(C170)-F170) &amp; "_p"</f>
        <v>a_DRO_1_3_1_p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 xml:space="preserve"> "a_" &amp;  INDIRECT("D" &amp; ROW(C171)-D171)  &amp; "_" &amp;D171 &amp; "_" &amp; INDIRECT("F" &amp; ROW(C171)-F171) &amp; "_p"</f>
        <v>a_DRO_2_3_1_p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 xml:space="preserve"> "a_" &amp;  INDIRECT("D" &amp; ROW(C172)-D172)  &amp; "_" &amp;D172 &amp; "_" &amp; INDIRECT("F" &amp; ROW(C172)-F172) &amp; "_p"</f>
        <v>a_DRO_3_3_1_p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 xml:space="preserve"> "a_" &amp;  INDIRECT("D" &amp; ROW(C174)-D174)  &amp; "_" &amp;D174 &amp; "_" &amp; INDIRECT("F" &amp; ROW(C174)-F174) &amp; "_p"</f>
        <v>a_CYC_1_3_1_p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 xml:space="preserve"> "a_" &amp;  INDIRECT("D" &amp; ROW(C175)-D175)  &amp; "_" &amp;D175 &amp; "_" &amp; INDIRECT("F" &amp; ROW(C175)-F175) &amp; "_p"</f>
        <v>a_CYC_2_3_1_p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 xml:space="preserve"> "a_" &amp;  INDIRECT("D" &amp; ROW(C176)-D176)  &amp; "_" &amp;D176 &amp; "_" &amp; INDIRECT("F" &amp; ROW(C176)-F176) &amp; "_p"</f>
        <v>a_CYC_3_3_1_p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5" t="str">
        <f xml:space="preserve"> "sector " &amp; D177 &amp; " and region " &amp;E177</f>
        <v>sector 3 and region 2</v>
      </c>
      <c r="B177" s="45"/>
      <c r="C177" s="45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 xml:space="preserve"> "a_" &amp;  INDIRECT("D" &amp; ROW(C179)-D179)  &amp; "_" &amp;D179 &amp; "_" &amp; INDIRECT("F" &amp; ROW(C179)-F179) &amp; "_p"</f>
        <v>a_T_1_3_2_p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 xml:space="preserve"> "a_" &amp;  INDIRECT("D" &amp; ROW(C180)-D180)  &amp; "_" &amp;D180 &amp; "_" &amp; INDIRECT("F" &amp; ROW(C180)-F180) &amp; "_p"</f>
        <v>a_T_2_3_2_p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 xml:space="preserve"> "a_" &amp;  INDIRECT("D" &amp; ROW(C181)-D181)  &amp; "_" &amp;D181 &amp; "_" &amp; INDIRECT("F" &amp; ROW(C181)-F181) &amp; "_p"</f>
        <v>a_T_3_3_2_p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 xml:space="preserve"> "a_" &amp;  INDIRECT("D" &amp; ROW(C183)-D183)  &amp; "_" &amp;D183 &amp; "_" &amp; INDIRECT("F" &amp; ROW(C183)-F183) &amp; "_p"</f>
        <v>a_WS_1_3_2_p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 xml:space="preserve"> "a_" &amp;  INDIRECT("D" &amp; ROW(C184)-D184)  &amp; "_" &amp;D184 &amp; "_" &amp; INDIRECT("F" &amp; ROW(C184)-F184) &amp; "_p"</f>
        <v>a_WS_2_3_2_p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 xml:space="preserve"> "a_" &amp;  INDIRECT("D" &amp; ROW(C185)-D185)  &amp; "_" &amp;D185 &amp; "_" &amp; INDIRECT("F" &amp; ROW(C185)-F185) &amp; "_p"</f>
        <v>a_WS_3_3_2_p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 xml:space="preserve"> "a_" &amp;  INDIRECT("D" &amp; ROW(C187)-D187)  &amp; "_" &amp;D187 &amp; "_" &amp; INDIRECT("F" &amp; ROW(C187)-F187) &amp; "_p"</f>
        <v>a_PREC_1_3_2_p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 xml:space="preserve"> "a_" &amp;  INDIRECT("D" &amp; ROW(C188)-D188)  &amp; "_" &amp;D188 &amp; "_" &amp; INDIRECT("F" &amp; ROW(C188)-F188) &amp; "_p"</f>
        <v>a_PREC_2_3_2_p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 xml:space="preserve"> "a_" &amp;  INDIRECT("D" &amp; ROW(C189)-D189)  &amp; "_" &amp;D189 &amp; "_" &amp; INDIRECT("F" &amp; ROW(C189)-F189) &amp; "_p"</f>
        <v>a_PREC_3_3_2_p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 xml:space="preserve"> "a_" &amp;  INDIRECT("D" &amp; ROW(C191)-D191)  &amp; "_" &amp;D191 &amp; "_" &amp; INDIRECT("F" &amp; ROW(C191)-F191) &amp; "_p"</f>
        <v>a_SL_1_3_2_p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 xml:space="preserve"> "a_" &amp;  INDIRECT("D" &amp; ROW(C192)-D192)  &amp; "_" &amp;D192 &amp; "_" &amp; INDIRECT("F" &amp; ROW(C192)-F192) &amp; "_p"</f>
        <v>a_SL_2_3_2_p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 xml:space="preserve"> "a_" &amp;  INDIRECT("D" &amp; ROW(C193)-D193)  &amp; "_" &amp;D193 &amp; "_" &amp; INDIRECT("F" &amp; ROW(C193)-F193) &amp; "_p"</f>
        <v>a_SL_3_3_2_p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 xml:space="preserve"> "a_" &amp;  INDIRECT("D" &amp; ROW(C195)-D195)  &amp; "_" &amp;D195 &amp; "_" &amp; INDIRECT("F" &amp; ROW(C195)-F195) &amp; "_p"</f>
        <v>a_DRO_1_3_2_p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 xml:space="preserve"> "a_" &amp;  INDIRECT("D" &amp; ROW(C196)-D196)  &amp; "_" &amp;D196 &amp; "_" &amp; INDIRECT("F" &amp; ROW(C196)-F196) &amp; "_p"</f>
        <v>a_DRO_2_3_2_p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 xml:space="preserve"> "a_" &amp;  INDIRECT("D" &amp; ROW(C197)-D197)  &amp; "_" &amp;D197 &amp; "_" &amp; INDIRECT("F" &amp; ROW(C197)-F197) &amp; "_p"</f>
        <v>a_DRO_3_3_2_p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 xml:space="preserve"> "a_" &amp;  INDIRECT("D" &amp; ROW(C199)-D199)  &amp; "_" &amp;D199 &amp; "_" &amp; INDIRECT("F" &amp; ROW(C199)-F199) &amp; "_p"</f>
        <v>a_CYC_1_3_2_p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 xml:space="preserve"> "a_" &amp;  INDIRECT("D" &amp; ROW(C200)-D200)  &amp; "_" &amp;D200 &amp; "_" &amp; INDIRECT("F" &amp; ROW(C200)-F200) &amp; "_p"</f>
        <v>a_CYC_2_3_2_p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 xml:space="preserve"> "a_" &amp;  INDIRECT("D" &amp; ROW(C201)-D201)  &amp; "_" &amp;D201 &amp; "_" &amp; INDIRECT("F" &amp; ROW(C201)-F201) &amp; "_p"</f>
        <v>a_CYC_3_3_2_p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5" t="str">
        <f xml:space="preserve"> "sector " &amp; D202 &amp; " and region " &amp;E202</f>
        <v>sector 3 and region 3</v>
      </c>
      <c r="B202" s="45"/>
      <c r="C202" s="45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 cm="1">
        <f t="array" aca="1" ref="A204" ca="1" xml:space="preserve"> "a_T_1_" &amp; INDIRECT("F" &amp; ROW(C204)-2) &amp; "_p"</f>
        <v>a_T_1_3_3_p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 cm="1">
        <f t="array" aca="1" ref="A205" ca="1" xml:space="preserve"> "a_T_2_" &amp; INDIRECT("F" &amp; ROW(C205)-3) &amp; "_p"</f>
        <v>a_T_2_3_3_p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 cm="1">
        <f t="array" aca="1" ref="A206" ca="1" xml:space="preserve"> "a_T_3_" &amp; INDIRECT("F" &amp; ROW(C206)-4) &amp; "_p"</f>
        <v>a_T_3_3_3_p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 xml:space="preserve"> "a_WS_1_" &amp; INDIRECT("F" &amp; ROW(C208)-6) &amp; "_p"</f>
        <v>a_WS_1_3_3_p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 xml:space="preserve"> "a_WS_2_" &amp; INDIRECT("F" &amp; ROW(C209)-7) &amp; "_p"</f>
        <v>a_WS_2_3_3_p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 xml:space="preserve"> "a_WS_3_" &amp; INDIRECT("F" &amp; ROW(C210)-8) &amp; "_p"</f>
        <v>a_WS_3_3_3_p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 xml:space="preserve"> "a_PREC_1_" &amp; INDIRECT("F" &amp; ROW(C212) - 10) &amp; "_p"</f>
        <v>a_PREC_1_3_3_p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 xml:space="preserve"> "a_PREC_2_" &amp; INDIRECT("F" &amp; ROW(C213) - 11) &amp; "_p"</f>
        <v>a_PREC_2_3_3_p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 xml:space="preserve"> "a_PREC_3_" &amp; INDIRECT("F" &amp; ROW(C214) - 12) &amp; "_p"</f>
        <v>a_PREC_3_3_3_p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 cm="1">
        <f t="array" aca="1" ref="A216" ca="1" xml:space="preserve"> "a_SL_1_" &amp; INDIRECT("F" &amp; ROW(C216) - 14) &amp; "_p"</f>
        <v>a_SL_1_3_3_p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 cm="1">
        <f t="array" aca="1" ref="A217" ca="1" xml:space="preserve"> "a_SL_2_" &amp; INDIRECT("F" &amp; ROW(C217) - 15) &amp; "_p"</f>
        <v>a_SL_2_3_3_p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 cm="1">
        <f t="array" aca="1" ref="A218" ca="1" xml:space="preserve"> "a_Sl_3_" &amp; INDIRECT("F" &amp; ROW(C218) - 16) &amp; "_p"</f>
        <v>a_Sl_3_3_3_p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 xml:space="preserve"> "a_DRO_1_" &amp; INDIRECT("F" &amp; ROW(C220) - 18) &amp; "_p"</f>
        <v>a_DRO_1_3_3_p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 xml:space="preserve"> "a_DRO_1_" &amp; INDIRECT("F" &amp; ROW(C221) - 19) &amp; "_p"</f>
        <v>a_DRO_1_3_3_p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 xml:space="preserve"> "a_DRO_1_" &amp; INDIRECT("F" &amp; ROW(C222) - 20) &amp; "_p"</f>
        <v>a_DRO_1_3_3_p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 xml:space="preserve"> "a_CYC_1_" &amp; INDIRECT("F" &amp; ROW(C224) - 22) &amp; "_p"</f>
        <v>a_CYC_1_3_3_p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 xml:space="preserve"> "a_CYC_1_" &amp; INDIRECT("F" &amp; ROW(C225) - 23) &amp; "_p"</f>
        <v>a_CYC_1_3_3_p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 xml:space="preserve"> "a_CYC_1_" &amp; INDIRECT("F" &amp; ROW(C226) - 24) &amp; "_p"</f>
        <v>a_CYC_1_3_3_p</v>
      </c>
      <c r="B226">
        <v>2</v>
      </c>
      <c r="C226" t="s">
        <v>61</v>
      </c>
      <c r="D226">
        <v>3</v>
      </c>
      <c r="F226">
        <v>24</v>
      </c>
    </row>
  </sheetData>
  <mergeCells count="9">
    <mergeCell ref="A52:C52"/>
    <mergeCell ref="A2:C2"/>
    <mergeCell ref="A27:C27"/>
    <mergeCell ref="A127:C127"/>
    <mergeCell ref="A202:C202"/>
    <mergeCell ref="A152:C152"/>
    <mergeCell ref="A177:C177"/>
    <mergeCell ref="A77:C77"/>
    <mergeCell ref="A102:C10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4" sqref="B4"/>
    </sheetView>
  </sheetViews>
  <sheetFormatPr baseColWidth="10" defaultRowHeight="14.4" x14ac:dyDescent="0.3"/>
  <cols>
    <col min="1" max="1" width="45.33203125" customWidth="1"/>
    <col min="3" max="3" width="12.33203125" customWidth="1"/>
  </cols>
  <sheetData>
    <row r="1" spans="1:5" x14ac:dyDescent="0.3">
      <c r="A1" s="18" t="s">
        <v>121</v>
      </c>
      <c r="B1" s="19" t="s">
        <v>162</v>
      </c>
      <c r="C1" s="19"/>
      <c r="D1" s="19"/>
      <c r="E1" s="20"/>
    </row>
    <row r="2" spans="1:5" x14ac:dyDescent="0.3">
      <c r="A2" s="21">
        <v>1</v>
      </c>
      <c r="B2" s="22">
        <f>[1]IO_GRAS_Economic_Activity_3!$B$17</f>
        <v>0.12065051525610013</v>
      </c>
      <c r="C2" s="23"/>
      <c r="D2" s="23"/>
      <c r="E2" s="24"/>
    </row>
    <row r="3" spans="1:5" x14ac:dyDescent="0.3">
      <c r="A3" s="21">
        <v>2</v>
      </c>
      <c r="B3" s="22">
        <f>[1]IO_GRAS_Economic_Activity_3!$C$17</f>
        <v>0.41899633359784821</v>
      </c>
      <c r="C3" s="23"/>
      <c r="D3" s="23"/>
      <c r="E3" s="24"/>
    </row>
    <row r="4" spans="1:5" x14ac:dyDescent="0.3">
      <c r="A4" s="21">
        <v>3</v>
      </c>
      <c r="B4" s="22">
        <f>[1]IO_GRAS_Economic_Activity_3!$D$17</f>
        <v>0.46035315114605213</v>
      </c>
      <c r="C4" s="23"/>
      <c r="D4" s="23"/>
      <c r="E4" s="24"/>
    </row>
    <row r="5" spans="1:5" x14ac:dyDescent="0.3">
      <c r="A5" s="21"/>
      <c r="B5" s="22"/>
      <c r="C5" s="23"/>
      <c r="D5" s="23"/>
      <c r="E5" s="24"/>
    </row>
    <row r="6" spans="1:5" x14ac:dyDescent="0.3">
      <c r="A6" s="21"/>
      <c r="B6" s="22"/>
      <c r="C6" s="23"/>
      <c r="D6" s="23"/>
      <c r="E6" s="24"/>
    </row>
    <row r="7" spans="1:5" x14ac:dyDescent="0.3">
      <c r="A7" s="21"/>
      <c r="B7" s="22"/>
      <c r="C7" s="23"/>
      <c r="D7" s="23"/>
      <c r="E7" s="24"/>
    </row>
    <row r="8" spans="1:5" x14ac:dyDescent="0.3">
      <c r="A8" s="21"/>
      <c r="B8" s="22"/>
      <c r="C8" s="23"/>
      <c r="D8" s="23"/>
      <c r="E8" s="24"/>
    </row>
    <row r="9" spans="1:5" x14ac:dyDescent="0.3">
      <c r="A9" s="21"/>
      <c r="B9" s="22"/>
      <c r="C9" s="23"/>
      <c r="D9" s="23"/>
      <c r="E9" s="24"/>
    </row>
    <row r="10" spans="1:5" x14ac:dyDescent="0.3">
      <c r="A10" s="25"/>
      <c r="B10" s="26"/>
      <c r="C10" s="27"/>
      <c r="D10" s="27"/>
      <c r="E10" s="28"/>
    </row>
    <row r="11" spans="1:5" x14ac:dyDescent="0.3">
      <c r="A11" s="18" t="s">
        <v>121</v>
      </c>
      <c r="B11" s="19" t="s">
        <v>163</v>
      </c>
      <c r="C11" s="19"/>
      <c r="D11" s="19"/>
      <c r="E11" s="20"/>
    </row>
    <row r="12" spans="1:5" x14ac:dyDescent="0.3">
      <c r="A12" s="21">
        <v>1</v>
      </c>
      <c r="B12" s="22">
        <f>[2]Calibration3!$B$12</f>
        <v>0.41864967694004818</v>
      </c>
      <c r="C12" s="23"/>
      <c r="D12" s="23"/>
      <c r="E12" s="24"/>
    </row>
    <row r="13" spans="1:5" x14ac:dyDescent="0.3">
      <c r="A13" s="21">
        <v>2</v>
      </c>
      <c r="B13" s="22">
        <f>[2]Calibration3!$C$12</f>
        <v>0.3244782638060289</v>
      </c>
      <c r="C13" s="23"/>
      <c r="D13" s="23"/>
      <c r="E13" s="24"/>
    </row>
    <row r="14" spans="1:5" x14ac:dyDescent="0.3">
      <c r="A14" s="21">
        <v>3</v>
      </c>
      <c r="B14" s="22">
        <f>[2]Calibration3!$D$12</f>
        <v>0.25687205925392287</v>
      </c>
      <c r="C14" s="23"/>
      <c r="D14" s="23"/>
      <c r="E14" s="24"/>
    </row>
    <row r="15" spans="1:5" x14ac:dyDescent="0.3">
      <c r="A15" s="21"/>
      <c r="B15" s="22"/>
      <c r="C15" s="23"/>
      <c r="D15" s="23"/>
      <c r="E15" s="24"/>
    </row>
    <row r="16" spans="1:5" x14ac:dyDescent="0.3">
      <c r="A16" s="21"/>
      <c r="B16" s="22"/>
      <c r="C16" s="23"/>
      <c r="D16" s="23"/>
      <c r="E16" s="24"/>
    </row>
    <row r="17" spans="1:5" x14ac:dyDescent="0.3">
      <c r="A17" s="21"/>
      <c r="B17" s="22"/>
      <c r="C17" s="23"/>
      <c r="D17" s="23"/>
      <c r="E17" s="24"/>
    </row>
    <row r="18" spans="1:5" x14ac:dyDescent="0.3">
      <c r="A18" s="21"/>
      <c r="B18" s="22"/>
      <c r="C18" s="23"/>
      <c r="D18" s="23"/>
      <c r="E18" s="24"/>
    </row>
    <row r="19" spans="1:5" x14ac:dyDescent="0.3">
      <c r="A19" s="21"/>
      <c r="B19" s="22"/>
      <c r="C19" s="23"/>
      <c r="D19" s="23"/>
      <c r="E19" s="24"/>
    </row>
    <row r="20" spans="1:5" x14ac:dyDescent="0.3">
      <c r="A20" s="25"/>
      <c r="B20" s="26"/>
      <c r="C20" s="27"/>
      <c r="D20" s="27"/>
      <c r="E20" s="28"/>
    </row>
    <row r="21" spans="1:5" x14ac:dyDescent="0.3">
      <c r="A21" s="18" t="s">
        <v>121</v>
      </c>
      <c r="B21" s="19" t="s">
        <v>164</v>
      </c>
      <c r="C21" s="19"/>
      <c r="D21" s="19"/>
      <c r="E21" s="20"/>
    </row>
    <row r="22" spans="1:5" x14ac:dyDescent="0.3">
      <c r="A22" s="21">
        <v>1</v>
      </c>
      <c r="B22" s="22">
        <f>[1]IO_GRAS_Economic_Activity_3!$B$18</f>
        <v>0.66875157554028841</v>
      </c>
      <c r="C22" s="23"/>
      <c r="D22" s="23"/>
      <c r="E22" s="24"/>
    </row>
    <row r="23" spans="1:5" x14ac:dyDescent="0.3">
      <c r="A23" s="21">
        <v>2</v>
      </c>
      <c r="B23" s="22">
        <f>[1]IO_GRAS_Economic_Activity_3!$C$18</f>
        <v>0.59550049379795222</v>
      </c>
      <c r="C23" s="23"/>
      <c r="D23" s="23"/>
      <c r="E23" s="24"/>
    </row>
    <row r="24" spans="1:5" x14ac:dyDescent="0.3">
      <c r="A24" s="21">
        <v>3</v>
      </c>
      <c r="B24" s="22">
        <f>[1]IO_GRAS_Economic_Activity_3!$D$18</f>
        <v>0.65438575050367986</v>
      </c>
      <c r="C24" s="23"/>
      <c r="D24" s="23"/>
      <c r="E24" s="24"/>
    </row>
    <row r="25" spans="1:5" x14ac:dyDescent="0.3">
      <c r="A25" s="21"/>
      <c r="B25" s="22"/>
      <c r="C25" s="23"/>
      <c r="D25" s="23"/>
      <c r="E25" s="24"/>
    </row>
    <row r="26" spans="1:5" x14ac:dyDescent="0.3">
      <c r="A26" s="21"/>
      <c r="B26" s="22"/>
      <c r="C26" s="23"/>
      <c r="D26" s="23"/>
      <c r="E26" s="24"/>
    </row>
    <row r="27" spans="1:5" x14ac:dyDescent="0.3">
      <c r="A27" s="21"/>
      <c r="B27" s="22"/>
      <c r="C27" s="23"/>
      <c r="D27" s="23"/>
      <c r="E27" s="24"/>
    </row>
    <row r="28" spans="1:5" x14ac:dyDescent="0.3">
      <c r="A28" s="21"/>
      <c r="B28" s="22"/>
      <c r="C28" s="23"/>
      <c r="D28" s="23"/>
      <c r="E28" s="24"/>
    </row>
    <row r="29" spans="1:5" x14ac:dyDescent="0.3">
      <c r="A29" s="21"/>
      <c r="B29" s="22"/>
      <c r="C29" s="23"/>
      <c r="D29" s="23"/>
      <c r="E29" s="24"/>
    </row>
    <row r="30" spans="1:5" x14ac:dyDescent="0.3">
      <c r="A30" s="21"/>
      <c r="B30" s="22"/>
      <c r="C30" s="23"/>
      <c r="D30" s="23"/>
      <c r="E30" s="24"/>
    </row>
    <row r="31" spans="1:5" x14ac:dyDescent="0.3">
      <c r="A31" s="21"/>
      <c r="B31" s="23"/>
      <c r="C31" s="23"/>
      <c r="D31" s="23"/>
      <c r="E31" s="24"/>
    </row>
    <row r="32" spans="1:5" x14ac:dyDescent="0.3">
      <c r="A32" s="25"/>
      <c r="B32" s="27"/>
      <c r="C32" s="27"/>
      <c r="D32" s="27"/>
      <c r="E32" s="28"/>
    </row>
    <row r="33" spans="1:5" x14ac:dyDescent="0.3">
      <c r="A33" s="18" t="s">
        <v>121</v>
      </c>
      <c r="B33" s="19" t="s">
        <v>203</v>
      </c>
      <c r="C33" s="19"/>
      <c r="D33" s="19"/>
      <c r="E33" s="20"/>
    </row>
    <row r="34" spans="1:5" x14ac:dyDescent="0.3">
      <c r="A34" s="21">
        <v>1</v>
      </c>
      <c r="B34" s="22">
        <f>'[3]Aggregation 3 Sectors'!$AB$17</f>
        <v>2.7500252201002755E-2</v>
      </c>
      <c r="C34" s="23"/>
      <c r="D34" s="23"/>
      <c r="E34" s="24"/>
    </row>
    <row r="35" spans="1:5" x14ac:dyDescent="0.3">
      <c r="A35" s="21">
        <v>2</v>
      </c>
      <c r="B35" s="22">
        <f>'[3]Aggregation 3 Sectors'!$AC$17</f>
        <v>7.5959058253599013E-2</v>
      </c>
      <c r="C35" s="23"/>
      <c r="D35" s="23"/>
      <c r="E35" s="24"/>
    </row>
    <row r="36" spans="1:5" x14ac:dyDescent="0.3">
      <c r="A36" s="21">
        <v>3</v>
      </c>
      <c r="B36" s="22">
        <f>'[3]Aggregation 3 Sectors'!$AD$17</f>
        <v>6.7015704524621203E-2</v>
      </c>
      <c r="C36" s="23"/>
      <c r="D36" s="23"/>
      <c r="E36" s="24"/>
    </row>
    <row r="37" spans="1:5" x14ac:dyDescent="0.3">
      <c r="A37" s="21"/>
      <c r="B37" s="22"/>
      <c r="C37" s="23"/>
      <c r="D37" s="23"/>
      <c r="E37" s="24"/>
    </row>
    <row r="38" spans="1:5" x14ac:dyDescent="0.3">
      <c r="A38" s="21"/>
      <c r="B38" s="22"/>
      <c r="C38" s="23"/>
      <c r="D38" s="23"/>
      <c r="E38" s="24"/>
    </row>
    <row r="39" spans="1:5" x14ac:dyDescent="0.3">
      <c r="A39" s="21"/>
      <c r="B39" s="22"/>
      <c r="C39" s="23"/>
      <c r="D39" s="23"/>
      <c r="E39" s="24"/>
    </row>
    <row r="40" spans="1:5" x14ac:dyDescent="0.3">
      <c r="A40" s="21"/>
      <c r="B40" s="22"/>
      <c r="C40" s="23"/>
      <c r="D40" s="23"/>
      <c r="E40" s="24"/>
    </row>
    <row r="41" spans="1:5" x14ac:dyDescent="0.3">
      <c r="A41" s="21"/>
      <c r="B41" s="22"/>
      <c r="C41" s="23"/>
      <c r="D41" s="23"/>
      <c r="E41" s="24"/>
    </row>
    <row r="42" spans="1:5" x14ac:dyDescent="0.3">
      <c r="A42" s="21"/>
      <c r="B42" s="22"/>
      <c r="C42" s="23"/>
      <c r="D42" s="23"/>
      <c r="E42" s="24"/>
    </row>
    <row r="43" spans="1:5" x14ac:dyDescent="0.3">
      <c r="A43" s="21"/>
      <c r="B43" s="23"/>
      <c r="C43" s="23"/>
      <c r="D43" s="23"/>
      <c r="E43" s="24"/>
    </row>
    <row r="44" spans="1:5" x14ac:dyDescent="0.3">
      <c r="A44" s="25"/>
      <c r="B44" s="27"/>
      <c r="C44" s="27"/>
      <c r="D44" s="27"/>
      <c r="E44" s="28"/>
    </row>
    <row r="45" spans="1:5" x14ac:dyDescent="0.3">
      <c r="A45" s="18" t="s">
        <v>121</v>
      </c>
      <c r="B45" s="19" t="s">
        <v>204</v>
      </c>
      <c r="C45" s="19"/>
      <c r="D45" s="19"/>
      <c r="E45" s="20"/>
    </row>
    <row r="46" spans="1:5" x14ac:dyDescent="0.3">
      <c r="A46" s="21">
        <v>1</v>
      </c>
      <c r="B46" s="22">
        <f>[4]Calibration3!$K$3</f>
        <v>-4.1781774017679151E-2</v>
      </c>
      <c r="C46" s="23"/>
      <c r="D46" s="23"/>
      <c r="E46" s="24"/>
    </row>
    <row r="47" spans="1:5" x14ac:dyDescent="0.3">
      <c r="A47" s="21">
        <v>2</v>
      </c>
      <c r="B47" s="22">
        <f>[4]Calibration3!$L$3</f>
        <v>4.7325488555684768E-2</v>
      </c>
      <c r="C47" s="23"/>
      <c r="D47" s="23"/>
      <c r="E47" s="24"/>
    </row>
    <row r="48" spans="1:5" x14ac:dyDescent="0.3">
      <c r="A48" s="21">
        <v>3</v>
      </c>
      <c r="B48" s="22">
        <f>[4]Calibration3!$M$3</f>
        <v>2.1277733008339038E-2</v>
      </c>
      <c r="C48" s="23"/>
      <c r="D48" s="23"/>
      <c r="E48" s="24"/>
    </row>
    <row r="49" spans="1:6" x14ac:dyDescent="0.3">
      <c r="A49" s="21"/>
      <c r="B49" s="22"/>
      <c r="C49" s="23"/>
      <c r="D49" s="23"/>
      <c r="E49" s="24"/>
    </row>
    <row r="50" spans="1:6" x14ac:dyDescent="0.3">
      <c r="A50" s="21"/>
      <c r="B50" s="22"/>
      <c r="C50" s="23"/>
      <c r="D50" s="23"/>
      <c r="E50" s="24"/>
    </row>
    <row r="51" spans="1:6" x14ac:dyDescent="0.3">
      <c r="A51" s="21"/>
      <c r="B51" s="22"/>
      <c r="C51" s="23"/>
      <c r="D51" s="23"/>
      <c r="E51" s="24"/>
    </row>
    <row r="52" spans="1:6" x14ac:dyDescent="0.3">
      <c r="A52" s="21"/>
      <c r="B52" s="22"/>
      <c r="C52" s="23"/>
      <c r="D52" s="23"/>
      <c r="E52" s="24"/>
    </row>
    <row r="53" spans="1:6" x14ac:dyDescent="0.3">
      <c r="A53" s="21"/>
      <c r="B53" s="22"/>
      <c r="C53" s="23"/>
      <c r="D53" s="23"/>
      <c r="E53" s="24"/>
    </row>
    <row r="54" spans="1:6" x14ac:dyDescent="0.3">
      <c r="A54" s="21"/>
      <c r="B54" s="22"/>
      <c r="C54" s="23"/>
      <c r="D54" s="23"/>
      <c r="E54" s="24"/>
    </row>
    <row r="55" spans="1:6" x14ac:dyDescent="0.3">
      <c r="A55" s="21"/>
      <c r="B55" s="23"/>
      <c r="C55" s="23"/>
      <c r="D55" s="23"/>
      <c r="E55" s="24"/>
    </row>
    <row r="56" spans="1:6" x14ac:dyDescent="0.3">
      <c r="A56" s="25"/>
      <c r="B56" s="27"/>
      <c r="C56" s="27"/>
      <c r="D56" s="27"/>
      <c r="E56" s="28"/>
    </row>
    <row r="57" spans="1:6" x14ac:dyDescent="0.3">
      <c r="A57" s="29" t="s">
        <v>192</v>
      </c>
      <c r="B57" s="30"/>
      <c r="C57" s="30"/>
      <c r="D57" s="30"/>
      <c r="E57" s="30"/>
      <c r="F57" s="31"/>
    </row>
    <row r="58" spans="1:6" x14ac:dyDescent="0.3">
      <c r="A58" s="32" t="s">
        <v>193</v>
      </c>
      <c r="B58" s="33" t="s">
        <v>136</v>
      </c>
      <c r="C58" s="33" t="s">
        <v>142</v>
      </c>
      <c r="D58" s="33" t="s">
        <v>143</v>
      </c>
      <c r="E58" s="33" t="s">
        <v>144</v>
      </c>
      <c r="F58" s="34" t="s">
        <v>145</v>
      </c>
    </row>
    <row r="59" spans="1:6" x14ac:dyDescent="0.3">
      <c r="A59" s="21" t="s">
        <v>137</v>
      </c>
      <c r="B59" s="23">
        <v>33123.599999999999</v>
      </c>
      <c r="C59" s="23">
        <v>11508</v>
      </c>
      <c r="D59" s="23">
        <v>14910.5</v>
      </c>
      <c r="E59" s="23">
        <v>1874.3</v>
      </c>
      <c r="F59" s="24">
        <v>714.9</v>
      </c>
    </row>
    <row r="60" spans="1:6" x14ac:dyDescent="0.3">
      <c r="A60" s="21" t="s">
        <v>125</v>
      </c>
      <c r="B60" s="23">
        <v>2125.5</v>
      </c>
      <c r="C60" s="23">
        <v>791.7</v>
      </c>
      <c r="D60" s="23">
        <v>493.7</v>
      </c>
      <c r="E60" s="23">
        <v>320.7</v>
      </c>
      <c r="F60" s="24">
        <v>145.9</v>
      </c>
    </row>
    <row r="61" spans="1:6" x14ac:dyDescent="0.3">
      <c r="A61" s="21" t="s">
        <v>138</v>
      </c>
      <c r="B61" s="23">
        <v>9520.2999999999993</v>
      </c>
      <c r="C61" s="23">
        <v>2121</v>
      </c>
      <c r="D61" s="23">
        <v>5396.7</v>
      </c>
      <c r="E61" s="23">
        <v>329.5</v>
      </c>
      <c r="F61" s="24">
        <v>112</v>
      </c>
    </row>
    <row r="62" spans="1:6" x14ac:dyDescent="0.3">
      <c r="A62" s="21" t="s">
        <v>139</v>
      </c>
      <c r="B62" s="23">
        <v>9565.5</v>
      </c>
      <c r="C62" s="23">
        <v>2195</v>
      </c>
      <c r="D62" s="23">
        <v>5750.8</v>
      </c>
      <c r="E62" s="23">
        <v>559.79999999999995</v>
      </c>
      <c r="F62" s="24">
        <v>187.8</v>
      </c>
    </row>
    <row r="63" spans="1:6" x14ac:dyDescent="0.3">
      <c r="A63" s="21" t="s">
        <v>126</v>
      </c>
      <c r="B63" s="23">
        <v>5450.9</v>
      </c>
      <c r="C63" s="23">
        <v>2421.3000000000002</v>
      </c>
      <c r="D63" s="23">
        <v>2489.5</v>
      </c>
      <c r="E63" s="23">
        <v>194.9</v>
      </c>
      <c r="F63" s="24">
        <v>59.7</v>
      </c>
    </row>
    <row r="64" spans="1:6" x14ac:dyDescent="0.3">
      <c r="A64" s="21" t="s">
        <v>140</v>
      </c>
      <c r="B64" s="23">
        <v>2352</v>
      </c>
      <c r="C64" s="23">
        <v>1359.8</v>
      </c>
      <c r="D64" s="23">
        <v>502.7</v>
      </c>
      <c r="E64" s="23">
        <v>223.9</v>
      </c>
      <c r="F64" s="24">
        <v>82.3</v>
      </c>
    </row>
    <row r="65" spans="1:6" x14ac:dyDescent="0.3">
      <c r="A65" s="25" t="s">
        <v>141</v>
      </c>
      <c r="B65" s="27">
        <v>4081.4</v>
      </c>
      <c r="C65" s="27">
        <v>2618.1</v>
      </c>
      <c r="D65" s="27">
        <v>253.6</v>
      </c>
      <c r="E65" s="27">
        <v>245.4</v>
      </c>
      <c r="F65" s="28">
        <v>127.2</v>
      </c>
    </row>
    <row r="66" spans="1:6" x14ac:dyDescent="0.3">
      <c r="A66" s="29" t="s">
        <v>194</v>
      </c>
      <c r="B66" s="30"/>
      <c r="C66" s="30"/>
      <c r="D66" s="30"/>
      <c r="E66" s="30"/>
      <c r="F66" s="31"/>
    </row>
    <row r="67" spans="1:6" x14ac:dyDescent="0.3">
      <c r="A67" s="32" t="s">
        <v>146</v>
      </c>
      <c r="B67" s="33">
        <v>2016</v>
      </c>
      <c r="C67" s="33">
        <v>2017</v>
      </c>
      <c r="D67" s="33">
        <v>2018</v>
      </c>
      <c r="E67" s="33" t="s">
        <v>147</v>
      </c>
      <c r="F67" s="34" t="s">
        <v>148</v>
      </c>
    </row>
    <row r="68" spans="1:6" x14ac:dyDescent="0.3">
      <c r="A68" s="21" t="s">
        <v>137</v>
      </c>
      <c r="B68" s="23">
        <v>110100</v>
      </c>
      <c r="C68" s="23">
        <v>126859</v>
      </c>
      <c r="D68" s="23">
        <v>13275</v>
      </c>
      <c r="E68" s="23">
        <f t="shared" ref="E68:E74" si="0">SUM(B68:D68)</f>
        <v>250234</v>
      </c>
      <c r="F68" s="35">
        <f>B68/B$68</f>
        <v>1</v>
      </c>
    </row>
    <row r="69" spans="1:6" x14ac:dyDescent="0.3">
      <c r="A69" s="21" t="s">
        <v>125</v>
      </c>
      <c r="B69" s="23">
        <v>4193</v>
      </c>
      <c r="C69" s="23">
        <v>5300</v>
      </c>
      <c r="D69" s="23">
        <v>5271</v>
      </c>
      <c r="E69" s="23">
        <f t="shared" si="0"/>
        <v>14764</v>
      </c>
      <c r="F69" s="35">
        <f t="shared" ref="F69:F74" si="1">B69/B$68</f>
        <v>3.8083560399636694E-2</v>
      </c>
    </row>
    <row r="70" spans="1:6" x14ac:dyDescent="0.3">
      <c r="A70" s="21" t="s">
        <v>138</v>
      </c>
      <c r="B70" s="23">
        <v>14825</v>
      </c>
      <c r="C70" s="23">
        <v>17556</v>
      </c>
      <c r="D70" s="23">
        <v>18820</v>
      </c>
      <c r="E70" s="23">
        <f t="shared" si="0"/>
        <v>51201</v>
      </c>
      <c r="F70" s="35">
        <f t="shared" si="1"/>
        <v>0.13465031789282469</v>
      </c>
    </row>
    <row r="71" spans="1:6" x14ac:dyDescent="0.3">
      <c r="A71" s="21" t="s">
        <v>139</v>
      </c>
      <c r="B71" s="23">
        <v>2631</v>
      </c>
      <c r="C71" s="23">
        <v>3236</v>
      </c>
      <c r="D71" s="23">
        <v>3219</v>
      </c>
      <c r="E71" s="23">
        <f t="shared" si="0"/>
        <v>9086</v>
      </c>
      <c r="F71" s="35">
        <f t="shared" si="1"/>
        <v>2.3896457765667574E-2</v>
      </c>
    </row>
    <row r="72" spans="1:6" x14ac:dyDescent="0.3">
      <c r="A72" s="21" t="s">
        <v>126</v>
      </c>
      <c r="B72" s="23">
        <v>47108</v>
      </c>
      <c r="C72" s="23">
        <v>53698</v>
      </c>
      <c r="D72" s="23">
        <v>55821</v>
      </c>
      <c r="E72" s="23">
        <f t="shared" si="0"/>
        <v>156627</v>
      </c>
      <c r="F72" s="35">
        <f t="shared" si="1"/>
        <v>0.42786557674841053</v>
      </c>
    </row>
    <row r="73" spans="1:6" x14ac:dyDescent="0.3">
      <c r="A73" s="21" t="s">
        <v>140</v>
      </c>
      <c r="B73" s="23">
        <v>47108</v>
      </c>
      <c r="C73" s="23">
        <v>53698</v>
      </c>
      <c r="D73" s="23">
        <v>55821</v>
      </c>
      <c r="E73" s="23">
        <f t="shared" si="0"/>
        <v>156627</v>
      </c>
      <c r="F73" s="35">
        <f t="shared" si="1"/>
        <v>0.42786557674841053</v>
      </c>
    </row>
    <row r="74" spans="1:6" x14ac:dyDescent="0.3">
      <c r="A74" s="25" t="s">
        <v>141</v>
      </c>
      <c r="B74" s="27">
        <v>7890</v>
      </c>
      <c r="C74" s="27">
        <v>8994</v>
      </c>
      <c r="D74" s="27">
        <v>9271</v>
      </c>
      <c r="E74" s="27">
        <f t="shared" si="0"/>
        <v>26155</v>
      </c>
      <c r="F74" s="36">
        <f t="shared" si="1"/>
        <v>7.1662125340599458E-2</v>
      </c>
    </row>
    <row r="75" spans="1:6" x14ac:dyDescent="0.3">
      <c r="A75" s="29" t="s">
        <v>195</v>
      </c>
      <c r="B75" s="30"/>
      <c r="C75" s="30"/>
      <c r="D75" s="31"/>
    </row>
    <row r="76" spans="1:6" x14ac:dyDescent="0.3">
      <c r="A76" s="32" t="s">
        <v>149</v>
      </c>
      <c r="B76" s="33">
        <v>2017</v>
      </c>
      <c r="C76" s="33">
        <v>2018</v>
      </c>
      <c r="D76" s="34" t="s">
        <v>148</v>
      </c>
    </row>
    <row r="77" spans="1:6" x14ac:dyDescent="0.3">
      <c r="A77" s="21" t="s">
        <v>137</v>
      </c>
      <c r="B77" s="23">
        <v>654633</v>
      </c>
      <c r="C77" s="23">
        <v>714755</v>
      </c>
      <c r="D77" s="35">
        <f>B77/B$77</f>
        <v>1</v>
      </c>
    </row>
    <row r="78" spans="1:6" x14ac:dyDescent="0.3">
      <c r="A78" s="21" t="s">
        <v>125</v>
      </c>
      <c r="B78" s="23">
        <v>207376</v>
      </c>
      <c r="C78" s="23">
        <v>222324</v>
      </c>
      <c r="D78" s="35">
        <f t="shared" ref="D78:D83" si="2">B78/B$77</f>
        <v>0.31678207484193432</v>
      </c>
    </row>
    <row r="79" spans="1:6" x14ac:dyDescent="0.3">
      <c r="A79" s="21" t="s">
        <v>138</v>
      </c>
      <c r="B79" s="23">
        <v>28302</v>
      </c>
      <c r="C79" s="23">
        <v>30370</v>
      </c>
      <c r="D79" s="35">
        <f t="shared" si="2"/>
        <v>4.3233384201529709E-2</v>
      </c>
    </row>
    <row r="80" spans="1:6" x14ac:dyDescent="0.3">
      <c r="A80" s="21" t="s">
        <v>139</v>
      </c>
      <c r="B80" s="23">
        <v>88222</v>
      </c>
      <c r="C80" s="23">
        <v>95558</v>
      </c>
      <c r="D80" s="35">
        <f t="shared" si="2"/>
        <v>0.13476558621395499</v>
      </c>
    </row>
    <row r="81" spans="1:4" x14ac:dyDescent="0.3">
      <c r="A81" s="21" t="s">
        <v>126</v>
      </c>
      <c r="B81" s="23">
        <v>17533</v>
      </c>
      <c r="C81" s="23">
        <v>18489</v>
      </c>
      <c r="D81" s="35">
        <f t="shared" si="2"/>
        <v>2.6782945558809286E-2</v>
      </c>
    </row>
    <row r="82" spans="1:4" x14ac:dyDescent="0.3">
      <c r="A82" s="21" t="s">
        <v>140</v>
      </c>
      <c r="B82" s="23">
        <v>263426</v>
      </c>
      <c r="C82" s="23">
        <v>294940</v>
      </c>
      <c r="D82" s="35">
        <f t="shared" si="2"/>
        <v>0.40240256754547971</v>
      </c>
    </row>
    <row r="83" spans="1:4" x14ac:dyDescent="0.3">
      <c r="A83" s="25" t="s">
        <v>141</v>
      </c>
      <c r="B83" s="27">
        <v>49774</v>
      </c>
      <c r="C83" s="27">
        <v>53074</v>
      </c>
      <c r="D83" s="36">
        <f t="shared" si="2"/>
        <v>7.6033441638291996E-2</v>
      </c>
    </row>
    <row r="84" spans="1:4" x14ac:dyDescent="0.3">
      <c r="A84" s="29" t="s">
        <v>196</v>
      </c>
      <c r="B84" s="30"/>
      <c r="C84" s="31"/>
    </row>
    <row r="85" spans="1:4" x14ac:dyDescent="0.3">
      <c r="A85" s="32" t="s">
        <v>150</v>
      </c>
      <c r="B85" s="33" t="s">
        <v>136</v>
      </c>
      <c r="C85" s="34" t="s">
        <v>148</v>
      </c>
    </row>
    <row r="86" spans="1:4" x14ac:dyDescent="0.3">
      <c r="A86" s="21" t="s">
        <v>137</v>
      </c>
      <c r="B86" s="23">
        <v>17830</v>
      </c>
      <c r="C86" s="35">
        <f t="shared" ref="C86:C92" si="3">B86/B$86</f>
        <v>1</v>
      </c>
    </row>
    <row r="87" spans="1:4" x14ac:dyDescent="0.3">
      <c r="A87" s="21" t="s">
        <v>125</v>
      </c>
      <c r="B87" s="23">
        <v>5534</v>
      </c>
      <c r="C87" s="35">
        <f t="shared" si="3"/>
        <v>0.31037577117218174</v>
      </c>
    </row>
    <row r="88" spans="1:4" x14ac:dyDescent="0.3">
      <c r="A88" s="21" t="s">
        <v>138</v>
      </c>
      <c r="B88" s="23">
        <v>152</v>
      </c>
      <c r="C88" s="35">
        <f t="shared" si="3"/>
        <v>8.5249579360628155E-3</v>
      </c>
    </row>
    <row r="89" spans="1:4" x14ac:dyDescent="0.3">
      <c r="A89" s="21" t="s">
        <v>139</v>
      </c>
      <c r="B89" s="23">
        <v>6024</v>
      </c>
      <c r="C89" s="35">
        <f t="shared" si="3"/>
        <v>0.33785754346606844</v>
      </c>
    </row>
    <row r="90" spans="1:4" x14ac:dyDescent="0.3">
      <c r="A90" s="21" t="s">
        <v>126</v>
      </c>
      <c r="B90" s="23">
        <v>108</v>
      </c>
      <c r="C90" s="35">
        <f t="shared" si="3"/>
        <v>6.0572069545709482E-3</v>
      </c>
    </row>
    <row r="91" spans="1:4" x14ac:dyDescent="0.3">
      <c r="A91" s="21" t="s">
        <v>140</v>
      </c>
      <c r="B91" s="23">
        <v>4638</v>
      </c>
      <c r="C91" s="35">
        <f t="shared" si="3"/>
        <v>0.2601233875490746</v>
      </c>
    </row>
    <row r="92" spans="1:4" x14ac:dyDescent="0.3">
      <c r="A92" s="21" t="s">
        <v>141</v>
      </c>
      <c r="B92" s="23">
        <v>1374</v>
      </c>
      <c r="C92" s="36">
        <f t="shared" si="3"/>
        <v>7.7061132922041503E-2</v>
      </c>
    </row>
    <row r="93" spans="1:4" x14ac:dyDescent="0.3">
      <c r="A93" s="29" t="s">
        <v>197</v>
      </c>
      <c r="B93" s="30"/>
      <c r="C93" s="30"/>
      <c r="D93" s="31"/>
    </row>
    <row r="94" spans="1:4" x14ac:dyDescent="0.3">
      <c r="A94" s="21"/>
      <c r="B94" s="33" t="s">
        <v>151</v>
      </c>
      <c r="C94" s="33" t="s">
        <v>152</v>
      </c>
      <c r="D94" s="34" t="s">
        <v>148</v>
      </c>
    </row>
    <row r="95" spans="1:4" x14ac:dyDescent="0.3">
      <c r="A95" s="21" t="s">
        <v>137</v>
      </c>
      <c r="B95" s="23">
        <v>331235.7</v>
      </c>
      <c r="C95" s="23">
        <v>94666</v>
      </c>
      <c r="D95" s="35">
        <f t="shared" ref="D95:D101" si="4">C95/C$95</f>
        <v>1</v>
      </c>
    </row>
    <row r="96" spans="1:4" x14ac:dyDescent="0.3">
      <c r="A96" s="21" t="s">
        <v>125</v>
      </c>
      <c r="B96" s="23">
        <v>21260</v>
      </c>
      <c r="C96" s="23">
        <v>21566.400000000001</v>
      </c>
      <c r="D96" s="35">
        <f t="shared" si="4"/>
        <v>0.2278156888428792</v>
      </c>
    </row>
    <row r="97" spans="1:4" x14ac:dyDescent="0.3">
      <c r="A97" s="21" t="s">
        <v>138</v>
      </c>
      <c r="B97" s="23">
        <v>95222.2</v>
      </c>
      <c r="C97" s="23">
        <v>12292.7</v>
      </c>
      <c r="D97" s="35">
        <f t="shared" si="4"/>
        <v>0.12985337924914964</v>
      </c>
    </row>
    <row r="98" spans="1:4" x14ac:dyDescent="0.3">
      <c r="A98" s="21" t="s">
        <v>139</v>
      </c>
      <c r="B98" s="23">
        <v>95876</v>
      </c>
      <c r="C98" s="23">
        <v>20056.900000000001</v>
      </c>
      <c r="D98" s="35">
        <f t="shared" si="4"/>
        <v>0.21187015401516915</v>
      </c>
    </row>
    <row r="99" spans="1:4" x14ac:dyDescent="0.3">
      <c r="A99" s="21" t="s">
        <v>126</v>
      </c>
      <c r="B99" s="23">
        <v>54508.3</v>
      </c>
      <c r="C99" s="23">
        <v>5871</v>
      </c>
      <c r="D99" s="35">
        <f t="shared" si="4"/>
        <v>6.2018042380580146E-2</v>
      </c>
    </row>
    <row r="100" spans="1:4" x14ac:dyDescent="0.3">
      <c r="A100" s="21" t="s">
        <v>140</v>
      </c>
      <c r="B100" s="23">
        <v>23552.799999999999</v>
      </c>
      <c r="C100" s="23">
        <v>17074.3</v>
      </c>
      <c r="D100" s="35">
        <f t="shared" si="4"/>
        <v>0.18036359410981767</v>
      </c>
    </row>
    <row r="101" spans="1:4" x14ac:dyDescent="0.3">
      <c r="A101" s="25" t="s">
        <v>141</v>
      </c>
      <c r="B101" s="27">
        <v>40816.400000000001</v>
      </c>
      <c r="C101" s="27">
        <v>17804.7</v>
      </c>
      <c r="D101" s="36">
        <f t="shared" si="4"/>
        <v>0.18807914140240425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B14" sqref="B14"/>
    </sheetView>
  </sheetViews>
  <sheetFormatPr baseColWidth="10" defaultRowHeight="14.4" x14ac:dyDescent="0.3"/>
  <cols>
    <col min="3" max="3" width="76.88671875" bestFit="1" customWidth="1"/>
    <col min="6" max="6" width="18.6640625" bestFit="1" customWidth="1"/>
    <col min="7" max="7" width="13" bestFit="1" customWidth="1"/>
    <col min="10" max="10" width="35.44140625" bestFit="1" customWidth="1"/>
  </cols>
  <sheetData>
    <row r="1" spans="1:4" ht="15" thickBot="1" x14ac:dyDescent="0.35">
      <c r="A1" s="15" t="s">
        <v>0</v>
      </c>
      <c r="B1" s="15" t="s">
        <v>1</v>
      </c>
      <c r="C1" s="15" t="s">
        <v>2</v>
      </c>
    </row>
    <row r="2" spans="1:4" x14ac:dyDescent="0.3">
      <c r="A2" s="45" t="s">
        <v>12</v>
      </c>
      <c r="B2" s="45"/>
      <c r="C2" s="45"/>
      <c r="D2" t="s">
        <v>206</v>
      </c>
    </row>
    <row r="3" spans="1:4" x14ac:dyDescent="0.3">
      <c r="A3" t="s">
        <v>3</v>
      </c>
      <c r="B3" s="14">
        <f>B5*D3</f>
        <v>1.6643999999999999</v>
      </c>
      <c r="C3" t="s">
        <v>4</v>
      </c>
      <c r="D3">
        <v>1.752</v>
      </c>
    </row>
    <row r="4" spans="1:4" x14ac:dyDescent="0.3">
      <c r="A4" t="s">
        <v>8</v>
      </c>
      <c r="B4" s="14">
        <v>1</v>
      </c>
      <c r="C4" t="s">
        <v>9</v>
      </c>
    </row>
    <row r="5" spans="1:4" x14ac:dyDescent="0.3">
      <c r="A5" t="s">
        <v>10</v>
      </c>
      <c r="B5" s="14">
        <v>0.95</v>
      </c>
      <c r="C5" t="s">
        <v>11</v>
      </c>
    </row>
    <row r="6" spans="1:4" x14ac:dyDescent="0.3">
      <c r="A6" t="s">
        <v>13</v>
      </c>
      <c r="B6" s="14">
        <v>0.14499999999999999</v>
      </c>
      <c r="C6" t="s">
        <v>14</v>
      </c>
    </row>
    <row r="7" spans="1:4" x14ac:dyDescent="0.3">
      <c r="A7" t="s">
        <v>69</v>
      </c>
      <c r="B7" s="14">
        <v>0.03</v>
      </c>
      <c r="C7" t="s">
        <v>38</v>
      </c>
    </row>
    <row r="8" spans="1:4" x14ac:dyDescent="0.3">
      <c r="A8" s="45" t="s">
        <v>19</v>
      </c>
      <c r="B8" s="45"/>
      <c r="C8" s="45"/>
    </row>
    <row r="9" spans="1:4" x14ac:dyDescent="0.3">
      <c r="A9" t="s">
        <v>15</v>
      </c>
      <c r="B9" s="13">
        <v>0.2</v>
      </c>
      <c r="C9" t="s">
        <v>21</v>
      </c>
    </row>
    <row r="10" spans="1:4" x14ac:dyDescent="0.3">
      <c r="A10" t="s">
        <v>16</v>
      </c>
      <c r="B10" s="13">
        <v>0.2</v>
      </c>
      <c r="C10" t="s">
        <v>20</v>
      </c>
    </row>
    <row r="11" spans="1:4" x14ac:dyDescent="0.3">
      <c r="A11" t="s">
        <v>123</v>
      </c>
      <c r="B11" s="13">
        <v>0.2</v>
      </c>
      <c r="C11" t="s">
        <v>124</v>
      </c>
    </row>
    <row r="12" spans="1:4" x14ac:dyDescent="0.3">
      <c r="A12" t="s">
        <v>17</v>
      </c>
      <c r="B12" s="14">
        <v>0</v>
      </c>
      <c r="C12" t="s">
        <v>22</v>
      </c>
    </row>
    <row r="13" spans="1:4" x14ac:dyDescent="0.3">
      <c r="A13" t="s">
        <v>18</v>
      </c>
      <c r="B13" s="14">
        <v>0</v>
      </c>
      <c r="C13" t="s">
        <v>23</v>
      </c>
    </row>
    <row r="14" spans="1:4" x14ac:dyDescent="0.3">
      <c r="A14" t="s">
        <v>182</v>
      </c>
      <c r="B14" s="14">
        <v>0</v>
      </c>
      <c r="C14" t="s">
        <v>183</v>
      </c>
    </row>
    <row r="15" spans="1:4" x14ac:dyDescent="0.3">
      <c r="A15" t="s">
        <v>27</v>
      </c>
      <c r="B15" s="14">
        <v>0</v>
      </c>
      <c r="C15" t="s">
        <v>28</v>
      </c>
    </row>
    <row r="16" spans="1:4" x14ac:dyDescent="0.3">
      <c r="A16" t="s">
        <v>26</v>
      </c>
      <c r="B16" s="14">
        <v>0</v>
      </c>
      <c r="C16" t="s">
        <v>29</v>
      </c>
    </row>
    <row r="17" spans="1:10" x14ac:dyDescent="0.3">
      <c r="A17" t="s">
        <v>180</v>
      </c>
      <c r="B17" s="14">
        <v>0</v>
      </c>
      <c r="C17" t="s">
        <v>181</v>
      </c>
    </row>
    <row r="18" spans="1:10" x14ac:dyDescent="0.3">
      <c r="A18" t="s">
        <v>24</v>
      </c>
      <c r="B18" s="14">
        <v>0</v>
      </c>
      <c r="C18" t="s">
        <v>25</v>
      </c>
    </row>
    <row r="19" spans="1:10" x14ac:dyDescent="0.3">
      <c r="A19" s="45" t="s">
        <v>7</v>
      </c>
      <c r="B19" s="45"/>
      <c r="C19" s="45"/>
      <c r="D19" t="s">
        <v>121</v>
      </c>
      <c r="E19" t="s">
        <v>122</v>
      </c>
      <c r="F19" t="s">
        <v>134</v>
      </c>
      <c r="G19" t="s">
        <v>135</v>
      </c>
      <c r="H19" t="s">
        <v>121</v>
      </c>
      <c r="I19" t="s">
        <v>148</v>
      </c>
    </row>
    <row r="20" spans="1:10" x14ac:dyDescent="0.3">
      <c r="A20" t="str">
        <f>"phiY0_" &amp; D20 &amp; "_" &amp; E20 &amp; "_p"</f>
        <v>phiY0_1_1_p</v>
      </c>
      <c r="B20" s="16">
        <f>F20*G20</f>
        <v>2.7448306742439671E-2</v>
      </c>
      <c r="C20" t="str">
        <f xml:space="preserve"> CONCATENATE(D$19, " ", D20, " ",E$19, " ",E20)</f>
        <v>Sector 1 Region 1</v>
      </c>
      <c r="D20">
        <v>1</v>
      </c>
      <c r="E20">
        <v>1</v>
      </c>
      <c r="F20" s="2">
        <f t="shared" ref="F20:F28" si="0">VLOOKUP(D20,$H$20:$I$27,2,0)</f>
        <v>0.12065051525610013</v>
      </c>
      <c r="G20" s="39">
        <f>Data!C65/Data!C$59</f>
        <v>0.22750260688216892</v>
      </c>
      <c r="H20">
        <v>1</v>
      </c>
      <c r="I20" s="2">
        <f>Data!B2</f>
        <v>0.12065051525610013</v>
      </c>
      <c r="J20" s="2"/>
    </row>
    <row r="21" spans="1:10" x14ac:dyDescent="0.3">
      <c r="A21" t="str">
        <f t="shared" ref="A21:A28" si="1">"phiY0_" &amp; D21 &amp; "_" &amp; E21 &amp; "_p"</f>
        <v>phiY0_1_2_p</v>
      </c>
      <c r="B21" s="16">
        <f t="shared" ref="B21:B28" si="2">F21*G21</f>
        <v>8.3002270532025104E-3</v>
      </c>
      <c r="C21" t="str">
        <f t="shared" ref="C21:C28" si="3" xml:space="preserve"> CONCATENATE(D$19, " ", D21, " ",E$19, " ",E21)</f>
        <v>Sector 1 Region 2</v>
      </c>
      <c r="D21">
        <v>1</v>
      </c>
      <c r="E21">
        <v>2</v>
      </c>
      <c r="F21" s="2">
        <f t="shared" si="0"/>
        <v>0.12065051525610013</v>
      </c>
      <c r="G21" s="39">
        <f>Data!C60/Data!C$59</f>
        <v>6.8795620437956215E-2</v>
      </c>
      <c r="H21">
        <v>2</v>
      </c>
      <c r="I21" s="2">
        <f>Data!B3</f>
        <v>0.41899633359784821</v>
      </c>
      <c r="J21" s="2"/>
    </row>
    <row r="22" spans="1:10" x14ac:dyDescent="0.3">
      <c r="A22" t="str">
        <f t="shared" si="1"/>
        <v>phiY0_1_3_p</v>
      </c>
      <c r="B22" s="16">
        <f t="shared" si="2"/>
        <v>8.4901981460457951E-2</v>
      </c>
      <c r="C22" t="str">
        <f t="shared" si="3"/>
        <v>Sector 1 Region 3</v>
      </c>
      <c r="D22">
        <v>1</v>
      </c>
      <c r="E22">
        <v>3</v>
      </c>
      <c r="F22" s="2">
        <f t="shared" si="0"/>
        <v>0.12065051525610013</v>
      </c>
      <c r="G22" s="39">
        <f>1-G21-G20</f>
        <v>0.70370177267987488</v>
      </c>
      <c r="H22">
        <v>3</v>
      </c>
      <c r="I22" s="2">
        <f>Data!B4</f>
        <v>0.46035315114605213</v>
      </c>
      <c r="J22" s="2"/>
    </row>
    <row r="23" spans="1:10" x14ac:dyDescent="0.3">
      <c r="A23" t="str">
        <f t="shared" si="1"/>
        <v>phiY0_2_1_p</v>
      </c>
      <c r="B23" s="16">
        <f t="shared" si="2"/>
        <v>5.4858720730359044E-2</v>
      </c>
      <c r="C23" t="str">
        <f t="shared" si="3"/>
        <v>Sector 2 Region 1</v>
      </c>
      <c r="D23">
        <v>2</v>
      </c>
      <c r="E23">
        <v>1</v>
      </c>
      <c r="F23" s="2">
        <f t="shared" si="0"/>
        <v>0.41899633359784821</v>
      </c>
      <c r="G23" s="40">
        <f>Data!E65/Data!E59</f>
        <v>0.13092888011524303</v>
      </c>
      <c r="J23" s="2"/>
    </row>
    <row r="24" spans="1:10" x14ac:dyDescent="0.3">
      <c r="A24" t="str">
        <f t="shared" si="1"/>
        <v>phiY0_2_2_p</v>
      </c>
      <c r="B24" s="16">
        <f t="shared" si="2"/>
        <v>7.1691897873782176E-2</v>
      </c>
      <c r="C24" t="str">
        <f t="shared" si="3"/>
        <v>Sector 2 Region 2</v>
      </c>
      <c r="D24">
        <v>2</v>
      </c>
      <c r="E24">
        <v>2</v>
      </c>
      <c r="F24" s="2">
        <f t="shared" si="0"/>
        <v>0.41899633359784821</v>
      </c>
      <c r="G24" s="40">
        <f>Data!E60/Data!E59</f>
        <v>0.17110387878141173</v>
      </c>
      <c r="I24" s="2"/>
    </row>
    <row r="25" spans="1:10" x14ac:dyDescent="0.3">
      <c r="A25" t="str">
        <f t="shared" si="1"/>
        <v>phiY0_2_3_p</v>
      </c>
      <c r="B25" s="16">
        <f t="shared" si="2"/>
        <v>0.29244571499370697</v>
      </c>
      <c r="C25" t="str">
        <f t="shared" si="3"/>
        <v>Sector 2 Region 3</v>
      </c>
      <c r="D25">
        <v>2</v>
      </c>
      <c r="E25">
        <v>3</v>
      </c>
      <c r="F25" s="2">
        <f t="shared" si="0"/>
        <v>0.41899633359784821</v>
      </c>
      <c r="G25" s="40">
        <f>1-G24-G23</f>
        <v>0.69796724110334518</v>
      </c>
      <c r="I25" s="2"/>
    </row>
    <row r="26" spans="1:10" x14ac:dyDescent="0.3">
      <c r="A26" t="str">
        <f t="shared" si="1"/>
        <v>phiY0_3_1_p</v>
      </c>
      <c r="B26" s="16">
        <f t="shared" si="2"/>
        <v>8.658282540944072E-2</v>
      </c>
      <c r="C26" t="str">
        <f t="shared" si="3"/>
        <v>Sector 3 Region 1</v>
      </c>
      <c r="D26">
        <v>3</v>
      </c>
      <c r="E26">
        <v>1</v>
      </c>
      <c r="F26" s="2">
        <f t="shared" si="0"/>
        <v>0.46035315114605213</v>
      </c>
      <c r="G26" s="41">
        <f>Data!D101</f>
        <v>0.18807914140240425</v>
      </c>
      <c r="I26" s="2"/>
    </row>
    <row r="27" spans="1:10" x14ac:dyDescent="0.3">
      <c r="A27" t="str">
        <f t="shared" si="1"/>
        <v>phiY0_3_2_p</v>
      </c>
      <c r="B27" s="16">
        <f t="shared" si="2"/>
        <v>0.10487567023932795</v>
      </c>
      <c r="C27" t="str">
        <f t="shared" si="3"/>
        <v>Sector 3 Region 2</v>
      </c>
      <c r="D27">
        <v>3</v>
      </c>
      <c r="E27">
        <v>2</v>
      </c>
      <c r="F27" s="2">
        <f t="shared" si="0"/>
        <v>0.46035315114605213</v>
      </c>
      <c r="G27" s="41">
        <f>Data!D96</f>
        <v>0.2278156888428792</v>
      </c>
      <c r="I27" s="2"/>
    </row>
    <row r="28" spans="1:10" x14ac:dyDescent="0.3">
      <c r="A28" t="str">
        <f t="shared" si="1"/>
        <v>phiY0_3_3_p</v>
      </c>
      <c r="B28" s="16">
        <f t="shared" si="2"/>
        <v>0.26889465549728347</v>
      </c>
      <c r="C28" t="str">
        <f t="shared" si="3"/>
        <v>Sector 3 Region 3</v>
      </c>
      <c r="D28">
        <v>3</v>
      </c>
      <c r="E28">
        <v>3</v>
      </c>
      <c r="F28" s="2">
        <f t="shared" si="0"/>
        <v>0.46035315114605213</v>
      </c>
      <c r="G28" s="41">
        <f>1-Start!G27-Start!G26</f>
        <v>0.5841051697547166</v>
      </c>
      <c r="I28" s="2"/>
    </row>
    <row r="29" spans="1:10" x14ac:dyDescent="0.3">
      <c r="A29" s="45" t="s">
        <v>6</v>
      </c>
      <c r="B29" s="45"/>
      <c r="C29" s="45"/>
      <c r="D29" t="s">
        <v>121</v>
      </c>
      <c r="E29" t="s">
        <v>122</v>
      </c>
      <c r="F29" t="s">
        <v>134</v>
      </c>
      <c r="G29" t="s">
        <v>135</v>
      </c>
      <c r="H29" t="s">
        <v>121</v>
      </c>
      <c r="I29" t="s">
        <v>148</v>
      </c>
    </row>
    <row r="30" spans="1:10" x14ac:dyDescent="0.3">
      <c r="A30" t="str">
        <f t="shared" ref="A30:A37" si="4">"phiN0_" &amp; D30 &amp; "_" &amp; E30 &amp; "_p"</f>
        <v>phiN0_1_1_p</v>
      </c>
      <c r="B30" s="16">
        <f>F30*G30</f>
        <v>9.5243892874238803E-2</v>
      </c>
      <c r="C30" t="str">
        <f xml:space="preserve"> CONCATENATE(D$29, " ", D30, " ",E$29, " ",E30)</f>
        <v>Sector 1 Region 1</v>
      </c>
      <c r="D30">
        <v>1</v>
      </c>
      <c r="E30">
        <v>1</v>
      </c>
      <c r="F30" s="2">
        <f t="shared" ref="F30:F38" si="5">VLOOKUP(D30,$H$29:$I$37,2,0)</f>
        <v>0.41864967694004818</v>
      </c>
      <c r="G30" s="39">
        <f>G20</f>
        <v>0.22750260688216892</v>
      </c>
      <c r="H30">
        <v>1</v>
      </c>
      <c r="I30" s="2">
        <f>Data!B12</f>
        <v>0.41864967694004818</v>
      </c>
      <c r="J30" s="2"/>
    </row>
    <row r="31" spans="1:10" x14ac:dyDescent="0.3">
      <c r="A31" t="str">
        <f t="shared" si="4"/>
        <v>phiN0_1_2_p</v>
      </c>
      <c r="B31" s="16">
        <f t="shared" ref="B31:B37" si="6">F31*G31</f>
        <v>2.8801264271240544E-2</v>
      </c>
      <c r="C31" t="str">
        <f t="shared" ref="C31:C37" si="7" xml:space="preserve"> CONCATENATE(D$29, " ", D31, " ",E$29, " ",E31)</f>
        <v>Sector 1 Region 2</v>
      </c>
      <c r="D31">
        <v>1</v>
      </c>
      <c r="E31">
        <v>2</v>
      </c>
      <c r="F31" s="2">
        <f t="shared" si="5"/>
        <v>0.41864967694004818</v>
      </c>
      <c r="G31" s="39">
        <f t="shared" ref="G31:G38" si="8">G21</f>
        <v>6.8795620437956215E-2</v>
      </c>
      <c r="H31">
        <v>2</v>
      </c>
      <c r="I31" s="2">
        <f>Data!B13</f>
        <v>0.3244782638060289</v>
      </c>
      <c r="J31" s="2"/>
    </row>
    <row r="32" spans="1:10" x14ac:dyDescent="0.3">
      <c r="A32" t="str">
        <f t="shared" ref="A32" si="9">"phiN0_" &amp; D32 &amp; "_" &amp; E32 &amp; "_p"</f>
        <v>phiN0_1_3_p</v>
      </c>
      <c r="B32" s="16">
        <f t="shared" ref="B32" si="10">F32*G32</f>
        <v>0.29460451979456886</v>
      </c>
      <c r="C32" t="str">
        <f t="shared" ref="C32" si="11" xml:space="preserve"> CONCATENATE(D$29, " ", D32, " ",E$29, " ",E32)</f>
        <v>Sector 1 Region 3</v>
      </c>
      <c r="D32">
        <v>1</v>
      </c>
      <c r="E32">
        <v>3</v>
      </c>
      <c r="F32" s="2">
        <f t="shared" si="5"/>
        <v>0.41864967694004818</v>
      </c>
      <c r="G32" s="39">
        <f t="shared" si="8"/>
        <v>0.70370177267987488</v>
      </c>
      <c r="H32">
        <v>3</v>
      </c>
      <c r="I32" s="2">
        <f>Data!B14</f>
        <v>0.25687205925392287</v>
      </c>
      <c r="J32" s="2"/>
    </row>
    <row r="33" spans="1:10" x14ac:dyDescent="0.3">
      <c r="A33" t="str">
        <f t="shared" si="4"/>
        <v>phiN0_2_1_p</v>
      </c>
      <c r="B33" s="16">
        <f t="shared" si="6"/>
        <v>4.2483575701861759E-2</v>
      </c>
      <c r="C33" t="str">
        <f t="shared" si="7"/>
        <v>Sector 2 Region 1</v>
      </c>
      <c r="D33">
        <v>2</v>
      </c>
      <c r="E33">
        <v>1</v>
      </c>
      <c r="F33" s="2">
        <f t="shared" si="5"/>
        <v>0.3244782638060289</v>
      </c>
      <c r="G33" s="40">
        <f t="shared" si="8"/>
        <v>0.13092888011524303</v>
      </c>
      <c r="J33" s="2"/>
    </row>
    <row r="34" spans="1:10" x14ac:dyDescent="0.3">
      <c r="A34" t="str">
        <f t="shared" si="4"/>
        <v>phiN0_2_2_p</v>
      </c>
      <c r="B34" s="16">
        <f t="shared" si="6"/>
        <v>5.5519489517469704E-2</v>
      </c>
      <c r="C34" t="str">
        <f t="shared" si="7"/>
        <v>Sector 2 Region 2</v>
      </c>
      <c r="D34">
        <v>2</v>
      </c>
      <c r="E34">
        <v>2</v>
      </c>
      <c r="F34" s="2">
        <f t="shared" si="5"/>
        <v>0.3244782638060289</v>
      </c>
      <c r="G34" s="40">
        <f t="shared" si="8"/>
        <v>0.17110387878141173</v>
      </c>
      <c r="I34" s="2"/>
    </row>
    <row r="35" spans="1:10" x14ac:dyDescent="0.3">
      <c r="A35" t="str">
        <f t="shared" ref="A35" si="12">"phiN0_" &amp; D35 &amp; "_" &amp; E35 &amp; "_p"</f>
        <v>phiN0_2_3_p</v>
      </c>
      <c r="B35" s="16">
        <f t="shared" ref="B35" si="13">F35*G35</f>
        <v>0.2264751985866974</v>
      </c>
      <c r="C35" t="str">
        <f t="shared" ref="C35" si="14" xml:space="preserve"> CONCATENATE(D$29, " ", D35, " ",E$29, " ",E35)</f>
        <v>Sector 2 Region 3</v>
      </c>
      <c r="D35">
        <v>2</v>
      </c>
      <c r="E35">
        <v>3</v>
      </c>
      <c r="F35" s="2">
        <f t="shared" si="5"/>
        <v>0.3244782638060289</v>
      </c>
      <c r="G35" s="40">
        <f t="shared" si="8"/>
        <v>0.69796724110334518</v>
      </c>
      <c r="I35" s="2"/>
    </row>
    <row r="36" spans="1:10" x14ac:dyDescent="0.3">
      <c r="A36" t="str">
        <f t="shared" si="4"/>
        <v>phiN0_3_1_p</v>
      </c>
      <c r="B36" s="16">
        <f t="shared" si="6"/>
        <v>4.8312276354745325E-2</v>
      </c>
      <c r="C36" t="str">
        <f t="shared" si="7"/>
        <v>Sector 3 Region 1</v>
      </c>
      <c r="D36">
        <v>3</v>
      </c>
      <c r="E36">
        <v>1</v>
      </c>
      <c r="F36" s="2">
        <f t="shared" si="5"/>
        <v>0.25687205925392287</v>
      </c>
      <c r="G36" s="41">
        <f t="shared" si="8"/>
        <v>0.18807914140240425</v>
      </c>
      <c r="I36" s="2"/>
    </row>
    <row r="37" spans="1:10" x14ac:dyDescent="0.3">
      <c r="A37" t="str">
        <f t="shared" si="4"/>
        <v>phiN0_3_2_p</v>
      </c>
      <c r="B37" s="16">
        <f t="shared" si="6"/>
        <v>5.8519485123421318E-2</v>
      </c>
      <c r="C37" t="str">
        <f t="shared" si="7"/>
        <v>Sector 3 Region 2</v>
      </c>
      <c r="D37">
        <v>3</v>
      </c>
      <c r="E37">
        <v>2</v>
      </c>
      <c r="F37" s="2">
        <f t="shared" si="5"/>
        <v>0.25687205925392287</v>
      </c>
      <c r="G37" s="41">
        <f t="shared" si="8"/>
        <v>0.2278156888428792</v>
      </c>
      <c r="I37" s="2"/>
    </row>
    <row r="38" spans="1:10" x14ac:dyDescent="0.3">
      <c r="A38" t="str">
        <f t="shared" ref="A38" si="15">"phiN0_" &amp; D38 &amp; "_" &amp; E38 &amp; "_p"</f>
        <v>phiN0_3_3_p</v>
      </c>
      <c r="B38" s="16">
        <f t="shared" ref="B38" si="16">F38*G38</f>
        <v>0.15004029777575623</v>
      </c>
      <c r="C38" t="str">
        <f t="shared" ref="C38" si="17" xml:space="preserve"> CONCATENATE(D$29, " ", D38, " ",E$29, " ",E38)</f>
        <v>Sector 3 Region 3</v>
      </c>
      <c r="D38">
        <v>3</v>
      </c>
      <c r="E38">
        <v>3</v>
      </c>
      <c r="F38" s="2">
        <f t="shared" si="5"/>
        <v>0.25687205925392287</v>
      </c>
      <c r="G38" s="41">
        <f t="shared" si="8"/>
        <v>0.5841051697547166</v>
      </c>
      <c r="I38" s="2"/>
    </row>
    <row r="39" spans="1:10" x14ac:dyDescent="0.3">
      <c r="A39" s="45" t="s">
        <v>5</v>
      </c>
      <c r="B39" s="45"/>
      <c r="C39" s="45"/>
      <c r="D39" t="s">
        <v>121</v>
      </c>
      <c r="E39" t="s">
        <v>122</v>
      </c>
      <c r="F39" t="s">
        <v>134</v>
      </c>
      <c r="G39" t="s">
        <v>135</v>
      </c>
      <c r="H39" t="s">
        <v>121</v>
      </c>
      <c r="I39" t="s">
        <v>148</v>
      </c>
    </row>
    <row r="40" spans="1:10" x14ac:dyDescent="0.3">
      <c r="A40" t="str">
        <f t="shared" ref="A40:A48" si="18">"phiW_" &amp; D40 &amp; "_" &amp; E40 &amp; "_p"</f>
        <v>phiW_1_1_p</v>
      </c>
      <c r="B40" s="16">
        <f>F40*G40</f>
        <v>0.66875157554028841</v>
      </c>
      <c r="C40" t="str">
        <f xml:space="preserve"> CONCATENATE(D$39, " ", D40, " ",E$39, " ",E40)</f>
        <v>Sector 1 Region 1</v>
      </c>
      <c r="D40">
        <v>1</v>
      </c>
      <c r="E40">
        <v>1</v>
      </c>
      <c r="F40" s="2">
        <f t="shared" ref="F40:F48" si="19">VLOOKUP(D40,$H$39:$I$45,2,0)</f>
        <v>0.66875157554028841</v>
      </c>
      <c r="G40" s="8">
        <v>1</v>
      </c>
      <c r="H40">
        <v>1</v>
      </c>
      <c r="I40" s="2">
        <f>Data!B22</f>
        <v>0.66875157554028841</v>
      </c>
    </row>
    <row r="41" spans="1:10" x14ac:dyDescent="0.3">
      <c r="A41" t="str">
        <f t="shared" si="18"/>
        <v>phiW_1_2_p</v>
      </c>
      <c r="B41" s="16">
        <f t="shared" ref="B41:B48" si="20">F41*G41</f>
        <v>0.66875157554028841</v>
      </c>
      <c r="C41" t="str">
        <f t="shared" ref="C41:C48" si="21" xml:space="preserve"> CONCATENATE(D$39, " ", D41, " ",E$39, " ",E41)</f>
        <v>Sector 1 Region 2</v>
      </c>
      <c r="D41">
        <v>1</v>
      </c>
      <c r="E41">
        <v>2</v>
      </c>
      <c r="F41" s="2">
        <f t="shared" si="19"/>
        <v>0.66875157554028841</v>
      </c>
      <c r="G41" s="8">
        <v>1</v>
      </c>
      <c r="H41">
        <v>2</v>
      </c>
      <c r="I41" s="2">
        <f>Data!B23</f>
        <v>0.59550049379795222</v>
      </c>
    </row>
    <row r="42" spans="1:10" x14ac:dyDescent="0.3">
      <c r="A42" t="str">
        <f t="shared" si="18"/>
        <v>phiW_1_3_p</v>
      </c>
      <c r="B42" s="16">
        <f t="shared" si="20"/>
        <v>0.66875157554028841</v>
      </c>
      <c r="C42" t="str">
        <f t="shared" si="21"/>
        <v>Sector 1 Region 3</v>
      </c>
      <c r="D42">
        <v>1</v>
      </c>
      <c r="E42">
        <v>3</v>
      </c>
      <c r="F42" s="2">
        <f t="shared" si="19"/>
        <v>0.66875157554028841</v>
      </c>
      <c r="G42" s="8">
        <v>1</v>
      </c>
      <c r="H42">
        <v>3</v>
      </c>
      <c r="I42" s="2">
        <f>Data!B24</f>
        <v>0.65438575050367986</v>
      </c>
    </row>
    <row r="43" spans="1:10" x14ac:dyDescent="0.3">
      <c r="A43" t="str">
        <f t="shared" si="18"/>
        <v>phiW_2_1_p</v>
      </c>
      <c r="B43" s="16">
        <f t="shared" si="20"/>
        <v>0.59550049379795222</v>
      </c>
      <c r="C43" t="str">
        <f t="shared" si="21"/>
        <v>Sector 2 Region 1</v>
      </c>
      <c r="D43">
        <v>2</v>
      </c>
      <c r="E43">
        <v>1</v>
      </c>
      <c r="F43" s="2">
        <f t="shared" si="19"/>
        <v>0.59550049379795222</v>
      </c>
      <c r="G43" s="7">
        <v>1</v>
      </c>
      <c r="I43" s="2"/>
    </row>
    <row r="44" spans="1:10" x14ac:dyDescent="0.3">
      <c r="A44" t="str">
        <f t="shared" si="18"/>
        <v>phiW_2_2_p</v>
      </c>
      <c r="B44" s="16">
        <f t="shared" si="20"/>
        <v>0.59550049379795222</v>
      </c>
      <c r="C44" t="str">
        <f t="shared" si="21"/>
        <v>Sector 2 Region 2</v>
      </c>
      <c r="D44">
        <v>2</v>
      </c>
      <c r="E44">
        <v>2</v>
      </c>
      <c r="F44" s="2">
        <f t="shared" si="19"/>
        <v>0.59550049379795222</v>
      </c>
      <c r="G44" s="7">
        <v>1</v>
      </c>
      <c r="I44" s="2"/>
    </row>
    <row r="45" spans="1:10" x14ac:dyDescent="0.3">
      <c r="A45" t="str">
        <f t="shared" si="18"/>
        <v>phiW_2_3_p</v>
      </c>
      <c r="B45" s="16">
        <f t="shared" si="20"/>
        <v>0.59550049379795222</v>
      </c>
      <c r="C45" t="str">
        <f t="shared" si="21"/>
        <v>Sector 2 Region 3</v>
      </c>
      <c r="D45">
        <v>2</v>
      </c>
      <c r="E45">
        <v>3</v>
      </c>
      <c r="F45" s="2">
        <f t="shared" si="19"/>
        <v>0.59550049379795222</v>
      </c>
      <c r="G45" s="7">
        <v>1</v>
      </c>
      <c r="I45" s="2"/>
    </row>
    <row r="46" spans="1:10" x14ac:dyDescent="0.3">
      <c r="A46" t="str">
        <f t="shared" si="18"/>
        <v>phiW_3_1_p</v>
      </c>
      <c r="B46" s="16">
        <f t="shared" si="20"/>
        <v>0.65438575050367986</v>
      </c>
      <c r="C46" t="str">
        <f t="shared" si="21"/>
        <v>Sector 3 Region 1</v>
      </c>
      <c r="D46">
        <v>3</v>
      </c>
      <c r="E46">
        <v>1</v>
      </c>
      <c r="F46" s="2">
        <f t="shared" si="19"/>
        <v>0.65438575050367986</v>
      </c>
      <c r="G46" s="9">
        <v>1</v>
      </c>
    </row>
    <row r="47" spans="1:10" x14ac:dyDescent="0.3">
      <c r="A47" t="str">
        <f t="shared" si="18"/>
        <v>phiW_3_2_p</v>
      </c>
      <c r="B47" s="16">
        <f t="shared" si="20"/>
        <v>0.65438575050367986</v>
      </c>
      <c r="C47" t="str">
        <f t="shared" si="21"/>
        <v>Sector 3 Region 2</v>
      </c>
      <c r="D47">
        <v>3</v>
      </c>
      <c r="E47">
        <v>2</v>
      </c>
      <c r="F47" s="2">
        <f t="shared" si="19"/>
        <v>0.65438575050367986</v>
      </c>
      <c r="G47" s="9">
        <v>1</v>
      </c>
    </row>
    <row r="48" spans="1:10" x14ac:dyDescent="0.3">
      <c r="A48" t="str">
        <f t="shared" si="18"/>
        <v>phiW_3_3_p</v>
      </c>
      <c r="B48" s="16">
        <f t="shared" si="20"/>
        <v>0.65438575050367986</v>
      </c>
      <c r="C48" t="str">
        <f t="shared" si="21"/>
        <v>Sector 3 Region 3</v>
      </c>
      <c r="D48">
        <v>3</v>
      </c>
      <c r="E48">
        <v>3</v>
      </c>
      <c r="F48" s="2">
        <f t="shared" si="19"/>
        <v>0.65438575050367986</v>
      </c>
      <c r="G48" s="9">
        <v>1</v>
      </c>
    </row>
  </sheetData>
  <mergeCells count="5">
    <mergeCell ref="A29:C29"/>
    <mergeCell ref="A19:C19"/>
    <mergeCell ref="A2:C2"/>
    <mergeCell ref="A8:C8"/>
    <mergeCell ref="A39:C39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4" sqref="B4"/>
    </sheetView>
  </sheetViews>
  <sheetFormatPr baseColWidth="10" defaultRowHeight="14.4" x14ac:dyDescent="0.3"/>
  <cols>
    <col min="3" max="3" width="20" customWidth="1"/>
  </cols>
  <sheetData>
    <row r="1" spans="1:10" ht="15" thickBot="1" x14ac:dyDescent="0.35">
      <c r="A1" s="15" t="s">
        <v>0</v>
      </c>
      <c r="B1" s="15" t="s">
        <v>1</v>
      </c>
      <c r="C1" s="15" t="s">
        <v>2</v>
      </c>
    </row>
    <row r="2" spans="1:10" x14ac:dyDescent="0.3">
      <c r="A2" s="45" t="s">
        <v>191</v>
      </c>
      <c r="B2" s="45"/>
      <c r="C2" s="45"/>
    </row>
    <row r="3" spans="1:10" x14ac:dyDescent="0.3">
      <c r="A3" t="s">
        <v>67</v>
      </c>
      <c r="B3" s="14">
        <f>42*Start!B3</f>
        <v>69.904799999999994</v>
      </c>
      <c r="C3" t="s">
        <v>4</v>
      </c>
    </row>
    <row r="4" spans="1:10" x14ac:dyDescent="0.3">
      <c r="A4" t="s">
        <v>66</v>
      </c>
      <c r="B4" s="14">
        <v>1</v>
      </c>
      <c r="C4" t="s">
        <v>9</v>
      </c>
    </row>
    <row r="5" spans="1:10" x14ac:dyDescent="0.3">
      <c r="A5" t="s">
        <v>65</v>
      </c>
      <c r="B5" s="14">
        <v>0.14499999999999999</v>
      </c>
      <c r="C5" t="s">
        <v>14</v>
      </c>
    </row>
    <row r="6" spans="1:10" x14ac:dyDescent="0.3">
      <c r="A6" t="s">
        <v>70</v>
      </c>
      <c r="B6" s="14">
        <v>2.5000000000000001E-2</v>
      </c>
      <c r="C6" t="s">
        <v>38</v>
      </c>
    </row>
    <row r="7" spans="1:10" x14ac:dyDescent="0.3">
      <c r="A7" s="45" t="s">
        <v>7</v>
      </c>
      <c r="B7" s="45"/>
      <c r="C7" s="45"/>
      <c r="D7" s="17" t="s">
        <v>121</v>
      </c>
      <c r="E7" s="17" t="s">
        <v>122</v>
      </c>
      <c r="F7" s="17" t="s">
        <v>134</v>
      </c>
      <c r="G7" s="17" t="s">
        <v>135</v>
      </c>
      <c r="H7" s="17" t="s">
        <v>121</v>
      </c>
      <c r="I7" s="17" t="s">
        <v>148</v>
      </c>
      <c r="J7" s="17"/>
    </row>
    <row r="8" spans="1:10" x14ac:dyDescent="0.3">
      <c r="A8" t="str">
        <f t="shared" ref="A8:A16" si="0">"phiYT_" &amp; D8 &amp; "_" &amp; E8 &amp; "_p"</f>
        <v>phiYT_1_1_p</v>
      </c>
      <c r="B8" s="16">
        <f>F8*G8</f>
        <v>2.2750260688216891E-3</v>
      </c>
      <c r="C8" t="str">
        <f xml:space="preserve"> CONCATENATE(D$7, " ", D8, " ",E$7, " ",E8)</f>
        <v>Sector 1 Region 1</v>
      </c>
      <c r="D8">
        <v>1</v>
      </c>
      <c r="E8">
        <v>1</v>
      </c>
      <c r="F8">
        <f t="shared" ref="F8:F16" si="1">VLOOKUP(D8,$H$7:$I$15,2,0)</f>
        <v>0.01</v>
      </c>
      <c r="G8" s="39">
        <f>Start!G20</f>
        <v>0.22750260688216892</v>
      </c>
      <c r="H8">
        <v>1</v>
      </c>
      <c r="I8">
        <v>0.01</v>
      </c>
      <c r="J8" s="2">
        <f>Start!I20</f>
        <v>0.12065051525610013</v>
      </c>
    </row>
    <row r="9" spans="1:10" x14ac:dyDescent="0.3">
      <c r="A9" t="str">
        <f t="shared" si="0"/>
        <v>phiYT_1_2_p</v>
      </c>
      <c r="B9" s="16">
        <f t="shared" ref="B9:B16" si="2">F9*G9</f>
        <v>6.879562043795622E-4</v>
      </c>
      <c r="C9" t="str">
        <f t="shared" ref="C9:C16" si="3" xml:space="preserve"> CONCATENATE(D$7, " ", D9, " ",E$7, " ",E9)</f>
        <v>Sector 1 Region 2</v>
      </c>
      <c r="D9">
        <v>1</v>
      </c>
      <c r="E9">
        <v>2</v>
      </c>
      <c r="F9">
        <f t="shared" si="1"/>
        <v>0.01</v>
      </c>
      <c r="G9" s="39">
        <f>Start!G21</f>
        <v>6.8795620437956215E-2</v>
      </c>
      <c r="H9">
        <v>2</v>
      </c>
      <c r="I9">
        <v>0.35</v>
      </c>
      <c r="J9" s="2">
        <f>Start!I21</f>
        <v>0.41899633359784821</v>
      </c>
    </row>
    <row r="10" spans="1:10" x14ac:dyDescent="0.3">
      <c r="A10" t="str">
        <f t="shared" si="0"/>
        <v>phiYT_1_3_p</v>
      </c>
      <c r="B10" s="16">
        <f t="shared" si="2"/>
        <v>7.0370177267987492E-3</v>
      </c>
      <c r="C10" t="str">
        <f t="shared" si="3"/>
        <v>Sector 1 Region 3</v>
      </c>
      <c r="D10">
        <v>1</v>
      </c>
      <c r="E10">
        <v>3</v>
      </c>
      <c r="F10">
        <f t="shared" si="1"/>
        <v>0.01</v>
      </c>
      <c r="G10" s="39">
        <f>Start!G22</f>
        <v>0.70370177267987488</v>
      </c>
      <c r="J10" s="2"/>
    </row>
    <row r="11" spans="1:10" x14ac:dyDescent="0.3">
      <c r="A11" t="str">
        <f t="shared" si="0"/>
        <v>phiYT_2_1_p</v>
      </c>
      <c r="B11" s="16">
        <f t="shared" si="2"/>
        <v>4.5825108040335058E-2</v>
      </c>
      <c r="C11" t="str">
        <f t="shared" si="3"/>
        <v>Sector 2 Region 1</v>
      </c>
      <c r="D11">
        <v>2</v>
      </c>
      <c r="E11">
        <v>1</v>
      </c>
      <c r="F11">
        <f t="shared" si="1"/>
        <v>0.35</v>
      </c>
      <c r="G11" s="40">
        <f>Start!G23</f>
        <v>0.13092888011524303</v>
      </c>
      <c r="H11">
        <v>3</v>
      </c>
      <c r="I11">
        <v>0.64</v>
      </c>
      <c r="J11" s="2">
        <f>Start!I22</f>
        <v>0.46035315114605213</v>
      </c>
    </row>
    <row r="12" spans="1:10" x14ac:dyDescent="0.3">
      <c r="A12" t="str">
        <f t="shared" si="0"/>
        <v>phiYT_2_2_p</v>
      </c>
      <c r="B12" s="16">
        <f t="shared" si="2"/>
        <v>5.9886357573494101E-2</v>
      </c>
      <c r="C12" t="str">
        <f t="shared" si="3"/>
        <v>Sector 2 Region 2</v>
      </c>
      <c r="D12">
        <v>2</v>
      </c>
      <c r="E12">
        <v>2</v>
      </c>
      <c r="F12">
        <f t="shared" si="1"/>
        <v>0.35</v>
      </c>
      <c r="G12" s="40">
        <f>Start!G24</f>
        <v>0.17110387878141173</v>
      </c>
    </row>
    <row r="13" spans="1:10" x14ac:dyDescent="0.3">
      <c r="A13" t="str">
        <f t="shared" si="0"/>
        <v>phiYT_2_3_p</v>
      </c>
      <c r="B13" s="16">
        <f t="shared" si="2"/>
        <v>0.24428853438617079</v>
      </c>
      <c r="C13" t="str">
        <f t="shared" si="3"/>
        <v>Sector 2 Region 3</v>
      </c>
      <c r="D13">
        <v>2</v>
      </c>
      <c r="E13">
        <v>3</v>
      </c>
      <c r="F13">
        <f t="shared" si="1"/>
        <v>0.35</v>
      </c>
      <c r="G13" s="40">
        <f>Start!G25</f>
        <v>0.69796724110334518</v>
      </c>
    </row>
    <row r="14" spans="1:10" x14ac:dyDescent="0.3">
      <c r="A14" t="str">
        <f t="shared" si="0"/>
        <v>phiYT_3_1_p</v>
      </c>
      <c r="B14" s="16">
        <f t="shared" si="2"/>
        <v>0.12037065049753873</v>
      </c>
      <c r="C14" t="str">
        <f t="shared" si="3"/>
        <v>Sector 3 Region 1</v>
      </c>
      <c r="D14">
        <v>3</v>
      </c>
      <c r="E14">
        <v>1</v>
      </c>
      <c r="F14">
        <f t="shared" si="1"/>
        <v>0.64</v>
      </c>
      <c r="G14" s="41">
        <f>Start!G26</f>
        <v>0.18807914140240425</v>
      </c>
    </row>
    <row r="15" spans="1:10" x14ac:dyDescent="0.3">
      <c r="A15" t="str">
        <f t="shared" si="0"/>
        <v>phiYT_3_2_p</v>
      </c>
      <c r="B15" s="16">
        <f t="shared" si="2"/>
        <v>0.14580204085944268</v>
      </c>
      <c r="C15" t="str">
        <f t="shared" si="3"/>
        <v>Sector 3 Region 2</v>
      </c>
      <c r="D15">
        <v>3</v>
      </c>
      <c r="E15">
        <v>2</v>
      </c>
      <c r="F15">
        <f t="shared" si="1"/>
        <v>0.64</v>
      </c>
      <c r="G15" s="41">
        <f>Start!G27</f>
        <v>0.2278156888428792</v>
      </c>
    </row>
    <row r="16" spans="1:10" x14ac:dyDescent="0.3">
      <c r="A16" t="str">
        <f t="shared" si="0"/>
        <v>phiYT_3_3_p</v>
      </c>
      <c r="B16" s="16">
        <f t="shared" si="2"/>
        <v>0.37382730864301861</v>
      </c>
      <c r="C16" t="str">
        <f t="shared" si="3"/>
        <v>Sector 3 Region 3</v>
      </c>
      <c r="D16">
        <v>3</v>
      </c>
      <c r="E16">
        <v>3</v>
      </c>
      <c r="F16">
        <f t="shared" si="1"/>
        <v>0.64</v>
      </c>
      <c r="G16" s="41">
        <f>Start!G28</f>
        <v>0.5841051697547166</v>
      </c>
    </row>
    <row r="17" spans="1:10" x14ac:dyDescent="0.3">
      <c r="A17" s="45" t="s">
        <v>6</v>
      </c>
      <c r="B17" s="45"/>
      <c r="C17" s="45"/>
      <c r="D17" s="17" t="s">
        <v>121</v>
      </c>
      <c r="E17" s="17" t="s">
        <v>122</v>
      </c>
      <c r="F17" s="17" t="s">
        <v>134</v>
      </c>
      <c r="G17" s="17" t="s">
        <v>135</v>
      </c>
      <c r="H17" s="17" t="s">
        <v>121</v>
      </c>
      <c r="I17" s="17" t="s">
        <v>148</v>
      </c>
      <c r="J17" s="17"/>
    </row>
    <row r="18" spans="1:10" x14ac:dyDescent="0.3">
      <c r="A18" t="str">
        <f t="shared" ref="A18:A26" si="4">"phiNT_" &amp; D18 &amp; "_" &amp; E18 &amp; "_p"</f>
        <v>phiNT_1_1_p</v>
      </c>
      <c r="B18" s="16">
        <f>F18*G18</f>
        <v>2.2750260688216891E-3</v>
      </c>
      <c r="C18" t="str">
        <f xml:space="preserve"> CONCATENATE(D$17, " ", D18, " ",E$17, " ",E18)</f>
        <v>Sector 1 Region 1</v>
      </c>
      <c r="D18">
        <v>1</v>
      </c>
      <c r="E18">
        <v>1</v>
      </c>
      <c r="F18">
        <f t="shared" ref="F18:F26" si="5">VLOOKUP(D18,$H$17:$I$25,2,0)</f>
        <v>0.01</v>
      </c>
      <c r="G18" s="39">
        <f>G8</f>
        <v>0.22750260688216892</v>
      </c>
      <c r="H18">
        <v>1</v>
      </c>
      <c r="I18" s="2">
        <v>0.01</v>
      </c>
      <c r="J18" s="2">
        <f>Start!I30</f>
        <v>0.41864967694004818</v>
      </c>
    </row>
    <row r="19" spans="1:10" x14ac:dyDescent="0.3">
      <c r="A19" t="str">
        <f t="shared" si="4"/>
        <v>phiNT_1_2_p</v>
      </c>
      <c r="B19" s="16">
        <f t="shared" ref="B19:B26" si="6">F19*G19</f>
        <v>6.879562043795622E-4</v>
      </c>
      <c r="C19" t="str">
        <f t="shared" ref="C19:C26" si="7" xml:space="preserve"> CONCATENATE(D$17, " ", D19, " ",E$17, " ",E19)</f>
        <v>Sector 1 Region 2</v>
      </c>
      <c r="D19">
        <v>1</v>
      </c>
      <c r="E19">
        <v>2</v>
      </c>
      <c r="F19">
        <f t="shared" si="5"/>
        <v>0.01</v>
      </c>
      <c r="G19" s="39">
        <f t="shared" ref="G19:G26" si="8">G9</f>
        <v>6.8795620437956215E-2</v>
      </c>
      <c r="H19">
        <v>2</v>
      </c>
      <c r="I19" s="2">
        <v>0.35</v>
      </c>
      <c r="J19" s="2">
        <f>Start!I31</f>
        <v>0.3244782638060289</v>
      </c>
    </row>
    <row r="20" spans="1:10" x14ac:dyDescent="0.3">
      <c r="A20" t="str">
        <f t="shared" si="4"/>
        <v>phiNT_1_3_p</v>
      </c>
      <c r="B20" s="16">
        <f t="shared" ref="B20" si="9">F20*G20</f>
        <v>7.0370177267987492E-3</v>
      </c>
      <c r="C20" t="str">
        <f t="shared" ref="C20" si="10" xml:space="preserve"> CONCATENATE(D$17, " ", D20, " ",E$17, " ",E20)</f>
        <v>Sector 1 Region 3</v>
      </c>
      <c r="D20">
        <v>1</v>
      </c>
      <c r="E20">
        <v>3</v>
      </c>
      <c r="F20">
        <f t="shared" si="5"/>
        <v>0.01</v>
      </c>
      <c r="G20" s="39">
        <f t="shared" si="8"/>
        <v>0.70370177267987488</v>
      </c>
      <c r="H20">
        <v>3</v>
      </c>
      <c r="I20" s="2">
        <v>0.64</v>
      </c>
      <c r="J20" s="2">
        <f>Start!I32</f>
        <v>0.25687205925392287</v>
      </c>
    </row>
    <row r="21" spans="1:10" x14ac:dyDescent="0.3">
      <c r="A21" t="str">
        <f t="shared" si="4"/>
        <v>phiNT_2_1_p</v>
      </c>
      <c r="B21" s="16">
        <f t="shared" si="6"/>
        <v>4.5825108040335058E-2</v>
      </c>
      <c r="C21" t="str">
        <f t="shared" si="7"/>
        <v>Sector 2 Region 1</v>
      </c>
      <c r="D21">
        <v>2</v>
      </c>
      <c r="E21">
        <v>1</v>
      </c>
      <c r="F21">
        <f t="shared" si="5"/>
        <v>0.35</v>
      </c>
      <c r="G21" s="40">
        <f t="shared" si="8"/>
        <v>0.13092888011524303</v>
      </c>
    </row>
    <row r="22" spans="1:10" x14ac:dyDescent="0.3">
      <c r="A22" t="str">
        <f t="shared" si="4"/>
        <v>phiNT_2_2_p</v>
      </c>
      <c r="B22" s="16">
        <f t="shared" si="6"/>
        <v>5.9886357573494101E-2</v>
      </c>
      <c r="C22" t="str">
        <f t="shared" si="7"/>
        <v>Sector 2 Region 2</v>
      </c>
      <c r="D22">
        <v>2</v>
      </c>
      <c r="E22">
        <v>2</v>
      </c>
      <c r="F22">
        <f t="shared" si="5"/>
        <v>0.35</v>
      </c>
      <c r="G22" s="40">
        <f t="shared" si="8"/>
        <v>0.17110387878141173</v>
      </c>
    </row>
    <row r="23" spans="1:10" x14ac:dyDescent="0.3">
      <c r="A23" t="str">
        <f t="shared" ref="A23" si="11">"phiNT_" &amp; D23 &amp; "_" &amp; E23 &amp; "_p"</f>
        <v>phiNT_2_3_p</v>
      </c>
      <c r="B23" s="16">
        <f t="shared" si="6"/>
        <v>0.24428853438617079</v>
      </c>
      <c r="C23" t="str">
        <f t="shared" ref="C23" si="12" xml:space="preserve"> CONCATENATE(D$17, " ", D23, " ",E$17, " ",E23)</f>
        <v>Sector 2 Region 3</v>
      </c>
      <c r="D23">
        <v>2</v>
      </c>
      <c r="E23">
        <v>3</v>
      </c>
      <c r="F23">
        <f t="shared" si="5"/>
        <v>0.35</v>
      </c>
      <c r="G23" s="40">
        <f t="shared" si="8"/>
        <v>0.69796724110334518</v>
      </c>
    </row>
    <row r="24" spans="1:10" x14ac:dyDescent="0.3">
      <c r="A24" t="str">
        <f t="shared" si="4"/>
        <v>phiNT_3_1_p</v>
      </c>
      <c r="B24" s="16">
        <f t="shared" si="6"/>
        <v>0.12037065049753873</v>
      </c>
      <c r="C24" t="str">
        <f t="shared" si="7"/>
        <v>Sector 3 Region 1</v>
      </c>
      <c r="D24">
        <v>3</v>
      </c>
      <c r="E24">
        <v>1</v>
      </c>
      <c r="F24">
        <f t="shared" si="5"/>
        <v>0.64</v>
      </c>
      <c r="G24" s="41">
        <f t="shared" si="8"/>
        <v>0.18807914140240425</v>
      </c>
    </row>
    <row r="25" spans="1:10" x14ac:dyDescent="0.3">
      <c r="A25" t="str">
        <f t="shared" si="4"/>
        <v>phiNT_3_2_p</v>
      </c>
      <c r="B25" s="16">
        <f t="shared" si="6"/>
        <v>0.14580204085944268</v>
      </c>
      <c r="C25" t="str">
        <f t="shared" si="7"/>
        <v>Sector 3 Region 2</v>
      </c>
      <c r="D25">
        <v>3</v>
      </c>
      <c r="E25">
        <v>2</v>
      </c>
      <c r="F25">
        <f t="shared" si="5"/>
        <v>0.64</v>
      </c>
      <c r="G25" s="41">
        <f t="shared" si="8"/>
        <v>0.2278156888428792</v>
      </c>
    </row>
    <row r="26" spans="1:10" x14ac:dyDescent="0.3">
      <c r="A26" t="str">
        <f t="shared" si="4"/>
        <v>phiNT_3_3_p</v>
      </c>
      <c r="B26" s="16">
        <f t="shared" si="6"/>
        <v>0.37382730864301861</v>
      </c>
      <c r="C26" t="str">
        <f t="shared" si="7"/>
        <v>Sector 3 Region 3</v>
      </c>
      <c r="D26">
        <v>3</v>
      </c>
      <c r="E26">
        <v>3</v>
      </c>
      <c r="F26">
        <f t="shared" si="5"/>
        <v>0.64</v>
      </c>
      <c r="G26" s="41">
        <f t="shared" si="8"/>
        <v>0.5841051697547166</v>
      </c>
    </row>
  </sheetData>
  <mergeCells count="3">
    <mergeCell ref="A7:C7"/>
    <mergeCell ref="A2:C2"/>
    <mergeCell ref="A17:C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3" sqref="G3"/>
    </sheetView>
  </sheetViews>
  <sheetFormatPr baseColWidth="10" defaultRowHeight="14.4" x14ac:dyDescent="0.3"/>
  <sheetData>
    <row r="1" spans="1:7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221</v>
      </c>
    </row>
    <row r="2" spans="1:7" x14ac:dyDescent="0.3">
      <c r="A2">
        <v>2</v>
      </c>
      <c r="B2">
        <v>9.360000000000035E-3</v>
      </c>
      <c r="C2">
        <f t="shared" ref="C2:G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v>-0.1</v>
      </c>
    </row>
    <row r="3" spans="1:7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ca="1" si="0"/>
        <v>0</v>
      </c>
    </row>
    <row r="4" spans="1:7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ca="1" si="0"/>
        <v>0</v>
      </c>
    </row>
    <row r="5" spans="1:7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ca="1" si="0"/>
        <v>0</v>
      </c>
    </row>
    <row r="6" spans="1:7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ca="1" si="0"/>
        <v>0</v>
      </c>
    </row>
    <row r="7" spans="1:7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ca="1" si="0"/>
        <v>0</v>
      </c>
    </row>
    <row r="8" spans="1:7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ca="1" si="0"/>
        <v>0</v>
      </c>
    </row>
    <row r="9" spans="1:7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ca="1" si="0"/>
        <v>0</v>
      </c>
    </row>
    <row r="10" spans="1:7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ca="1" si="0"/>
        <v>0</v>
      </c>
    </row>
    <row r="11" spans="1:7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ca="1" si="0"/>
        <v>0</v>
      </c>
    </row>
    <row r="12" spans="1:7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ca="1" si="0"/>
        <v>0</v>
      </c>
    </row>
    <row r="13" spans="1:7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ca="1" si="0"/>
        <v>0</v>
      </c>
    </row>
    <row r="14" spans="1:7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ca="1" si="0"/>
        <v>0</v>
      </c>
    </row>
    <row r="15" spans="1:7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ca="1" si="0"/>
        <v>0</v>
      </c>
    </row>
    <row r="16" spans="1:7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ca="1" si="0"/>
        <v>0</v>
      </c>
    </row>
    <row r="17" spans="1:7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ca="1" si="0"/>
        <v>0</v>
      </c>
    </row>
    <row r="18" spans="1:7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ca="1" si="0"/>
        <v>0</v>
      </c>
    </row>
    <row r="19" spans="1:7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ca="1" si="0"/>
        <v>0</v>
      </c>
    </row>
    <row r="20" spans="1:7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ca="1" si="0"/>
        <v>0</v>
      </c>
    </row>
    <row r="21" spans="1:7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ca="1" si="0"/>
        <v>0</v>
      </c>
    </row>
    <row r="22" spans="1:7" x14ac:dyDescent="0.3">
      <c r="A22">
        <v>22</v>
      </c>
      <c r="B22">
        <v>0.13578000000000001</v>
      </c>
      <c r="C22">
        <f t="shared" ref="C22:G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ca="1" si="1"/>
        <v>0</v>
      </c>
    </row>
    <row r="23" spans="1:7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ca="1" si="1"/>
        <v>0</v>
      </c>
    </row>
    <row r="24" spans="1:7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ca="1" si="1"/>
        <v>0</v>
      </c>
    </row>
    <row r="25" spans="1:7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ca="1" si="1"/>
        <v>0</v>
      </c>
    </row>
    <row r="26" spans="1:7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ca="1" si="1"/>
        <v>0</v>
      </c>
    </row>
    <row r="27" spans="1:7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ca="1" si="1"/>
        <v>0</v>
      </c>
    </row>
    <row r="28" spans="1:7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ca="1" si="1"/>
        <v>0</v>
      </c>
    </row>
    <row r="29" spans="1:7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ca="1" si="1"/>
        <v>0</v>
      </c>
    </row>
    <row r="30" spans="1:7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ca="1" si="1"/>
        <v>0</v>
      </c>
    </row>
    <row r="31" spans="1:7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ca="1" si="1"/>
        <v>0</v>
      </c>
    </row>
    <row r="32" spans="1:7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ca="1" si="1"/>
        <v>0</v>
      </c>
    </row>
    <row r="33" spans="1:7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ca="1" si="1"/>
        <v>0</v>
      </c>
    </row>
    <row r="34" spans="1:7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ca="1" si="1"/>
        <v>0</v>
      </c>
    </row>
    <row r="35" spans="1:7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ca="1" si="1"/>
        <v>0</v>
      </c>
    </row>
    <row r="36" spans="1:7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ca="1" si="1"/>
        <v>0</v>
      </c>
    </row>
    <row r="37" spans="1:7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  <c r="G37">
        <f t="shared" ca="1" si="1"/>
        <v>0</v>
      </c>
    </row>
    <row r="38" spans="1:7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ca="1" si="1"/>
        <v>0</v>
      </c>
    </row>
    <row r="39" spans="1:7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ca="1" si="1"/>
        <v>0</v>
      </c>
    </row>
    <row r="40" spans="1:7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ca="1" si="1"/>
        <v>0</v>
      </c>
    </row>
    <row r="41" spans="1:7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ca="1" si="1"/>
        <v>0</v>
      </c>
    </row>
    <row r="42" spans="1:7" x14ac:dyDescent="0.3">
      <c r="A42">
        <v>42</v>
      </c>
      <c r="B42">
        <v>0.16193999999999997</v>
      </c>
      <c r="C42">
        <f t="shared" ref="C42:G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ca="1" si="2"/>
        <v>0</v>
      </c>
    </row>
    <row r="43" spans="1:7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ca="1" si="2"/>
        <v>0</v>
      </c>
    </row>
    <row r="44" spans="1:7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ca="1" si="2"/>
        <v>0</v>
      </c>
    </row>
    <row r="45" spans="1:7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ca="1" si="2"/>
        <v>0</v>
      </c>
    </row>
    <row r="46" spans="1:7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ca="1" si="2"/>
        <v>0</v>
      </c>
    </row>
    <row r="47" spans="1:7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ca="1" si="2"/>
        <v>0</v>
      </c>
    </row>
    <row r="48" spans="1:7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ca="1" si="2"/>
        <v>0</v>
      </c>
    </row>
    <row r="49" spans="1:7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ca="1" si="2"/>
        <v>0</v>
      </c>
    </row>
    <row r="50" spans="1:7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ca="1" si="2"/>
        <v>0</v>
      </c>
    </row>
    <row r="51" spans="1:7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ca="1" si="2"/>
        <v>0</v>
      </c>
    </row>
    <row r="52" spans="1:7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ca="1" si="2"/>
        <v>0</v>
      </c>
    </row>
    <row r="53" spans="1:7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ca="1" si="2"/>
        <v>0</v>
      </c>
    </row>
    <row r="54" spans="1:7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ca="1" si="2"/>
        <v>0</v>
      </c>
    </row>
    <row r="55" spans="1:7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ca="1" si="2"/>
        <v>0</v>
      </c>
    </row>
    <row r="56" spans="1:7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ca="1" si="2"/>
        <v>0</v>
      </c>
    </row>
    <row r="57" spans="1:7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ca="1" si="2"/>
        <v>0</v>
      </c>
    </row>
    <row r="58" spans="1:7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ca="1" si="2"/>
        <v>0</v>
      </c>
    </row>
    <row r="59" spans="1:7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ca="1" si="2"/>
        <v>0</v>
      </c>
    </row>
    <row r="60" spans="1:7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ca="1" si="2"/>
        <v>0</v>
      </c>
    </row>
    <row r="61" spans="1:7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ca="1" si="2"/>
        <v>0</v>
      </c>
    </row>
    <row r="62" spans="1:7" x14ac:dyDescent="0.3">
      <c r="A62">
        <v>62</v>
      </c>
      <c r="B62">
        <v>0.16193999999999997</v>
      </c>
      <c r="C62">
        <f t="shared" ref="C62:G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ca="1" si="3"/>
        <v>0</v>
      </c>
    </row>
    <row r="63" spans="1:7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  <c r="G63">
        <f t="shared" ca="1" si="3"/>
        <v>0</v>
      </c>
    </row>
    <row r="64" spans="1:7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  <c r="G64">
        <f t="shared" ca="1" si="3"/>
        <v>0</v>
      </c>
    </row>
    <row r="65" spans="1:7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ca="1" si="3"/>
        <v>0</v>
      </c>
    </row>
    <row r="66" spans="1:7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  <c r="G66">
        <f t="shared" ca="1" si="3"/>
        <v>0</v>
      </c>
    </row>
    <row r="67" spans="1:7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ca="1" si="3"/>
        <v>0</v>
      </c>
    </row>
    <row r="68" spans="1:7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ca="1" si="3"/>
        <v>0</v>
      </c>
    </row>
    <row r="69" spans="1:7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  <c r="G69">
        <f t="shared" ca="1" si="3"/>
        <v>0</v>
      </c>
    </row>
    <row r="70" spans="1:7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  <c r="G70">
        <f t="shared" ca="1" si="3"/>
        <v>0</v>
      </c>
    </row>
    <row r="71" spans="1:7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  <c r="G71">
        <f t="shared" ca="1" si="3"/>
        <v>0</v>
      </c>
    </row>
    <row r="72" spans="1:7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ca="1" si="3"/>
        <v>0</v>
      </c>
    </row>
    <row r="73" spans="1:7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ca="1" si="3"/>
        <v>0</v>
      </c>
    </row>
    <row r="74" spans="1:7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  <c r="G74">
        <f t="shared" ca="1" si="3"/>
        <v>0</v>
      </c>
    </row>
    <row r="75" spans="1:7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  <c r="G75">
        <f t="shared" ca="1" si="3"/>
        <v>0</v>
      </c>
    </row>
    <row r="76" spans="1:7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  <c r="G76">
        <f t="shared" ca="1" si="3"/>
        <v>0</v>
      </c>
    </row>
    <row r="77" spans="1:7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  <c r="G77">
        <f t="shared" ca="1" si="3"/>
        <v>0</v>
      </c>
    </row>
    <row r="78" spans="1:7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  <c r="G78">
        <f t="shared" ca="1" si="3"/>
        <v>0</v>
      </c>
    </row>
    <row r="79" spans="1:7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  <c r="G79">
        <f t="shared" ca="1" si="3"/>
        <v>0</v>
      </c>
    </row>
    <row r="80" spans="1:7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  <c r="G80">
        <f t="shared" ca="1" si="3"/>
        <v>0</v>
      </c>
    </row>
    <row r="81" spans="1:7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  <c r="G81">
        <f t="shared" ca="1" si="3"/>
        <v>0</v>
      </c>
    </row>
    <row r="82" spans="1:7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  <c r="G82">
        <f t="shared" ca="1" si="3"/>
        <v>0</v>
      </c>
    </row>
    <row r="83" spans="1:7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  <c r="G83">
        <f t="shared" ca="1" si="3"/>
        <v>0</v>
      </c>
    </row>
    <row r="84" spans="1:7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  <c r="G84">
        <f t="shared" ref="G84" ca="1" si="4">G$84/($A$84-($A$2-1)) *($A84 -($A$2-1))</f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29" sqref="H29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f t="shared" ref="C2:F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f t="shared" ref="C22:F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</row>
    <row r="23" spans="1:6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f t="shared" ref="C42:F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</row>
    <row r="43" spans="1:6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f t="shared" ref="C62:F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</row>
    <row r="63" spans="1:6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C11" sqref="C11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v>0.2</v>
      </c>
      <c r="D2">
        <v>0.2</v>
      </c>
      <c r="E2">
        <v>0.2</v>
      </c>
      <c r="F2">
        <f t="shared" ref="F2:F21" si="0">F$84/($A$84-($A$2-1)) *($A2 -($A$2-1))</f>
        <v>0</v>
      </c>
    </row>
    <row r="3" spans="1:6" x14ac:dyDescent="0.3">
      <c r="A3">
        <v>3</v>
      </c>
      <c r="B3">
        <v>1.8809999999999993E-2</v>
      </c>
      <c r="C3">
        <v>0.35578299600000002</v>
      </c>
      <c r="D3">
        <v>0.400842105</v>
      </c>
      <c r="E3">
        <v>0.38097894700000001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v>0.50368583</v>
      </c>
      <c r="D4">
        <v>0.59136842099999998</v>
      </c>
      <c r="E4">
        <v>0.55271578899999996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v>0.64370850199999996</v>
      </c>
      <c r="D5">
        <v>0.77157894699999996</v>
      </c>
      <c r="E5">
        <v>0.71521052600000001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v>0.77585101199999995</v>
      </c>
      <c r="D6">
        <v>0.94147368399999998</v>
      </c>
      <c r="E6">
        <v>0.86846315799999996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v>0.90011335999999997</v>
      </c>
      <c r="D7">
        <v>1.101052632</v>
      </c>
      <c r="E7">
        <v>1.0124736839999999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v>1.0164955470000001</v>
      </c>
      <c r="D8">
        <v>1.2503157890000001</v>
      </c>
      <c r="E8">
        <v>1.1472421049999999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v>1.124997571</v>
      </c>
      <c r="D9">
        <v>1.3892631580000001</v>
      </c>
      <c r="E9">
        <v>1.2727684210000001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v>1.2256194330000001</v>
      </c>
      <c r="D10">
        <v>1.517894737</v>
      </c>
      <c r="E10">
        <v>1.3890526320000001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v>1.3183611340000001</v>
      </c>
      <c r="D11">
        <v>1.6362105259999999</v>
      </c>
      <c r="E11">
        <v>1.496094737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v>1.4032226720000001</v>
      </c>
      <c r="D12">
        <v>1.744210526</v>
      </c>
      <c r="E12">
        <v>1.5938947370000001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v>1.4802040489999999</v>
      </c>
      <c r="D13">
        <v>1.8418947370000001</v>
      </c>
      <c r="E13">
        <v>1.6824526319999999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v>1.5493052629999999</v>
      </c>
      <c r="D14">
        <v>1.9292631579999999</v>
      </c>
      <c r="E14">
        <v>1.761768421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v>1.6105263160000001</v>
      </c>
      <c r="D15">
        <v>2.0063157889999998</v>
      </c>
      <c r="E15">
        <v>1.831842105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v>1.6638672059999999</v>
      </c>
      <c r="D16">
        <v>2.073052632</v>
      </c>
      <c r="E16">
        <v>1.892673684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v>1.7093279349999999</v>
      </c>
      <c r="D17">
        <v>2.1294736840000001</v>
      </c>
      <c r="E17">
        <v>1.944263158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v>1.7469085019999999</v>
      </c>
      <c r="D18">
        <v>2.175578947</v>
      </c>
      <c r="E18">
        <v>1.986610526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v>1.776608907</v>
      </c>
      <c r="D19">
        <v>2.211368421</v>
      </c>
      <c r="E19">
        <v>2.0197157890000002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v>1.79842915</v>
      </c>
      <c r="D20">
        <v>2.236842105</v>
      </c>
      <c r="E20">
        <v>2.0435789469999999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v>1.8123692309999999</v>
      </c>
      <c r="D21">
        <v>2.2519999999999998</v>
      </c>
      <c r="E21">
        <v>2.0581999999999998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v>1.81842915</v>
      </c>
      <c r="D22">
        <v>2.256842105</v>
      </c>
      <c r="E22">
        <v>2.0635789469999999</v>
      </c>
      <c r="F22">
        <f t="shared" ref="F22:F41" si="1">F$84/($A$84-($A$2-1)) *($A22 -($A$2-1))</f>
        <v>0</v>
      </c>
    </row>
    <row r="23" spans="1:6" x14ac:dyDescent="0.3">
      <c r="A23">
        <v>23</v>
      </c>
      <c r="B23">
        <v>0.13969000000000009</v>
      </c>
      <c r="C23">
        <v>1.8669223230000001</v>
      </c>
      <c r="D23">
        <v>2.3165992439999998</v>
      </c>
      <c r="E23">
        <v>2.1160983739999999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v>1.914621822</v>
      </c>
      <c r="D24">
        <v>2.3753304630000001</v>
      </c>
      <c r="E24">
        <v>2.1677411119999999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v>1.961527647</v>
      </c>
      <c r="D25">
        <v>2.4330357610000002</v>
      </c>
      <c r="E25">
        <v>2.2185071609999998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v>2.0076397990000001</v>
      </c>
      <c r="D26">
        <v>2.4897151389999999</v>
      </c>
      <c r="E26">
        <v>2.2683965210000001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v>2.0529582770000001</v>
      </c>
      <c r="D27">
        <v>2.545368597</v>
      </c>
      <c r="E27">
        <v>2.3174091909999999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v>2.0974830820000001</v>
      </c>
      <c r="D28">
        <v>2.599996134</v>
      </c>
      <c r="E28">
        <v>2.365545172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v>2.141214213</v>
      </c>
      <c r="D29">
        <v>2.6535977509999999</v>
      </c>
      <c r="E29">
        <v>2.4128044640000001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v>2.1841516699999999</v>
      </c>
      <c r="D30">
        <v>2.7061734469999998</v>
      </c>
      <c r="E30">
        <v>2.4591870660000001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v>2.2262954530000001</v>
      </c>
      <c r="D31">
        <v>2.7577232230000002</v>
      </c>
      <c r="E31">
        <v>2.5046929800000002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v>2.2676455629999999</v>
      </c>
      <c r="D32">
        <v>2.808247078</v>
      </c>
      <c r="E32">
        <v>2.5493222040000001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v>2.308201999</v>
      </c>
      <c r="D33">
        <v>2.8577450139999998</v>
      </c>
      <c r="E33">
        <v>2.593074739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v>2.3479647620000001</v>
      </c>
      <c r="D34">
        <v>2.9062170279999999</v>
      </c>
      <c r="E34">
        <v>2.6359505840000002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v>2.3869338510000002</v>
      </c>
      <c r="D35">
        <v>2.9536631230000001</v>
      </c>
      <c r="E35">
        <v>2.6779497409999999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v>2.4251092660000002</v>
      </c>
      <c r="D36">
        <v>3.0000832970000002</v>
      </c>
      <c r="E36">
        <v>2.719072208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v>2.4624910070000001</v>
      </c>
      <c r="D37">
        <v>3.0454775500000002</v>
      </c>
      <c r="E37">
        <v>2.7593179860000001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v>2.499079075</v>
      </c>
      <c r="D38">
        <v>3.0898458830000002</v>
      </c>
      <c r="E38">
        <v>2.7986870750000001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v>2.5348734689999999</v>
      </c>
      <c r="D39">
        <v>3.1331882960000002</v>
      </c>
      <c r="E39">
        <v>2.8371794750000001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v>2.5698741900000002</v>
      </c>
      <c r="D40">
        <v>3.1755047890000001</v>
      </c>
      <c r="E40">
        <v>2.874795185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v>2.6040812369999999</v>
      </c>
      <c r="D41">
        <v>3.216795361</v>
      </c>
      <c r="E41">
        <v>2.9115342059999998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v>2.6374946100000001</v>
      </c>
      <c r="D42">
        <v>3.2570600120000002</v>
      </c>
      <c r="E42">
        <v>2.947396538</v>
      </c>
      <c r="F42">
        <f t="shared" ref="F42:F61" si="2">F$84/($A$84-($A$2-1)) *($A42 -($A$2-1))</f>
        <v>0</v>
      </c>
    </row>
    <row r="43" spans="1:6" x14ac:dyDescent="0.3">
      <c r="A43">
        <v>43</v>
      </c>
      <c r="B43">
        <v>0.16193999999999997</v>
      </c>
      <c r="C43">
        <v>2.6701143090000001</v>
      </c>
      <c r="D43">
        <v>3.296298744</v>
      </c>
      <c r="E43">
        <v>2.9823821810000002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v>2.7019403350000002</v>
      </c>
      <c r="D44">
        <v>3.3345115540000001</v>
      </c>
      <c r="E44">
        <v>3.0164911339999998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v>2.7329726870000002</v>
      </c>
      <c r="D45">
        <v>3.3716984449999998</v>
      </c>
      <c r="E45">
        <v>3.0497233989999999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v>2.7632113660000002</v>
      </c>
      <c r="D46">
        <v>3.4078594149999999</v>
      </c>
      <c r="E46">
        <v>3.0820789739999999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v>2.7926563710000001</v>
      </c>
      <c r="D47">
        <v>3.4429944639999999</v>
      </c>
      <c r="E47">
        <v>3.1135578599999998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v>2.8213077019999999</v>
      </c>
      <c r="D48">
        <v>3.4771035939999999</v>
      </c>
      <c r="E48">
        <v>3.144160056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v>2.8491653590000001</v>
      </c>
      <c r="D49">
        <v>3.5101868029999999</v>
      </c>
      <c r="E49">
        <v>3.1738855639999999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v>2.8762293429999999</v>
      </c>
      <c r="D50">
        <v>3.5422440910000002</v>
      </c>
      <c r="E50">
        <v>3.202734382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v>2.902499653</v>
      </c>
      <c r="D51">
        <v>3.573275459</v>
      </c>
      <c r="E51">
        <v>3.2307065110000002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v>2.9526592530000002</v>
      </c>
      <c r="D52">
        <v>3.632260434</v>
      </c>
      <c r="E52">
        <v>3.2840207010000002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v>3.024016799</v>
      </c>
      <c r="D53">
        <v>3.7163979829999998</v>
      </c>
      <c r="E53">
        <v>3.3629801189999999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v>3.0946395249999998</v>
      </c>
      <c r="D54">
        <v>3.799647657</v>
      </c>
      <c r="E54">
        <v>3.4411136760000001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v>3.1645274300000001</v>
      </c>
      <c r="D55">
        <v>3.882009456</v>
      </c>
      <c r="E55">
        <v>3.5184213710000001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v>3.233680514</v>
      </c>
      <c r="D56">
        <v>3.96348338</v>
      </c>
      <c r="E56">
        <v>3.594903205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v>3.3020987769999999</v>
      </c>
      <c r="D57">
        <v>4.0440694290000003</v>
      </c>
      <c r="E57">
        <v>3.670559178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v>3.3697822190000002</v>
      </c>
      <c r="D58">
        <v>4.1237676040000002</v>
      </c>
      <c r="E58">
        <v>3.7453892899999999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v>3.4367308410000001</v>
      </c>
      <c r="D59">
        <v>4.2025779029999999</v>
      </c>
      <c r="E59">
        <v>3.8193935400000001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v>3.502944641</v>
      </c>
      <c r="D60">
        <v>4.2805003279999996</v>
      </c>
      <c r="E60">
        <v>3.8925719289999998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v>3.5684236199999999</v>
      </c>
      <c r="D61">
        <v>4.3575348780000001</v>
      </c>
      <c r="E61">
        <v>3.9649244559999999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v>3.6331677789999999</v>
      </c>
      <c r="D62">
        <v>4.4336815539999996</v>
      </c>
      <c r="E62">
        <v>4.036451123</v>
      </c>
      <c r="F62">
        <f t="shared" ref="F62:F83" si="3">F$84/($A$84-($A$2-1)) *($A62 -($A$2-1))</f>
        <v>0</v>
      </c>
    </row>
    <row r="63" spans="1:6" x14ac:dyDescent="0.3">
      <c r="A63">
        <v>63</v>
      </c>
      <c r="B63">
        <v>0.16193999999999997</v>
      </c>
      <c r="C63">
        <v>3.6971771160000002</v>
      </c>
      <c r="D63">
        <v>4.5089403539999999</v>
      </c>
      <c r="E63">
        <v>4.1071519280000004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v>3.7604516330000002</v>
      </c>
      <c r="D64">
        <v>4.5833112790000001</v>
      </c>
      <c r="E64">
        <v>4.1770268709999998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v>3.8229913290000002</v>
      </c>
      <c r="D65">
        <v>4.6567943300000003</v>
      </c>
      <c r="E65">
        <v>4.2460759540000002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v>3.8847962040000001</v>
      </c>
      <c r="D66">
        <v>4.7293895060000004</v>
      </c>
      <c r="E66">
        <v>4.3142991750000004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v>3.945866257</v>
      </c>
      <c r="D67">
        <v>4.8010968070000004</v>
      </c>
      <c r="E67">
        <v>4.3816965349999997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v>4.0062014899999996</v>
      </c>
      <c r="D68">
        <v>4.8719162330000003</v>
      </c>
      <c r="E68">
        <v>4.4482680329999997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v>4.0658019019999996</v>
      </c>
      <c r="D69">
        <v>4.9418477840000001</v>
      </c>
      <c r="E69">
        <v>4.5140136709999998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v>4.1246674939999997</v>
      </c>
      <c r="D70">
        <v>5.0108914609999999</v>
      </c>
      <c r="E70">
        <v>4.5789334469999998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v>4.1827982639999997</v>
      </c>
      <c r="D71">
        <v>5.0790472629999996</v>
      </c>
      <c r="E71">
        <v>4.6430273609999997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v>4.2401942129999997</v>
      </c>
      <c r="D72">
        <v>5.1463151900000002</v>
      </c>
      <c r="E72">
        <v>4.7062954149999996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v>4.2968553409999997</v>
      </c>
      <c r="D73">
        <v>5.2126952419999997</v>
      </c>
      <c r="E73">
        <v>4.7687376070000003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v>4.3527816489999998</v>
      </c>
      <c r="D74">
        <v>5.278187419</v>
      </c>
      <c r="E74">
        <v>4.830353938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v>4.4079731349999998</v>
      </c>
      <c r="D75">
        <v>5.3427917210000002</v>
      </c>
      <c r="E75">
        <v>4.8911444069999996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v>4.4624298009999999</v>
      </c>
      <c r="D76">
        <v>5.4065081490000004</v>
      </c>
      <c r="E76">
        <v>4.9511090150000001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v>4.516151646</v>
      </c>
      <c r="D77">
        <v>5.4693367009999996</v>
      </c>
      <c r="E77">
        <v>5.0102477619999997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v>4.5691386700000001</v>
      </c>
      <c r="D78">
        <v>5.5312773789999996</v>
      </c>
      <c r="E78">
        <v>5.0685606480000001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v>4.6213908720000001</v>
      </c>
      <c r="D79">
        <v>5.5923301820000004</v>
      </c>
      <c r="E79">
        <v>5.1260476720000003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v>4.6729082540000002</v>
      </c>
      <c r="D80">
        <v>5.6524951100000003</v>
      </c>
      <c r="E80">
        <v>5.1827088349999997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v>4.7236908150000003</v>
      </c>
      <c r="D81">
        <v>5.7117721640000001</v>
      </c>
      <c r="E81">
        <v>5.2385441369999999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v>4.7737385550000004</v>
      </c>
      <c r="D82">
        <v>5.7701613419999997</v>
      </c>
      <c r="E82">
        <v>5.293553578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v>4.8230514749999998</v>
      </c>
      <c r="D83">
        <v>5.8276626460000003</v>
      </c>
      <c r="E83">
        <v>5.3477371570000001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4.8716295729999999</v>
      </c>
      <c r="D84" s="9">
        <v>5.8842760739999997</v>
      </c>
      <c r="E84" s="9">
        <v>5.4010948750000001</v>
      </c>
      <c r="F84" s="9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4" workbookViewId="0">
      <selection activeCell="H89" sqref="H89"/>
    </sheetView>
  </sheetViews>
  <sheetFormatPr baseColWidth="10" defaultRowHeight="14.4" x14ac:dyDescent="0.3"/>
  <sheetData>
    <row r="1" spans="1:9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</row>
    <row r="2" spans="1:9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</row>
    <row r="3" spans="1:9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</row>
    <row r="4" spans="1:9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</row>
    <row r="5" spans="1:9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</row>
    <row r="6" spans="1:9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</row>
    <row r="7" spans="1:9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</row>
    <row r="8" spans="1:9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</row>
    <row r="9" spans="1:9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</row>
    <row r="10" spans="1:9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</row>
    <row r="11" spans="1:9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</row>
    <row r="12" spans="1:9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</row>
    <row r="13" spans="1:9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</row>
    <row r="14" spans="1:9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</row>
    <row r="15" spans="1:9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</row>
    <row r="16" spans="1:9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</row>
    <row r="17" spans="1:9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</row>
    <row r="18" spans="1:9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</row>
    <row r="19" spans="1:9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</row>
    <row r="20" spans="1:9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</row>
    <row r="21" spans="1:9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</row>
    <row r="22" spans="1:9" x14ac:dyDescent="0.3">
      <c r="A22">
        <v>22</v>
      </c>
      <c r="B22">
        <v>0.13578000000000001</v>
      </c>
      <c r="C22">
        <f t="shared" ref="C22:F41" si="1">C$84/($A$84-($A$2-1)) *($A22 -($A$2-1))</f>
        <v>1.1132530120481929</v>
      </c>
      <c r="D22">
        <f t="shared" si="1"/>
        <v>1.3662650602409641</v>
      </c>
      <c r="E22">
        <f t="shared" si="1"/>
        <v>1.2650602409638554</v>
      </c>
      <c r="F22">
        <f t="shared" si="1"/>
        <v>0.25301204819277112</v>
      </c>
      <c r="G22">
        <v>0</v>
      </c>
      <c r="H22">
        <v>0</v>
      </c>
      <c r="I22">
        <v>0</v>
      </c>
    </row>
    <row r="23" spans="1:9" x14ac:dyDescent="0.3">
      <c r="A23">
        <v>23</v>
      </c>
      <c r="B23">
        <v>0.13969000000000009</v>
      </c>
      <c r="C23">
        <f t="shared" si="1"/>
        <v>1.1662650602409639</v>
      </c>
      <c r="D23">
        <f t="shared" si="1"/>
        <v>1.4313253012048195</v>
      </c>
      <c r="E23">
        <f t="shared" si="1"/>
        <v>1.3253012048192772</v>
      </c>
      <c r="F23">
        <f t="shared" si="1"/>
        <v>0.26506024096385544</v>
      </c>
      <c r="G23">
        <v>0</v>
      </c>
      <c r="H23">
        <v>0</v>
      </c>
      <c r="I23">
        <v>0</v>
      </c>
    </row>
    <row r="24" spans="1:9" x14ac:dyDescent="0.3">
      <c r="A24">
        <v>24</v>
      </c>
      <c r="B24">
        <v>0.14373999999999998</v>
      </c>
      <c r="C24">
        <f t="shared" si="1"/>
        <v>1.219277108433735</v>
      </c>
      <c r="D24">
        <f t="shared" si="1"/>
        <v>1.4963855421686749</v>
      </c>
      <c r="E24">
        <f t="shared" si="1"/>
        <v>1.3855421686746987</v>
      </c>
      <c r="F24">
        <f t="shared" si="1"/>
        <v>0.27710843373493976</v>
      </c>
      <c r="G24">
        <v>0</v>
      </c>
      <c r="H24">
        <v>0</v>
      </c>
      <c r="I24">
        <v>0</v>
      </c>
    </row>
    <row r="25" spans="1:9" x14ac:dyDescent="0.3">
      <c r="A25">
        <v>25</v>
      </c>
      <c r="B25">
        <v>0.14491000000000009</v>
      </c>
      <c r="C25">
        <f t="shared" si="1"/>
        <v>1.2722891566265062</v>
      </c>
      <c r="D25">
        <f t="shared" si="1"/>
        <v>1.5614457831325304</v>
      </c>
      <c r="E25">
        <f t="shared" si="1"/>
        <v>1.4457831325301205</v>
      </c>
      <c r="F25">
        <f t="shared" si="1"/>
        <v>0.28915662650602414</v>
      </c>
      <c r="G25">
        <v>0</v>
      </c>
      <c r="H25">
        <v>0</v>
      </c>
      <c r="I25">
        <v>0</v>
      </c>
    </row>
    <row r="26" spans="1:9" x14ac:dyDescent="0.3">
      <c r="A26">
        <v>26</v>
      </c>
      <c r="B26">
        <v>0.14674000000000009</v>
      </c>
      <c r="C26">
        <f t="shared" si="1"/>
        <v>1.3253012048192772</v>
      </c>
      <c r="D26">
        <f t="shared" si="1"/>
        <v>1.6265060240963858</v>
      </c>
      <c r="E26">
        <f t="shared" si="1"/>
        <v>1.5060240963855422</v>
      </c>
      <c r="F26">
        <f t="shared" si="1"/>
        <v>0.30120481927710846</v>
      </c>
      <c r="G26">
        <v>0</v>
      </c>
      <c r="H26">
        <v>0</v>
      </c>
      <c r="I26">
        <v>0</v>
      </c>
    </row>
    <row r="27" spans="1:9" x14ac:dyDescent="0.3">
      <c r="A27">
        <v>27</v>
      </c>
      <c r="B27">
        <v>0.1492</v>
      </c>
      <c r="C27">
        <f t="shared" si="1"/>
        <v>1.3783132530120483</v>
      </c>
      <c r="D27">
        <f t="shared" si="1"/>
        <v>1.6915662650602412</v>
      </c>
      <c r="E27">
        <f t="shared" si="1"/>
        <v>1.5662650602409638</v>
      </c>
      <c r="F27">
        <f t="shared" si="1"/>
        <v>0.31325301204819278</v>
      </c>
      <c r="G27">
        <v>0</v>
      </c>
      <c r="H27">
        <v>0</v>
      </c>
      <c r="I27">
        <v>0</v>
      </c>
    </row>
    <row r="28" spans="1:9" x14ac:dyDescent="0.3">
      <c r="A28">
        <v>28</v>
      </c>
      <c r="B28">
        <v>0.15226000000000006</v>
      </c>
      <c r="C28">
        <f t="shared" si="1"/>
        <v>1.4313253012048195</v>
      </c>
      <c r="D28">
        <f t="shared" si="1"/>
        <v>1.7566265060240966</v>
      </c>
      <c r="E28">
        <f t="shared" si="1"/>
        <v>1.6265060240963856</v>
      </c>
      <c r="F28">
        <f t="shared" si="1"/>
        <v>0.3253012048192771</v>
      </c>
      <c r="G28">
        <v>0</v>
      </c>
      <c r="H28">
        <v>0</v>
      </c>
      <c r="I28">
        <v>0</v>
      </c>
    </row>
    <row r="29" spans="1:9" x14ac:dyDescent="0.3">
      <c r="A29">
        <v>29</v>
      </c>
      <c r="B29">
        <v>0.15589000000000008</v>
      </c>
      <c r="C29">
        <f t="shared" si="1"/>
        <v>1.4843373493975904</v>
      </c>
      <c r="D29">
        <f t="shared" si="1"/>
        <v>1.8216867469879521</v>
      </c>
      <c r="E29">
        <f t="shared" si="1"/>
        <v>1.6867469879518073</v>
      </c>
      <c r="F29">
        <f t="shared" si="1"/>
        <v>0.33734939759036148</v>
      </c>
      <c r="G29">
        <v>0</v>
      </c>
      <c r="H29">
        <v>0</v>
      </c>
      <c r="I29">
        <v>0</v>
      </c>
    </row>
    <row r="30" spans="1:9" x14ac:dyDescent="0.3">
      <c r="A30">
        <v>30</v>
      </c>
      <c r="B30">
        <v>0.15651999999999999</v>
      </c>
      <c r="C30">
        <f t="shared" si="1"/>
        <v>1.5373493975903616</v>
      </c>
      <c r="D30">
        <f t="shared" si="1"/>
        <v>1.8867469879518075</v>
      </c>
      <c r="E30">
        <f t="shared" si="1"/>
        <v>1.7469879518072289</v>
      </c>
      <c r="F30">
        <f t="shared" si="1"/>
        <v>0.3493975903614458</v>
      </c>
      <c r="G30">
        <v>0</v>
      </c>
      <c r="H30">
        <v>0</v>
      </c>
      <c r="I30">
        <v>0</v>
      </c>
    </row>
    <row r="31" spans="1:9" x14ac:dyDescent="0.3">
      <c r="A31">
        <v>31</v>
      </c>
      <c r="B31">
        <v>0.15748000000000006</v>
      </c>
      <c r="C31">
        <f t="shared" si="1"/>
        <v>1.5903614457831328</v>
      </c>
      <c r="D31">
        <f t="shared" si="1"/>
        <v>1.9518072289156629</v>
      </c>
      <c r="E31">
        <f t="shared" si="1"/>
        <v>1.8072289156626506</v>
      </c>
      <c r="F31">
        <f t="shared" si="1"/>
        <v>0.36144578313253012</v>
      </c>
      <c r="G31">
        <v>0</v>
      </c>
      <c r="H31">
        <v>0</v>
      </c>
      <c r="I31">
        <v>0</v>
      </c>
    </row>
    <row r="32" spans="1:9" x14ac:dyDescent="0.3">
      <c r="A32">
        <v>32</v>
      </c>
      <c r="B32">
        <v>0.15873999999999988</v>
      </c>
      <c r="C32">
        <f t="shared" si="1"/>
        <v>1.6433734939759037</v>
      </c>
      <c r="D32">
        <f t="shared" si="1"/>
        <v>2.0168674698795184</v>
      </c>
      <c r="E32">
        <f t="shared" si="1"/>
        <v>1.8674698795180722</v>
      </c>
      <c r="F32">
        <f t="shared" si="1"/>
        <v>0.37349397590361449</v>
      </c>
      <c r="G32">
        <v>0</v>
      </c>
      <c r="H32">
        <v>0</v>
      </c>
      <c r="I32">
        <v>0</v>
      </c>
    </row>
    <row r="33" spans="1:9" x14ac:dyDescent="0.3">
      <c r="A33">
        <v>33</v>
      </c>
      <c r="B33">
        <v>0.16025</v>
      </c>
      <c r="C33">
        <f t="shared" si="1"/>
        <v>1.6963855421686749</v>
      </c>
      <c r="D33">
        <f t="shared" si="1"/>
        <v>2.0819277108433738</v>
      </c>
      <c r="E33">
        <f t="shared" si="1"/>
        <v>1.927710843373494</v>
      </c>
      <c r="F33">
        <f t="shared" si="1"/>
        <v>0.38554216867469882</v>
      </c>
      <c r="G33">
        <v>0</v>
      </c>
      <c r="H33">
        <v>0</v>
      </c>
      <c r="I33">
        <v>0</v>
      </c>
    </row>
    <row r="34" spans="1:9" x14ac:dyDescent="0.3">
      <c r="A34">
        <v>34</v>
      </c>
      <c r="B34">
        <v>0.16193999999999997</v>
      </c>
      <c r="C34">
        <f t="shared" si="1"/>
        <v>1.749397590361446</v>
      </c>
      <c r="D34">
        <f t="shared" si="1"/>
        <v>2.1469879518072292</v>
      </c>
      <c r="E34">
        <f t="shared" si="1"/>
        <v>1.9879518072289157</v>
      </c>
      <c r="F34">
        <f t="shared" si="1"/>
        <v>0.39759036144578314</v>
      </c>
      <c r="G34">
        <v>0</v>
      </c>
      <c r="H34">
        <v>0</v>
      </c>
      <c r="I34">
        <v>0</v>
      </c>
    </row>
    <row r="35" spans="1:9" x14ac:dyDescent="0.3">
      <c r="A35">
        <v>35</v>
      </c>
      <c r="B35">
        <v>0.16193999999999997</v>
      </c>
      <c r="C35">
        <f t="shared" si="1"/>
        <v>1.802409638554217</v>
      </c>
      <c r="D35">
        <f t="shared" si="1"/>
        <v>2.2120481927710847</v>
      </c>
      <c r="E35">
        <f t="shared" si="1"/>
        <v>2.0481927710843375</v>
      </c>
      <c r="F35">
        <f t="shared" si="1"/>
        <v>0.40963855421686751</v>
      </c>
      <c r="G35">
        <v>0</v>
      </c>
      <c r="H35">
        <v>0</v>
      </c>
      <c r="I35">
        <v>0</v>
      </c>
    </row>
    <row r="36" spans="1:9" x14ac:dyDescent="0.3">
      <c r="A36">
        <v>36</v>
      </c>
      <c r="B36">
        <v>0.16193999999999997</v>
      </c>
      <c r="C36">
        <f t="shared" si="1"/>
        <v>1.8554216867469882</v>
      </c>
      <c r="D36">
        <f t="shared" si="1"/>
        <v>2.2771084337349401</v>
      </c>
      <c r="E36">
        <f t="shared" si="1"/>
        <v>2.1084337349397591</v>
      </c>
      <c r="F36">
        <f t="shared" si="1"/>
        <v>0.42168674698795183</v>
      </c>
      <c r="G36">
        <v>0</v>
      </c>
      <c r="H36">
        <v>0</v>
      </c>
      <c r="I36">
        <v>0</v>
      </c>
    </row>
    <row r="37" spans="1:9" x14ac:dyDescent="0.3">
      <c r="A37">
        <v>37</v>
      </c>
      <c r="B37">
        <v>0.16193999999999997</v>
      </c>
      <c r="C37">
        <f t="shared" si="1"/>
        <v>1.9084337349397593</v>
      </c>
      <c r="D37">
        <f t="shared" si="1"/>
        <v>2.3421686746987955</v>
      </c>
      <c r="E37">
        <f t="shared" si="1"/>
        <v>2.1686746987951806</v>
      </c>
      <c r="F37">
        <f t="shared" si="1"/>
        <v>0.43373493975903615</v>
      </c>
      <c r="G37">
        <v>0</v>
      </c>
      <c r="H37">
        <v>0</v>
      </c>
      <c r="I37">
        <v>0</v>
      </c>
    </row>
    <row r="38" spans="1:9" x14ac:dyDescent="0.3">
      <c r="A38">
        <v>38</v>
      </c>
      <c r="B38">
        <v>0.16193999999999997</v>
      </c>
      <c r="C38">
        <f t="shared" si="1"/>
        <v>1.9614457831325303</v>
      </c>
      <c r="D38">
        <f t="shared" si="1"/>
        <v>2.407228915662651</v>
      </c>
      <c r="E38">
        <f t="shared" si="1"/>
        <v>2.2289156626506026</v>
      </c>
      <c r="F38">
        <f t="shared" si="1"/>
        <v>0.44578313253012053</v>
      </c>
      <c r="G38">
        <v>0</v>
      </c>
      <c r="H38">
        <v>0</v>
      </c>
      <c r="I38">
        <v>0</v>
      </c>
    </row>
    <row r="39" spans="1:9" x14ac:dyDescent="0.3">
      <c r="A39">
        <v>39</v>
      </c>
      <c r="B39">
        <v>0.16193999999999997</v>
      </c>
      <c r="C39">
        <f t="shared" si="1"/>
        <v>2.0144578313253012</v>
      </c>
      <c r="D39">
        <f t="shared" si="1"/>
        <v>2.4722891566265064</v>
      </c>
      <c r="E39">
        <f t="shared" si="1"/>
        <v>2.2891566265060241</v>
      </c>
      <c r="F39">
        <f t="shared" si="1"/>
        <v>0.45783132530120485</v>
      </c>
      <c r="G39">
        <v>0</v>
      </c>
      <c r="H39">
        <v>0</v>
      </c>
      <c r="I39">
        <v>0</v>
      </c>
    </row>
    <row r="40" spans="1:9" x14ac:dyDescent="0.3">
      <c r="A40">
        <v>40</v>
      </c>
      <c r="B40">
        <v>0.16193999999999997</v>
      </c>
      <c r="C40">
        <f t="shared" si="1"/>
        <v>2.0674698795180726</v>
      </c>
      <c r="D40">
        <f t="shared" si="1"/>
        <v>2.5373493975903618</v>
      </c>
      <c r="E40">
        <f t="shared" si="1"/>
        <v>2.3493975903614457</v>
      </c>
      <c r="F40">
        <f t="shared" si="1"/>
        <v>0.46987951807228917</v>
      </c>
      <c r="G40">
        <v>0</v>
      </c>
      <c r="H40">
        <v>0</v>
      </c>
      <c r="I40">
        <v>0</v>
      </c>
    </row>
    <row r="41" spans="1:9" x14ac:dyDescent="0.3">
      <c r="A41">
        <v>41</v>
      </c>
      <c r="B41">
        <v>0.16193999999999997</v>
      </c>
      <c r="C41">
        <f t="shared" si="1"/>
        <v>2.1204819277108435</v>
      </c>
      <c r="D41">
        <f t="shared" si="1"/>
        <v>2.6024096385542173</v>
      </c>
      <c r="E41">
        <f t="shared" si="1"/>
        <v>2.4096385542168672</v>
      </c>
      <c r="F41">
        <f t="shared" si="1"/>
        <v>0.48192771084337349</v>
      </c>
      <c r="G41">
        <v>0</v>
      </c>
      <c r="H41">
        <v>0</v>
      </c>
      <c r="I41">
        <v>0</v>
      </c>
    </row>
    <row r="42" spans="1:9" x14ac:dyDescent="0.3">
      <c r="A42">
        <v>42</v>
      </c>
      <c r="B42">
        <v>0.16193999999999997</v>
      </c>
      <c r="C42">
        <f t="shared" ref="C42:F61" si="2">C$84/($A$84-($A$2-1)) *($A42 -($A$2-1))</f>
        <v>2.1734939759036145</v>
      </c>
      <c r="D42">
        <f t="shared" si="2"/>
        <v>2.6674698795180727</v>
      </c>
      <c r="E42">
        <f t="shared" si="2"/>
        <v>2.4698795180722892</v>
      </c>
      <c r="F42">
        <f t="shared" si="2"/>
        <v>0.49397590361445787</v>
      </c>
      <c r="G42">
        <v>0</v>
      </c>
      <c r="H42">
        <v>0</v>
      </c>
      <c r="I42">
        <v>0</v>
      </c>
    </row>
    <row r="43" spans="1:9" x14ac:dyDescent="0.3">
      <c r="A43">
        <v>43</v>
      </c>
      <c r="B43">
        <v>0.16193999999999997</v>
      </c>
      <c r="C43">
        <f t="shared" si="2"/>
        <v>2.2265060240963859</v>
      </c>
      <c r="D43">
        <f t="shared" si="2"/>
        <v>2.7325301204819281</v>
      </c>
      <c r="E43">
        <f t="shared" si="2"/>
        <v>2.5301204819277108</v>
      </c>
      <c r="F43">
        <f t="shared" si="2"/>
        <v>0.50602409638554224</v>
      </c>
      <c r="G43">
        <v>0</v>
      </c>
      <c r="H43">
        <v>0</v>
      </c>
      <c r="I43">
        <v>0</v>
      </c>
    </row>
    <row r="44" spans="1:9" x14ac:dyDescent="0.3">
      <c r="A44">
        <v>44</v>
      </c>
      <c r="B44">
        <v>0.16193999999999997</v>
      </c>
      <c r="C44">
        <f t="shared" si="2"/>
        <v>2.2795180722891568</v>
      </c>
      <c r="D44">
        <f t="shared" si="2"/>
        <v>2.7975903614457835</v>
      </c>
      <c r="E44">
        <f t="shared" si="2"/>
        <v>2.5903614457831323</v>
      </c>
      <c r="F44">
        <f t="shared" si="2"/>
        <v>0.51807228915662651</v>
      </c>
      <c r="G44">
        <v>0</v>
      </c>
      <c r="H44">
        <v>0</v>
      </c>
      <c r="I44">
        <v>0</v>
      </c>
    </row>
    <row r="45" spans="1:9" x14ac:dyDescent="0.3">
      <c r="A45">
        <v>45</v>
      </c>
      <c r="B45">
        <v>0.16193999999999997</v>
      </c>
      <c r="C45">
        <f t="shared" si="2"/>
        <v>2.3325301204819278</v>
      </c>
      <c r="D45">
        <f t="shared" si="2"/>
        <v>2.862650602409639</v>
      </c>
      <c r="E45">
        <f t="shared" si="2"/>
        <v>2.6506024096385543</v>
      </c>
      <c r="F45">
        <f t="shared" si="2"/>
        <v>0.53012048192771088</v>
      </c>
      <c r="G45">
        <v>0</v>
      </c>
      <c r="H45">
        <v>0</v>
      </c>
      <c r="I45">
        <v>0</v>
      </c>
    </row>
    <row r="46" spans="1:9" x14ac:dyDescent="0.3">
      <c r="A46">
        <v>46</v>
      </c>
      <c r="B46">
        <v>0.16193999999999997</v>
      </c>
      <c r="C46">
        <f t="shared" si="2"/>
        <v>2.3855421686746991</v>
      </c>
      <c r="D46">
        <f t="shared" si="2"/>
        <v>2.9277108433734944</v>
      </c>
      <c r="E46">
        <f t="shared" si="2"/>
        <v>2.7108433734939759</v>
      </c>
      <c r="F46">
        <f t="shared" si="2"/>
        <v>0.54216867469879526</v>
      </c>
      <c r="G46">
        <v>0</v>
      </c>
      <c r="H46">
        <v>0</v>
      </c>
      <c r="I46">
        <v>0</v>
      </c>
    </row>
    <row r="47" spans="1:9" x14ac:dyDescent="0.3">
      <c r="A47">
        <v>47</v>
      </c>
      <c r="B47">
        <v>0.16193999999999997</v>
      </c>
      <c r="C47">
        <f t="shared" si="2"/>
        <v>2.4385542168674701</v>
      </c>
      <c r="D47">
        <f t="shared" si="2"/>
        <v>2.9927710843373498</v>
      </c>
      <c r="E47">
        <f t="shared" si="2"/>
        <v>2.7710843373493974</v>
      </c>
      <c r="F47">
        <f t="shared" si="2"/>
        <v>0.55421686746987953</v>
      </c>
      <c r="G47">
        <v>0</v>
      </c>
      <c r="H47">
        <v>0</v>
      </c>
      <c r="I47">
        <v>0</v>
      </c>
    </row>
    <row r="48" spans="1:9" x14ac:dyDescent="0.3">
      <c r="A48">
        <v>48</v>
      </c>
      <c r="B48">
        <v>0.16193999999999997</v>
      </c>
      <c r="C48">
        <f t="shared" si="2"/>
        <v>2.491566265060241</v>
      </c>
      <c r="D48">
        <f t="shared" si="2"/>
        <v>3.0578313253012053</v>
      </c>
      <c r="E48">
        <f t="shared" si="2"/>
        <v>2.8313253012048194</v>
      </c>
      <c r="F48">
        <f t="shared" si="2"/>
        <v>0.5662650602409639</v>
      </c>
      <c r="G48">
        <v>0</v>
      </c>
      <c r="H48">
        <v>0</v>
      </c>
      <c r="I48">
        <v>0</v>
      </c>
    </row>
    <row r="49" spans="1:9" x14ac:dyDescent="0.3">
      <c r="A49">
        <v>49</v>
      </c>
      <c r="B49">
        <v>0.16193999999999997</v>
      </c>
      <c r="C49">
        <f t="shared" si="2"/>
        <v>2.5445783132530124</v>
      </c>
      <c r="D49">
        <f t="shared" si="2"/>
        <v>3.1228915662650607</v>
      </c>
      <c r="E49">
        <f t="shared" si="2"/>
        <v>2.8915662650602409</v>
      </c>
      <c r="F49">
        <f t="shared" si="2"/>
        <v>0.57831325301204828</v>
      </c>
      <c r="G49">
        <v>0</v>
      </c>
      <c r="H49">
        <v>0</v>
      </c>
      <c r="I49">
        <v>0</v>
      </c>
    </row>
    <row r="50" spans="1:9" x14ac:dyDescent="0.3">
      <c r="A50">
        <v>50</v>
      </c>
      <c r="B50">
        <v>0.16193999999999997</v>
      </c>
      <c r="C50">
        <f t="shared" si="2"/>
        <v>2.5975903614457834</v>
      </c>
      <c r="D50">
        <f t="shared" si="2"/>
        <v>3.1879518072289161</v>
      </c>
      <c r="E50">
        <f t="shared" si="2"/>
        <v>2.9518072289156625</v>
      </c>
      <c r="F50">
        <f t="shared" si="2"/>
        <v>0.59036144578313254</v>
      </c>
      <c r="G50">
        <v>0</v>
      </c>
      <c r="H50">
        <v>0</v>
      </c>
      <c r="I50">
        <v>0</v>
      </c>
    </row>
    <row r="51" spans="1:9" x14ac:dyDescent="0.3">
      <c r="A51">
        <v>51</v>
      </c>
      <c r="B51">
        <v>0.16193999999999997</v>
      </c>
      <c r="C51">
        <f t="shared" si="2"/>
        <v>2.6506024096385543</v>
      </c>
      <c r="D51">
        <f t="shared" si="2"/>
        <v>3.2530120481927716</v>
      </c>
      <c r="E51">
        <f t="shared" si="2"/>
        <v>3.0120481927710845</v>
      </c>
      <c r="F51">
        <f t="shared" si="2"/>
        <v>0.60240963855421692</v>
      </c>
      <c r="G51">
        <v>0</v>
      </c>
      <c r="H51">
        <v>0</v>
      </c>
      <c r="I51">
        <v>0</v>
      </c>
    </row>
    <row r="52" spans="1:9" x14ac:dyDescent="0.3">
      <c r="A52">
        <v>52</v>
      </c>
      <c r="B52">
        <v>0.16193999999999997</v>
      </c>
      <c r="C52">
        <f t="shared" si="2"/>
        <v>2.7036144578313257</v>
      </c>
      <c r="D52">
        <f t="shared" si="2"/>
        <v>3.318072289156627</v>
      </c>
      <c r="E52">
        <f t="shared" si="2"/>
        <v>3.072289156626506</v>
      </c>
      <c r="F52">
        <f t="shared" si="2"/>
        <v>0.61445783132530118</v>
      </c>
      <c r="G52">
        <v>0</v>
      </c>
      <c r="H52">
        <v>0</v>
      </c>
      <c r="I52">
        <v>0</v>
      </c>
    </row>
    <row r="53" spans="1:9" x14ac:dyDescent="0.3">
      <c r="A53">
        <v>53</v>
      </c>
      <c r="B53">
        <v>0.16193999999999997</v>
      </c>
      <c r="C53">
        <f t="shared" si="2"/>
        <v>2.7566265060240966</v>
      </c>
      <c r="D53">
        <f t="shared" si="2"/>
        <v>3.3831325301204824</v>
      </c>
      <c r="E53">
        <f t="shared" si="2"/>
        <v>3.1325301204819276</v>
      </c>
      <c r="F53">
        <f t="shared" si="2"/>
        <v>0.62650602409638556</v>
      </c>
      <c r="G53">
        <v>0</v>
      </c>
      <c r="H53">
        <v>0</v>
      </c>
      <c r="I53">
        <v>0</v>
      </c>
    </row>
    <row r="54" spans="1:9" x14ac:dyDescent="0.3">
      <c r="A54">
        <v>54</v>
      </c>
      <c r="B54">
        <v>0.16193999999999997</v>
      </c>
      <c r="C54">
        <f t="shared" si="2"/>
        <v>2.8096385542168676</v>
      </c>
      <c r="D54">
        <f t="shared" si="2"/>
        <v>3.4481927710843379</v>
      </c>
      <c r="E54">
        <f t="shared" si="2"/>
        <v>3.1927710843373496</v>
      </c>
      <c r="F54">
        <f t="shared" si="2"/>
        <v>0.63855421686746994</v>
      </c>
      <c r="G54">
        <v>0</v>
      </c>
      <c r="H54">
        <v>0</v>
      </c>
      <c r="I54">
        <v>0</v>
      </c>
    </row>
    <row r="55" spans="1:9" x14ac:dyDescent="0.3">
      <c r="A55">
        <v>55</v>
      </c>
      <c r="B55">
        <v>0.16193999999999997</v>
      </c>
      <c r="C55">
        <f t="shared" si="2"/>
        <v>2.862650602409639</v>
      </c>
      <c r="D55">
        <f t="shared" si="2"/>
        <v>3.5132530120481933</v>
      </c>
      <c r="E55">
        <f t="shared" si="2"/>
        <v>3.2530120481927711</v>
      </c>
      <c r="F55">
        <f t="shared" si="2"/>
        <v>0.6506024096385542</v>
      </c>
      <c r="G55">
        <v>0</v>
      </c>
      <c r="H55">
        <v>0</v>
      </c>
      <c r="I55">
        <v>0</v>
      </c>
    </row>
    <row r="56" spans="1:9" x14ac:dyDescent="0.3">
      <c r="A56">
        <v>56</v>
      </c>
      <c r="B56">
        <v>0.16193999999999997</v>
      </c>
      <c r="C56">
        <f t="shared" si="2"/>
        <v>2.9156626506024099</v>
      </c>
      <c r="D56">
        <f t="shared" si="2"/>
        <v>3.5783132530120487</v>
      </c>
      <c r="E56">
        <f t="shared" si="2"/>
        <v>3.3132530120481927</v>
      </c>
      <c r="F56">
        <f t="shared" si="2"/>
        <v>0.66265060240963858</v>
      </c>
      <c r="G56">
        <v>0</v>
      </c>
      <c r="H56">
        <v>0</v>
      </c>
      <c r="I56">
        <v>0</v>
      </c>
    </row>
    <row r="57" spans="1:9" x14ac:dyDescent="0.3">
      <c r="A57">
        <v>57</v>
      </c>
      <c r="B57">
        <v>0.16193999999999997</v>
      </c>
      <c r="C57">
        <f t="shared" si="2"/>
        <v>2.9686746987951809</v>
      </c>
      <c r="D57">
        <f t="shared" si="2"/>
        <v>3.6433734939759042</v>
      </c>
      <c r="E57">
        <f t="shared" si="2"/>
        <v>3.3734939759036147</v>
      </c>
      <c r="F57">
        <f t="shared" si="2"/>
        <v>0.67469879518072295</v>
      </c>
      <c r="G57">
        <v>0</v>
      </c>
      <c r="H57">
        <v>0</v>
      </c>
      <c r="I57">
        <v>0</v>
      </c>
    </row>
    <row r="58" spans="1:9" x14ac:dyDescent="0.3">
      <c r="A58">
        <v>58</v>
      </c>
      <c r="B58">
        <v>0.16193999999999997</v>
      </c>
      <c r="C58">
        <f t="shared" si="2"/>
        <v>3.0216867469879523</v>
      </c>
      <c r="D58">
        <f t="shared" si="2"/>
        <v>3.7084337349397596</v>
      </c>
      <c r="E58">
        <f t="shared" si="2"/>
        <v>3.4337349397590362</v>
      </c>
      <c r="F58">
        <f t="shared" si="2"/>
        <v>0.68674698795180722</v>
      </c>
      <c r="G58">
        <v>0</v>
      </c>
      <c r="H58">
        <v>0</v>
      </c>
      <c r="I58">
        <v>0</v>
      </c>
    </row>
    <row r="59" spans="1:9" x14ac:dyDescent="0.3">
      <c r="A59">
        <v>59</v>
      </c>
      <c r="B59">
        <v>0.16193999999999997</v>
      </c>
      <c r="C59">
        <f t="shared" si="2"/>
        <v>3.0746987951807232</v>
      </c>
      <c r="D59">
        <f t="shared" si="2"/>
        <v>3.773493975903615</v>
      </c>
      <c r="E59">
        <f t="shared" si="2"/>
        <v>3.4939759036144578</v>
      </c>
      <c r="F59">
        <f t="shared" si="2"/>
        <v>0.6987951807228916</v>
      </c>
      <c r="G59">
        <v>0</v>
      </c>
      <c r="H59">
        <v>0</v>
      </c>
      <c r="I59">
        <v>0</v>
      </c>
    </row>
    <row r="60" spans="1:9" x14ac:dyDescent="0.3">
      <c r="A60">
        <v>60</v>
      </c>
      <c r="B60">
        <v>0.16193999999999997</v>
      </c>
      <c r="C60">
        <f t="shared" si="2"/>
        <v>3.1277108433734941</v>
      </c>
      <c r="D60">
        <f t="shared" si="2"/>
        <v>3.8385542168674704</v>
      </c>
      <c r="E60">
        <f t="shared" si="2"/>
        <v>3.5542168674698793</v>
      </c>
      <c r="F60">
        <f t="shared" si="2"/>
        <v>0.71084337349397597</v>
      </c>
      <c r="G60">
        <v>0</v>
      </c>
      <c r="H60">
        <v>0</v>
      </c>
      <c r="I60">
        <v>0</v>
      </c>
    </row>
    <row r="61" spans="1:9" x14ac:dyDescent="0.3">
      <c r="A61">
        <v>61</v>
      </c>
      <c r="B61">
        <v>0.16193999999999997</v>
      </c>
      <c r="C61">
        <f t="shared" si="2"/>
        <v>3.1807228915662655</v>
      </c>
      <c r="D61">
        <f t="shared" si="2"/>
        <v>3.9036144578313259</v>
      </c>
      <c r="E61">
        <f t="shared" si="2"/>
        <v>3.6144578313253013</v>
      </c>
      <c r="F61">
        <f t="shared" si="2"/>
        <v>0.72289156626506024</v>
      </c>
      <c r="G61">
        <v>0</v>
      </c>
      <c r="H61">
        <v>0</v>
      </c>
      <c r="I61">
        <v>0</v>
      </c>
    </row>
    <row r="62" spans="1:9" x14ac:dyDescent="0.3">
      <c r="A62">
        <v>62</v>
      </c>
      <c r="B62">
        <v>0.16193999999999997</v>
      </c>
      <c r="C62">
        <f t="shared" ref="C62:F83" si="3">C$84/($A$84-($A$2-1)) *($A62 -($A$2-1))</f>
        <v>3.2337349397590365</v>
      </c>
      <c r="D62">
        <f t="shared" si="3"/>
        <v>3.9686746987951813</v>
      </c>
      <c r="E62">
        <f t="shared" si="3"/>
        <v>3.6746987951807228</v>
      </c>
      <c r="F62">
        <f t="shared" si="3"/>
        <v>0.73493975903614461</v>
      </c>
      <c r="G62">
        <v>0</v>
      </c>
      <c r="H62">
        <v>0</v>
      </c>
      <c r="I62">
        <v>0</v>
      </c>
    </row>
    <row r="63" spans="1:9" x14ac:dyDescent="0.3">
      <c r="A63">
        <v>63</v>
      </c>
      <c r="B63">
        <v>0.16193999999999997</v>
      </c>
      <c r="C63">
        <f t="shared" si="3"/>
        <v>3.2867469879518074</v>
      </c>
      <c r="D63">
        <f t="shared" si="3"/>
        <v>4.0337349397590367</v>
      </c>
      <c r="E63">
        <f t="shared" si="3"/>
        <v>3.7349397590361444</v>
      </c>
      <c r="F63">
        <f t="shared" si="3"/>
        <v>0.74698795180722899</v>
      </c>
      <c r="G63">
        <v>0</v>
      </c>
      <c r="H63">
        <v>0</v>
      </c>
      <c r="I63">
        <v>0</v>
      </c>
    </row>
    <row r="64" spans="1:9" x14ac:dyDescent="0.3">
      <c r="A64">
        <v>64</v>
      </c>
      <c r="B64">
        <v>0.16193999999999997</v>
      </c>
      <c r="C64">
        <f t="shared" si="3"/>
        <v>3.3397590361445788</v>
      </c>
      <c r="D64">
        <f t="shared" si="3"/>
        <v>4.0987951807228917</v>
      </c>
      <c r="E64">
        <f t="shared" si="3"/>
        <v>3.7951807228915664</v>
      </c>
      <c r="F64">
        <f t="shared" si="3"/>
        <v>0.75903614457831325</v>
      </c>
      <c r="G64">
        <v>0</v>
      </c>
      <c r="H64">
        <v>0</v>
      </c>
      <c r="I64">
        <v>0</v>
      </c>
    </row>
    <row r="65" spans="1:9" x14ac:dyDescent="0.3">
      <c r="A65">
        <v>65</v>
      </c>
      <c r="B65">
        <v>0.16193999999999997</v>
      </c>
      <c r="C65">
        <f t="shared" si="3"/>
        <v>3.3927710843373498</v>
      </c>
      <c r="D65">
        <f t="shared" si="3"/>
        <v>4.1638554216867476</v>
      </c>
      <c r="E65">
        <f t="shared" si="3"/>
        <v>3.8554216867469879</v>
      </c>
      <c r="F65">
        <f t="shared" si="3"/>
        <v>0.77108433734939763</v>
      </c>
      <c r="G65">
        <v>0</v>
      </c>
      <c r="H65">
        <v>0</v>
      </c>
      <c r="I65">
        <v>0</v>
      </c>
    </row>
    <row r="66" spans="1:9" x14ac:dyDescent="0.3">
      <c r="A66">
        <v>66</v>
      </c>
      <c r="B66">
        <v>0.16193999999999997</v>
      </c>
      <c r="C66">
        <f t="shared" si="3"/>
        <v>3.4457831325301207</v>
      </c>
      <c r="D66">
        <f t="shared" si="3"/>
        <v>4.2289156626506035</v>
      </c>
      <c r="E66">
        <f t="shared" si="3"/>
        <v>3.9156626506024095</v>
      </c>
      <c r="F66">
        <f t="shared" si="3"/>
        <v>0.78313253012048201</v>
      </c>
      <c r="G66">
        <v>0</v>
      </c>
      <c r="H66">
        <v>0</v>
      </c>
      <c r="I66">
        <v>0</v>
      </c>
    </row>
    <row r="67" spans="1:9" x14ac:dyDescent="0.3">
      <c r="A67">
        <v>67</v>
      </c>
      <c r="B67">
        <v>0.16193999999999997</v>
      </c>
      <c r="C67">
        <f t="shared" si="3"/>
        <v>3.4987951807228921</v>
      </c>
      <c r="D67">
        <f t="shared" si="3"/>
        <v>4.2939759036144585</v>
      </c>
      <c r="E67">
        <f t="shared" si="3"/>
        <v>3.9759036144578315</v>
      </c>
      <c r="F67">
        <f t="shared" si="3"/>
        <v>0.79518072289156627</v>
      </c>
      <c r="G67">
        <v>0</v>
      </c>
      <c r="H67">
        <v>0</v>
      </c>
      <c r="I67">
        <v>0</v>
      </c>
    </row>
    <row r="68" spans="1:9" x14ac:dyDescent="0.3">
      <c r="A68">
        <v>68</v>
      </c>
      <c r="B68">
        <v>0.16193999999999997</v>
      </c>
      <c r="C68">
        <f t="shared" si="3"/>
        <v>3.551807228915663</v>
      </c>
      <c r="D68">
        <f t="shared" si="3"/>
        <v>4.3590361445783135</v>
      </c>
      <c r="E68">
        <f t="shared" si="3"/>
        <v>4.0361445783132526</v>
      </c>
      <c r="F68">
        <f t="shared" si="3"/>
        <v>0.80722891566265065</v>
      </c>
      <c r="G68">
        <v>0</v>
      </c>
      <c r="H68">
        <v>0</v>
      </c>
      <c r="I68">
        <v>0</v>
      </c>
    </row>
    <row r="69" spans="1:9" x14ac:dyDescent="0.3">
      <c r="A69">
        <v>69</v>
      </c>
      <c r="B69">
        <v>0.16193999999999997</v>
      </c>
      <c r="C69">
        <f t="shared" si="3"/>
        <v>3.604819277108434</v>
      </c>
      <c r="D69">
        <f t="shared" si="3"/>
        <v>4.4240963855421693</v>
      </c>
      <c r="E69">
        <f t="shared" si="3"/>
        <v>4.096385542168675</v>
      </c>
      <c r="F69">
        <f t="shared" si="3"/>
        <v>0.81927710843373502</v>
      </c>
      <c r="G69">
        <v>0</v>
      </c>
      <c r="H69">
        <v>0</v>
      </c>
      <c r="I69">
        <v>0</v>
      </c>
    </row>
    <row r="70" spans="1:9" x14ac:dyDescent="0.3">
      <c r="A70">
        <v>70</v>
      </c>
      <c r="B70">
        <v>0.16193999999999997</v>
      </c>
      <c r="C70">
        <f t="shared" si="3"/>
        <v>3.6578313253012054</v>
      </c>
      <c r="D70">
        <f t="shared" si="3"/>
        <v>4.4891566265060252</v>
      </c>
      <c r="E70">
        <f t="shared" si="3"/>
        <v>4.1566265060240966</v>
      </c>
      <c r="F70">
        <f t="shared" si="3"/>
        <v>0.83132530120481929</v>
      </c>
      <c r="G70">
        <v>0</v>
      </c>
      <c r="H70">
        <v>0</v>
      </c>
      <c r="I70">
        <v>0</v>
      </c>
    </row>
    <row r="71" spans="1:9" x14ac:dyDescent="0.3">
      <c r="A71">
        <v>71</v>
      </c>
      <c r="B71">
        <v>0.16193999999999997</v>
      </c>
      <c r="C71">
        <f t="shared" si="3"/>
        <v>3.7108433734939763</v>
      </c>
      <c r="D71">
        <f t="shared" si="3"/>
        <v>4.5542168674698802</v>
      </c>
      <c r="E71">
        <f t="shared" si="3"/>
        <v>4.2168674698795181</v>
      </c>
      <c r="F71">
        <f t="shared" si="3"/>
        <v>0.84337349397590367</v>
      </c>
      <c r="G71">
        <v>0</v>
      </c>
      <c r="H71">
        <v>0</v>
      </c>
      <c r="I71">
        <v>0</v>
      </c>
    </row>
    <row r="72" spans="1:9" x14ac:dyDescent="0.3">
      <c r="A72">
        <v>72</v>
      </c>
      <c r="B72">
        <v>0.16193999999999997</v>
      </c>
      <c r="C72">
        <f t="shared" si="3"/>
        <v>3.7638554216867472</v>
      </c>
      <c r="D72">
        <f t="shared" si="3"/>
        <v>4.6192771084337352</v>
      </c>
      <c r="E72">
        <f t="shared" si="3"/>
        <v>4.2771084337349397</v>
      </c>
      <c r="F72">
        <f t="shared" si="3"/>
        <v>0.85542168674698804</v>
      </c>
      <c r="G72">
        <v>0</v>
      </c>
      <c r="H72">
        <v>0</v>
      </c>
      <c r="I72">
        <v>0</v>
      </c>
    </row>
    <row r="73" spans="1:9" x14ac:dyDescent="0.3">
      <c r="A73">
        <v>73</v>
      </c>
      <c r="B73">
        <v>0.16193999999999997</v>
      </c>
      <c r="C73">
        <f t="shared" si="3"/>
        <v>3.8168674698795186</v>
      </c>
      <c r="D73">
        <f t="shared" si="3"/>
        <v>4.6843373493975911</v>
      </c>
      <c r="E73">
        <f t="shared" si="3"/>
        <v>4.3373493975903612</v>
      </c>
      <c r="F73">
        <f t="shared" si="3"/>
        <v>0.86746987951807231</v>
      </c>
      <c r="G73">
        <v>0</v>
      </c>
      <c r="H73">
        <v>0</v>
      </c>
      <c r="I73">
        <v>0</v>
      </c>
    </row>
    <row r="74" spans="1:9" x14ac:dyDescent="0.3">
      <c r="A74">
        <v>74</v>
      </c>
      <c r="B74">
        <v>0.16193999999999997</v>
      </c>
      <c r="C74">
        <f t="shared" si="3"/>
        <v>3.8698795180722896</v>
      </c>
      <c r="D74">
        <f t="shared" si="3"/>
        <v>4.7493975903614469</v>
      </c>
      <c r="E74">
        <f t="shared" si="3"/>
        <v>4.3975903614457827</v>
      </c>
      <c r="F74">
        <f t="shared" si="3"/>
        <v>0.87951807228915668</v>
      </c>
      <c r="G74">
        <v>0</v>
      </c>
      <c r="H74">
        <v>0</v>
      </c>
      <c r="I74">
        <v>0</v>
      </c>
    </row>
    <row r="75" spans="1:9" x14ac:dyDescent="0.3">
      <c r="A75">
        <v>75</v>
      </c>
      <c r="B75">
        <v>0.16193999999999997</v>
      </c>
      <c r="C75">
        <f t="shared" si="3"/>
        <v>3.9228915662650605</v>
      </c>
      <c r="D75">
        <f t="shared" si="3"/>
        <v>4.8144578313253019</v>
      </c>
      <c r="E75">
        <f t="shared" si="3"/>
        <v>4.4578313253012052</v>
      </c>
      <c r="F75">
        <f t="shared" si="3"/>
        <v>0.89156626506024106</v>
      </c>
      <c r="G75">
        <v>0</v>
      </c>
      <c r="H75">
        <v>0</v>
      </c>
      <c r="I75">
        <v>0</v>
      </c>
    </row>
    <row r="76" spans="1:9" x14ac:dyDescent="0.3">
      <c r="A76">
        <v>76</v>
      </c>
      <c r="B76">
        <v>0.16193999999999997</v>
      </c>
      <c r="C76">
        <f t="shared" si="3"/>
        <v>3.9759036144578319</v>
      </c>
      <c r="D76">
        <f t="shared" si="3"/>
        <v>4.8795180722891569</v>
      </c>
      <c r="E76">
        <f t="shared" si="3"/>
        <v>4.5180722891566267</v>
      </c>
      <c r="F76">
        <f t="shared" si="3"/>
        <v>0.90361445783132532</v>
      </c>
      <c r="G76">
        <v>0</v>
      </c>
      <c r="H76">
        <v>0</v>
      </c>
      <c r="I76">
        <v>0</v>
      </c>
    </row>
    <row r="77" spans="1:9" x14ac:dyDescent="0.3">
      <c r="A77">
        <v>77</v>
      </c>
      <c r="B77">
        <v>0.16193999999999997</v>
      </c>
      <c r="C77">
        <f t="shared" si="3"/>
        <v>4.0289156626506024</v>
      </c>
      <c r="D77">
        <f t="shared" si="3"/>
        <v>4.9445783132530128</v>
      </c>
      <c r="E77">
        <f t="shared" si="3"/>
        <v>4.5783132530120483</v>
      </c>
      <c r="F77">
        <f t="shared" si="3"/>
        <v>0.9156626506024097</v>
      </c>
      <c r="G77">
        <v>0</v>
      </c>
      <c r="H77">
        <v>0</v>
      </c>
      <c r="I77">
        <v>0</v>
      </c>
    </row>
    <row r="78" spans="1:9" x14ac:dyDescent="0.3">
      <c r="A78">
        <v>78</v>
      </c>
      <c r="B78">
        <v>0.16193999999999997</v>
      </c>
      <c r="C78">
        <f t="shared" si="3"/>
        <v>4.0819277108433738</v>
      </c>
      <c r="D78">
        <f t="shared" si="3"/>
        <v>5.0096385542168687</v>
      </c>
      <c r="E78">
        <f t="shared" si="3"/>
        <v>4.6385542168674698</v>
      </c>
      <c r="F78">
        <f t="shared" si="3"/>
        <v>0.92771084337349408</v>
      </c>
      <c r="G78">
        <v>0</v>
      </c>
      <c r="H78">
        <v>0</v>
      </c>
      <c r="I78">
        <v>0</v>
      </c>
    </row>
    <row r="79" spans="1:9" x14ac:dyDescent="0.3">
      <c r="A79">
        <v>79</v>
      </c>
      <c r="B79">
        <v>0.16193999999999997</v>
      </c>
      <c r="C79">
        <f t="shared" si="3"/>
        <v>4.1349397590361452</v>
      </c>
      <c r="D79">
        <f t="shared" si="3"/>
        <v>5.0746987951807236</v>
      </c>
      <c r="E79">
        <f t="shared" si="3"/>
        <v>4.6987951807228914</v>
      </c>
      <c r="F79">
        <f t="shared" si="3"/>
        <v>0.93975903614457834</v>
      </c>
      <c r="G79">
        <v>0</v>
      </c>
      <c r="H79">
        <v>0</v>
      </c>
      <c r="I79">
        <v>0</v>
      </c>
    </row>
    <row r="80" spans="1:9" x14ac:dyDescent="0.3">
      <c r="A80">
        <v>80</v>
      </c>
      <c r="B80">
        <v>0.16193999999999997</v>
      </c>
      <c r="C80">
        <f t="shared" si="3"/>
        <v>4.1879518072289157</v>
      </c>
      <c r="D80">
        <f t="shared" si="3"/>
        <v>5.1397590361445786</v>
      </c>
      <c r="E80">
        <f t="shared" si="3"/>
        <v>4.7590361445783129</v>
      </c>
      <c r="F80">
        <f t="shared" si="3"/>
        <v>0.95180722891566272</v>
      </c>
      <c r="G80">
        <v>0</v>
      </c>
      <c r="H80">
        <v>0</v>
      </c>
      <c r="I80">
        <v>0</v>
      </c>
    </row>
    <row r="81" spans="1:9" x14ac:dyDescent="0.3">
      <c r="A81">
        <v>81</v>
      </c>
      <c r="B81">
        <v>0.16193999999999997</v>
      </c>
      <c r="C81">
        <f t="shared" si="3"/>
        <v>4.2409638554216871</v>
      </c>
      <c r="D81">
        <f t="shared" si="3"/>
        <v>5.2048192771084345</v>
      </c>
      <c r="E81">
        <f t="shared" si="3"/>
        <v>4.8192771084337345</v>
      </c>
      <c r="F81">
        <f t="shared" si="3"/>
        <v>0.96385542168674698</v>
      </c>
      <c r="G81">
        <v>0</v>
      </c>
      <c r="H81">
        <v>0</v>
      </c>
      <c r="I81">
        <v>0</v>
      </c>
    </row>
    <row r="82" spans="1:9" x14ac:dyDescent="0.3">
      <c r="A82">
        <v>82</v>
      </c>
      <c r="B82">
        <v>0.16193999999999997</v>
      </c>
      <c r="C82">
        <f t="shared" si="3"/>
        <v>4.2939759036144585</v>
      </c>
      <c r="D82">
        <f t="shared" si="3"/>
        <v>5.2698795180722904</v>
      </c>
      <c r="E82">
        <f t="shared" si="3"/>
        <v>4.8795180722891569</v>
      </c>
      <c r="F82">
        <f t="shared" si="3"/>
        <v>0.97590361445783136</v>
      </c>
      <c r="G82">
        <v>0</v>
      </c>
      <c r="H82">
        <v>0</v>
      </c>
      <c r="I82">
        <v>0</v>
      </c>
    </row>
    <row r="83" spans="1:9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3"/>
        <v>5.3349397590361454</v>
      </c>
      <c r="E83">
        <f t="shared" si="3"/>
        <v>4.9397590361445785</v>
      </c>
      <c r="F83">
        <f t="shared" si="3"/>
        <v>0.98795180722891573</v>
      </c>
      <c r="G83">
        <v>0</v>
      </c>
      <c r="H83">
        <v>0</v>
      </c>
      <c r="I83">
        <v>0</v>
      </c>
    </row>
    <row r="84" spans="1:9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P86" sqref="P86"/>
    </sheetView>
  </sheetViews>
  <sheetFormatPr baseColWidth="10" defaultRowHeight="14.4" x14ac:dyDescent="0.3"/>
  <sheetData>
    <row r="1" spans="1:10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  <c r="J1" t="s">
        <v>210</v>
      </c>
    </row>
    <row r="2" spans="1:10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f>(F3+0.001)*0.15</f>
        <v>3.7644578313253013E-3</v>
      </c>
    </row>
    <row r="3" spans="1:10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 t="shared" ref="J3:J66" si="1">(F4+0.001)*0.15</f>
        <v>5.5716867469879526E-3</v>
      </c>
    </row>
    <row r="4" spans="1:10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si="1"/>
        <v>7.3789156626506026E-3</v>
      </c>
    </row>
    <row r="5" spans="1:10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  <c r="J5">
        <f t="shared" si="1"/>
        <v>9.1861445783132534E-3</v>
      </c>
    </row>
    <row r="6" spans="1:10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1"/>
        <v>1.0993373493975904E-2</v>
      </c>
    </row>
    <row r="7" spans="1:10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1"/>
        <v>1.2800602409638555E-2</v>
      </c>
    </row>
    <row r="8" spans="1:10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1"/>
        <v>1.4607831325301204E-2</v>
      </c>
    </row>
    <row r="9" spans="1:10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1"/>
        <v>1.6415060240963855E-2</v>
      </c>
    </row>
    <row r="10" spans="1:10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  <c r="J10">
        <f t="shared" si="1"/>
        <v>1.8222289156626506E-2</v>
      </c>
    </row>
    <row r="11" spans="1:10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1"/>
        <v>2.0029518072289157E-2</v>
      </c>
    </row>
    <row r="12" spans="1:10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1"/>
        <v>2.1836746987951811E-2</v>
      </c>
    </row>
    <row r="13" spans="1:10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1"/>
        <v>2.3643975903614459E-2</v>
      </c>
    </row>
    <row r="14" spans="1:10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1"/>
        <v>2.545120481927711E-2</v>
      </c>
    </row>
    <row r="15" spans="1:10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  <c r="J15">
        <f t="shared" si="1"/>
        <v>2.7258433734939757E-2</v>
      </c>
    </row>
    <row r="16" spans="1:10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1"/>
        <v>2.9065662650602411E-2</v>
      </c>
    </row>
    <row r="17" spans="1:10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1"/>
        <v>3.0872891566265062E-2</v>
      </c>
    </row>
    <row r="18" spans="1:10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1"/>
        <v>3.2680120481927713E-2</v>
      </c>
    </row>
    <row r="19" spans="1:10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1"/>
        <v>3.4487349397590364E-2</v>
      </c>
    </row>
    <row r="20" spans="1:10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  <c r="J20">
        <f t="shared" si="1"/>
        <v>3.6294578313253008E-2</v>
      </c>
    </row>
    <row r="21" spans="1:10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1"/>
        <v>3.8101807228915666E-2</v>
      </c>
    </row>
    <row r="22" spans="1:10" x14ac:dyDescent="0.3">
      <c r="A22">
        <v>22</v>
      </c>
      <c r="B22">
        <v>0.13578000000000001</v>
      </c>
      <c r="C22">
        <f t="shared" ref="C22:F41" si="2">C$84/($A$84-($A$2-1)) *($A22 -($A$2-1))</f>
        <v>1.1132530120481929</v>
      </c>
      <c r="D22">
        <f t="shared" si="2"/>
        <v>1.3662650602409641</v>
      </c>
      <c r="E22">
        <f t="shared" si="2"/>
        <v>1.2650602409638554</v>
      </c>
      <c r="F22">
        <f t="shared" si="2"/>
        <v>0.25301204819277112</v>
      </c>
      <c r="G22">
        <v>0</v>
      </c>
      <c r="H22">
        <v>0</v>
      </c>
      <c r="I22">
        <v>0</v>
      </c>
      <c r="J22">
        <f t="shared" si="1"/>
        <v>3.9909036144578316E-2</v>
      </c>
    </row>
    <row r="23" spans="1:10" x14ac:dyDescent="0.3">
      <c r="A23">
        <v>23</v>
      </c>
      <c r="B23">
        <v>0.13969000000000009</v>
      </c>
      <c r="C23">
        <f t="shared" si="2"/>
        <v>1.1662650602409639</v>
      </c>
      <c r="D23">
        <f t="shared" si="2"/>
        <v>1.4313253012048195</v>
      </c>
      <c r="E23">
        <f t="shared" si="2"/>
        <v>1.3253012048192772</v>
      </c>
      <c r="F23">
        <f t="shared" si="2"/>
        <v>0.26506024096385544</v>
      </c>
      <c r="G23">
        <v>0</v>
      </c>
      <c r="H23">
        <v>0</v>
      </c>
      <c r="I23">
        <v>0</v>
      </c>
      <c r="J23">
        <f t="shared" si="1"/>
        <v>4.171626506024096E-2</v>
      </c>
    </row>
    <row r="24" spans="1:10" x14ac:dyDescent="0.3">
      <c r="A24">
        <v>24</v>
      </c>
      <c r="B24">
        <v>0.14373999999999998</v>
      </c>
      <c r="C24">
        <f t="shared" si="2"/>
        <v>1.219277108433735</v>
      </c>
      <c r="D24">
        <f t="shared" si="2"/>
        <v>1.4963855421686749</v>
      </c>
      <c r="E24">
        <f t="shared" si="2"/>
        <v>1.3855421686746987</v>
      </c>
      <c r="F24">
        <f t="shared" si="2"/>
        <v>0.27710843373493976</v>
      </c>
      <c r="G24">
        <v>0</v>
      </c>
      <c r="H24">
        <v>0</v>
      </c>
      <c r="I24">
        <v>0</v>
      </c>
      <c r="J24">
        <f t="shared" si="1"/>
        <v>4.3523493975903618E-2</v>
      </c>
    </row>
    <row r="25" spans="1:10" x14ac:dyDescent="0.3">
      <c r="A25">
        <v>25</v>
      </c>
      <c r="B25">
        <v>0.14491000000000009</v>
      </c>
      <c r="C25">
        <f t="shared" si="2"/>
        <v>1.2722891566265062</v>
      </c>
      <c r="D25">
        <f t="shared" si="2"/>
        <v>1.5614457831325304</v>
      </c>
      <c r="E25">
        <f t="shared" si="2"/>
        <v>1.4457831325301205</v>
      </c>
      <c r="F25">
        <f t="shared" si="2"/>
        <v>0.28915662650602414</v>
      </c>
      <c r="G25">
        <v>0</v>
      </c>
      <c r="H25">
        <v>0</v>
      </c>
      <c r="I25">
        <v>0</v>
      </c>
      <c r="J25">
        <f t="shared" si="1"/>
        <v>4.5330722891566269E-2</v>
      </c>
    </row>
    <row r="26" spans="1:10" x14ac:dyDescent="0.3">
      <c r="A26">
        <v>26</v>
      </c>
      <c r="B26">
        <v>0.14674000000000009</v>
      </c>
      <c r="C26">
        <f t="shared" si="2"/>
        <v>1.3253012048192772</v>
      </c>
      <c r="D26">
        <f t="shared" si="2"/>
        <v>1.6265060240963858</v>
      </c>
      <c r="E26">
        <f t="shared" si="2"/>
        <v>1.5060240963855422</v>
      </c>
      <c r="F26">
        <f t="shared" si="2"/>
        <v>0.30120481927710846</v>
      </c>
      <c r="G26">
        <v>0</v>
      </c>
      <c r="H26">
        <v>0</v>
      </c>
      <c r="I26">
        <v>0</v>
      </c>
      <c r="J26">
        <f t="shared" si="1"/>
        <v>4.7137951807228913E-2</v>
      </c>
    </row>
    <row r="27" spans="1:10" x14ac:dyDescent="0.3">
      <c r="A27">
        <v>27</v>
      </c>
      <c r="B27">
        <v>0.1492</v>
      </c>
      <c r="C27">
        <f t="shared" si="2"/>
        <v>1.3783132530120483</v>
      </c>
      <c r="D27">
        <f t="shared" si="2"/>
        <v>1.6915662650602412</v>
      </c>
      <c r="E27">
        <f t="shared" si="2"/>
        <v>1.5662650602409638</v>
      </c>
      <c r="F27">
        <f t="shared" si="2"/>
        <v>0.31325301204819278</v>
      </c>
      <c r="G27">
        <v>0</v>
      </c>
      <c r="H27">
        <v>0</v>
      </c>
      <c r="I27">
        <v>0</v>
      </c>
      <c r="J27">
        <f t="shared" si="1"/>
        <v>4.8945180722891564E-2</v>
      </c>
    </row>
    <row r="28" spans="1:10" x14ac:dyDescent="0.3">
      <c r="A28">
        <v>28</v>
      </c>
      <c r="B28">
        <v>0.15226000000000006</v>
      </c>
      <c r="C28">
        <f t="shared" si="2"/>
        <v>1.4313253012048195</v>
      </c>
      <c r="D28">
        <f t="shared" si="2"/>
        <v>1.7566265060240966</v>
      </c>
      <c r="E28">
        <f t="shared" si="2"/>
        <v>1.6265060240963856</v>
      </c>
      <c r="F28">
        <f t="shared" si="2"/>
        <v>0.3253012048192771</v>
      </c>
      <c r="G28">
        <v>0</v>
      </c>
      <c r="H28">
        <v>0</v>
      </c>
      <c r="I28">
        <v>0</v>
      </c>
      <c r="J28">
        <f t="shared" si="1"/>
        <v>5.0752409638554222E-2</v>
      </c>
    </row>
    <row r="29" spans="1:10" x14ac:dyDescent="0.3">
      <c r="A29">
        <v>29</v>
      </c>
      <c r="B29">
        <v>0.15589000000000008</v>
      </c>
      <c r="C29">
        <f t="shared" si="2"/>
        <v>1.4843373493975904</v>
      </c>
      <c r="D29">
        <f t="shared" si="2"/>
        <v>1.8216867469879521</v>
      </c>
      <c r="E29">
        <f t="shared" si="2"/>
        <v>1.6867469879518073</v>
      </c>
      <c r="F29">
        <f t="shared" si="2"/>
        <v>0.33734939759036148</v>
      </c>
      <c r="G29">
        <v>0</v>
      </c>
      <c r="H29">
        <v>0</v>
      </c>
      <c r="I29">
        <v>0</v>
      </c>
      <c r="J29">
        <f t="shared" si="1"/>
        <v>5.2559638554216866E-2</v>
      </c>
    </row>
    <row r="30" spans="1:10" x14ac:dyDescent="0.3">
      <c r="A30">
        <v>30</v>
      </c>
      <c r="B30">
        <v>0.15651999999999999</v>
      </c>
      <c r="C30">
        <f t="shared" si="2"/>
        <v>1.5373493975903616</v>
      </c>
      <c r="D30">
        <f t="shared" si="2"/>
        <v>1.8867469879518075</v>
      </c>
      <c r="E30">
        <f t="shared" si="2"/>
        <v>1.7469879518072289</v>
      </c>
      <c r="F30">
        <f t="shared" si="2"/>
        <v>0.3493975903614458</v>
      </c>
      <c r="G30">
        <v>0</v>
      </c>
      <c r="H30">
        <v>0</v>
      </c>
      <c r="I30">
        <v>0</v>
      </c>
      <c r="J30">
        <f t="shared" si="1"/>
        <v>5.4366867469879517E-2</v>
      </c>
    </row>
    <row r="31" spans="1:10" x14ac:dyDescent="0.3">
      <c r="A31">
        <v>31</v>
      </c>
      <c r="B31">
        <v>0.15748000000000006</v>
      </c>
      <c r="C31">
        <f t="shared" si="2"/>
        <v>1.5903614457831328</v>
      </c>
      <c r="D31">
        <f t="shared" si="2"/>
        <v>1.9518072289156629</v>
      </c>
      <c r="E31">
        <f t="shared" si="2"/>
        <v>1.8072289156626506</v>
      </c>
      <c r="F31">
        <f t="shared" si="2"/>
        <v>0.36144578313253012</v>
      </c>
      <c r="G31">
        <v>0</v>
      </c>
      <c r="H31">
        <v>0</v>
      </c>
      <c r="I31">
        <v>0</v>
      </c>
      <c r="J31">
        <f t="shared" si="1"/>
        <v>5.6174096385542174E-2</v>
      </c>
    </row>
    <row r="32" spans="1:10" x14ac:dyDescent="0.3">
      <c r="A32">
        <v>32</v>
      </c>
      <c r="B32">
        <v>0.15873999999999988</v>
      </c>
      <c r="C32">
        <f t="shared" si="2"/>
        <v>1.6433734939759037</v>
      </c>
      <c r="D32">
        <f t="shared" si="2"/>
        <v>2.0168674698795184</v>
      </c>
      <c r="E32">
        <f t="shared" si="2"/>
        <v>1.8674698795180722</v>
      </c>
      <c r="F32">
        <f t="shared" si="2"/>
        <v>0.37349397590361449</v>
      </c>
      <c r="G32">
        <v>0</v>
      </c>
      <c r="H32">
        <v>0</v>
      </c>
      <c r="I32">
        <v>0</v>
      </c>
      <c r="J32">
        <f t="shared" si="1"/>
        <v>5.7981325301204818E-2</v>
      </c>
    </row>
    <row r="33" spans="1:10" x14ac:dyDescent="0.3">
      <c r="A33">
        <v>33</v>
      </c>
      <c r="B33">
        <v>0.16025</v>
      </c>
      <c r="C33">
        <f t="shared" si="2"/>
        <v>1.6963855421686749</v>
      </c>
      <c r="D33">
        <f t="shared" si="2"/>
        <v>2.0819277108433738</v>
      </c>
      <c r="E33">
        <f t="shared" si="2"/>
        <v>1.927710843373494</v>
      </c>
      <c r="F33">
        <f t="shared" si="2"/>
        <v>0.38554216867469882</v>
      </c>
      <c r="G33">
        <v>0</v>
      </c>
      <c r="H33">
        <v>0</v>
      </c>
      <c r="I33">
        <v>0</v>
      </c>
      <c r="J33">
        <f t="shared" si="1"/>
        <v>5.9788554216867469E-2</v>
      </c>
    </row>
    <row r="34" spans="1:10" x14ac:dyDescent="0.3">
      <c r="A34">
        <v>34</v>
      </c>
      <c r="B34">
        <v>0.16193999999999997</v>
      </c>
      <c r="C34">
        <f t="shared" si="2"/>
        <v>1.749397590361446</v>
      </c>
      <c r="D34">
        <f t="shared" si="2"/>
        <v>2.1469879518072292</v>
      </c>
      <c r="E34">
        <f t="shared" si="2"/>
        <v>1.9879518072289157</v>
      </c>
      <c r="F34">
        <f t="shared" si="2"/>
        <v>0.39759036144578314</v>
      </c>
      <c r="G34">
        <v>0</v>
      </c>
      <c r="H34">
        <v>0</v>
      </c>
      <c r="I34">
        <v>0</v>
      </c>
      <c r="J34">
        <f t="shared" si="1"/>
        <v>6.1595783132530127E-2</v>
      </c>
    </row>
    <row r="35" spans="1:10" x14ac:dyDescent="0.3">
      <c r="A35">
        <v>35</v>
      </c>
      <c r="B35">
        <v>0.16193999999999997</v>
      </c>
      <c r="C35">
        <f t="shared" si="2"/>
        <v>1.802409638554217</v>
      </c>
      <c r="D35">
        <f t="shared" si="2"/>
        <v>2.2120481927710847</v>
      </c>
      <c r="E35">
        <f t="shared" si="2"/>
        <v>2.0481927710843375</v>
      </c>
      <c r="F35">
        <f t="shared" si="2"/>
        <v>0.40963855421686751</v>
      </c>
      <c r="G35">
        <v>0</v>
      </c>
      <c r="H35">
        <v>0</v>
      </c>
      <c r="I35">
        <v>0</v>
      </c>
      <c r="J35">
        <f t="shared" si="1"/>
        <v>6.3403012048192778E-2</v>
      </c>
    </row>
    <row r="36" spans="1:10" x14ac:dyDescent="0.3">
      <c r="A36">
        <v>36</v>
      </c>
      <c r="B36">
        <v>0.16193999999999997</v>
      </c>
      <c r="C36">
        <f t="shared" si="2"/>
        <v>1.8554216867469882</v>
      </c>
      <c r="D36">
        <f t="shared" si="2"/>
        <v>2.2771084337349401</v>
      </c>
      <c r="E36">
        <f t="shared" si="2"/>
        <v>2.1084337349397591</v>
      </c>
      <c r="F36">
        <f t="shared" si="2"/>
        <v>0.42168674698795183</v>
      </c>
      <c r="G36">
        <v>0</v>
      </c>
      <c r="H36">
        <v>0</v>
      </c>
      <c r="I36">
        <v>0</v>
      </c>
      <c r="J36">
        <f t="shared" si="1"/>
        <v>6.5210240963855415E-2</v>
      </c>
    </row>
    <row r="37" spans="1:10" x14ac:dyDescent="0.3">
      <c r="A37">
        <v>37</v>
      </c>
      <c r="B37">
        <v>0.16193999999999997</v>
      </c>
      <c r="C37">
        <f t="shared" si="2"/>
        <v>1.9084337349397593</v>
      </c>
      <c r="D37">
        <f t="shared" si="2"/>
        <v>2.3421686746987955</v>
      </c>
      <c r="E37">
        <f t="shared" si="2"/>
        <v>2.1686746987951806</v>
      </c>
      <c r="F37">
        <f t="shared" si="2"/>
        <v>0.43373493975903615</v>
      </c>
      <c r="G37">
        <v>0</v>
      </c>
      <c r="H37">
        <v>0</v>
      </c>
      <c r="I37">
        <v>0</v>
      </c>
      <c r="J37">
        <f t="shared" si="1"/>
        <v>6.701746987951808E-2</v>
      </c>
    </row>
    <row r="38" spans="1:10" x14ac:dyDescent="0.3">
      <c r="A38">
        <v>38</v>
      </c>
      <c r="B38">
        <v>0.16193999999999997</v>
      </c>
      <c r="C38">
        <f t="shared" si="2"/>
        <v>1.9614457831325303</v>
      </c>
      <c r="D38">
        <f t="shared" si="2"/>
        <v>2.407228915662651</v>
      </c>
      <c r="E38">
        <f t="shared" si="2"/>
        <v>2.2289156626506026</v>
      </c>
      <c r="F38">
        <f t="shared" si="2"/>
        <v>0.44578313253012053</v>
      </c>
      <c r="G38">
        <v>0</v>
      </c>
      <c r="H38">
        <v>0</v>
      </c>
      <c r="I38">
        <v>0</v>
      </c>
      <c r="J38">
        <f t="shared" si="1"/>
        <v>6.882469879518073E-2</v>
      </c>
    </row>
    <row r="39" spans="1:10" x14ac:dyDescent="0.3">
      <c r="A39">
        <v>39</v>
      </c>
      <c r="B39">
        <v>0.16193999999999997</v>
      </c>
      <c r="C39">
        <f t="shared" si="2"/>
        <v>2.0144578313253012</v>
      </c>
      <c r="D39">
        <f t="shared" si="2"/>
        <v>2.4722891566265064</v>
      </c>
      <c r="E39">
        <f t="shared" si="2"/>
        <v>2.2891566265060241</v>
      </c>
      <c r="F39">
        <f t="shared" si="2"/>
        <v>0.45783132530120485</v>
      </c>
      <c r="G39">
        <v>0</v>
      </c>
      <c r="H39">
        <v>0</v>
      </c>
      <c r="I39">
        <v>0</v>
      </c>
      <c r="J39">
        <f t="shared" si="1"/>
        <v>7.0631927710843367E-2</v>
      </c>
    </row>
    <row r="40" spans="1:10" x14ac:dyDescent="0.3">
      <c r="A40">
        <v>40</v>
      </c>
      <c r="B40">
        <v>0.16193999999999997</v>
      </c>
      <c r="C40">
        <f t="shared" si="2"/>
        <v>2.0674698795180726</v>
      </c>
      <c r="D40">
        <f t="shared" si="2"/>
        <v>2.5373493975903618</v>
      </c>
      <c r="E40">
        <f t="shared" si="2"/>
        <v>2.3493975903614457</v>
      </c>
      <c r="F40">
        <f t="shared" si="2"/>
        <v>0.46987951807228917</v>
      </c>
      <c r="G40">
        <v>0</v>
      </c>
      <c r="H40">
        <v>0</v>
      </c>
      <c r="I40">
        <v>0</v>
      </c>
      <c r="J40">
        <f t="shared" si="1"/>
        <v>7.2439156626506018E-2</v>
      </c>
    </row>
    <row r="41" spans="1:10" x14ac:dyDescent="0.3">
      <c r="A41">
        <v>41</v>
      </c>
      <c r="B41">
        <v>0.16193999999999997</v>
      </c>
      <c r="C41">
        <f t="shared" si="2"/>
        <v>2.1204819277108435</v>
      </c>
      <c r="D41">
        <f t="shared" si="2"/>
        <v>2.6024096385542173</v>
      </c>
      <c r="E41">
        <f t="shared" si="2"/>
        <v>2.4096385542168672</v>
      </c>
      <c r="F41">
        <f t="shared" si="2"/>
        <v>0.48192771084337349</v>
      </c>
      <c r="G41">
        <v>0</v>
      </c>
      <c r="H41">
        <v>0</v>
      </c>
      <c r="I41">
        <v>0</v>
      </c>
      <c r="J41">
        <f t="shared" si="1"/>
        <v>7.4246385542168683E-2</v>
      </c>
    </row>
    <row r="42" spans="1:10" x14ac:dyDescent="0.3">
      <c r="A42">
        <v>42</v>
      </c>
      <c r="B42">
        <v>0.16193999999999997</v>
      </c>
      <c r="C42">
        <f t="shared" ref="C42:F61" si="3">C$84/($A$84-($A$2-1)) *($A42 -($A$2-1))</f>
        <v>2.1734939759036145</v>
      </c>
      <c r="D42">
        <f t="shared" si="3"/>
        <v>2.6674698795180727</v>
      </c>
      <c r="E42">
        <f t="shared" si="3"/>
        <v>2.4698795180722892</v>
      </c>
      <c r="F42">
        <f t="shared" si="3"/>
        <v>0.49397590361445787</v>
      </c>
      <c r="G42">
        <v>0</v>
      </c>
      <c r="H42">
        <v>0</v>
      </c>
      <c r="I42">
        <v>0</v>
      </c>
      <c r="J42">
        <f t="shared" si="1"/>
        <v>7.6053614457831334E-2</v>
      </c>
    </row>
    <row r="43" spans="1:10" x14ac:dyDescent="0.3">
      <c r="A43">
        <v>43</v>
      </c>
      <c r="B43">
        <v>0.16193999999999997</v>
      </c>
      <c r="C43">
        <f t="shared" si="3"/>
        <v>2.2265060240963859</v>
      </c>
      <c r="D43">
        <f t="shared" si="3"/>
        <v>2.7325301204819281</v>
      </c>
      <c r="E43">
        <f t="shared" si="3"/>
        <v>2.5301204819277108</v>
      </c>
      <c r="F43">
        <f t="shared" si="3"/>
        <v>0.50602409638554224</v>
      </c>
      <c r="G43">
        <v>0</v>
      </c>
      <c r="H43">
        <v>0</v>
      </c>
      <c r="I43">
        <v>0</v>
      </c>
      <c r="J43">
        <f t="shared" si="1"/>
        <v>7.7860843373493971E-2</v>
      </c>
    </row>
    <row r="44" spans="1:10" x14ac:dyDescent="0.3">
      <c r="A44">
        <v>44</v>
      </c>
      <c r="B44">
        <v>0.16193999999999997</v>
      </c>
      <c r="C44">
        <f t="shared" si="3"/>
        <v>2.2795180722891568</v>
      </c>
      <c r="D44">
        <f t="shared" si="3"/>
        <v>2.7975903614457835</v>
      </c>
      <c r="E44">
        <f t="shared" si="3"/>
        <v>2.5903614457831323</v>
      </c>
      <c r="F44">
        <f t="shared" si="3"/>
        <v>0.51807228915662651</v>
      </c>
      <c r="G44">
        <v>0</v>
      </c>
      <c r="H44">
        <v>0</v>
      </c>
      <c r="I44">
        <v>0</v>
      </c>
      <c r="J44">
        <f t="shared" si="1"/>
        <v>7.9668072289156636E-2</v>
      </c>
    </row>
    <row r="45" spans="1:10" x14ac:dyDescent="0.3">
      <c r="A45">
        <v>45</v>
      </c>
      <c r="B45">
        <v>0.16193999999999997</v>
      </c>
      <c r="C45">
        <f t="shared" si="3"/>
        <v>2.3325301204819278</v>
      </c>
      <c r="D45">
        <f t="shared" si="3"/>
        <v>2.862650602409639</v>
      </c>
      <c r="E45">
        <f t="shared" si="3"/>
        <v>2.6506024096385543</v>
      </c>
      <c r="F45">
        <f t="shared" si="3"/>
        <v>0.53012048192771088</v>
      </c>
      <c r="G45">
        <v>0</v>
      </c>
      <c r="H45">
        <v>0</v>
      </c>
      <c r="I45">
        <v>0</v>
      </c>
      <c r="J45">
        <f t="shared" si="1"/>
        <v>8.1475301204819287E-2</v>
      </c>
    </row>
    <row r="46" spans="1:10" x14ac:dyDescent="0.3">
      <c r="A46">
        <v>46</v>
      </c>
      <c r="B46">
        <v>0.16193999999999997</v>
      </c>
      <c r="C46">
        <f t="shared" si="3"/>
        <v>2.3855421686746991</v>
      </c>
      <c r="D46">
        <f t="shared" si="3"/>
        <v>2.9277108433734944</v>
      </c>
      <c r="E46">
        <f t="shared" si="3"/>
        <v>2.7108433734939759</v>
      </c>
      <c r="F46">
        <f t="shared" si="3"/>
        <v>0.54216867469879526</v>
      </c>
      <c r="G46">
        <v>0</v>
      </c>
      <c r="H46">
        <v>0</v>
      </c>
      <c r="I46">
        <v>0</v>
      </c>
      <c r="J46">
        <f t="shared" si="1"/>
        <v>8.3282530120481923E-2</v>
      </c>
    </row>
    <row r="47" spans="1:10" x14ac:dyDescent="0.3">
      <c r="A47">
        <v>47</v>
      </c>
      <c r="B47">
        <v>0.16193999999999997</v>
      </c>
      <c r="C47">
        <f t="shared" si="3"/>
        <v>2.4385542168674701</v>
      </c>
      <c r="D47">
        <f t="shared" si="3"/>
        <v>2.9927710843373498</v>
      </c>
      <c r="E47">
        <f t="shared" si="3"/>
        <v>2.7710843373493974</v>
      </c>
      <c r="F47">
        <f t="shared" si="3"/>
        <v>0.55421686746987953</v>
      </c>
      <c r="G47">
        <v>0</v>
      </c>
      <c r="H47">
        <v>0</v>
      </c>
      <c r="I47">
        <v>0</v>
      </c>
      <c r="J47">
        <f t="shared" si="1"/>
        <v>8.5089759036144588E-2</v>
      </c>
    </row>
    <row r="48" spans="1:10" x14ac:dyDescent="0.3">
      <c r="A48">
        <v>48</v>
      </c>
      <c r="B48">
        <v>0.16193999999999997</v>
      </c>
      <c r="C48">
        <f t="shared" si="3"/>
        <v>2.491566265060241</v>
      </c>
      <c r="D48">
        <f t="shared" si="3"/>
        <v>3.0578313253012053</v>
      </c>
      <c r="E48">
        <f t="shared" si="3"/>
        <v>2.8313253012048194</v>
      </c>
      <c r="F48">
        <f t="shared" si="3"/>
        <v>0.5662650602409639</v>
      </c>
      <c r="G48">
        <v>0</v>
      </c>
      <c r="H48">
        <v>0</v>
      </c>
      <c r="I48">
        <v>0</v>
      </c>
      <c r="J48">
        <f t="shared" si="1"/>
        <v>8.6896987951807239E-2</v>
      </c>
    </row>
    <row r="49" spans="1:10" x14ac:dyDescent="0.3">
      <c r="A49">
        <v>49</v>
      </c>
      <c r="B49">
        <v>0.16193999999999997</v>
      </c>
      <c r="C49">
        <f t="shared" si="3"/>
        <v>2.5445783132530124</v>
      </c>
      <c r="D49">
        <f t="shared" si="3"/>
        <v>3.1228915662650607</v>
      </c>
      <c r="E49">
        <f t="shared" si="3"/>
        <v>2.8915662650602409</v>
      </c>
      <c r="F49">
        <f t="shared" si="3"/>
        <v>0.57831325301204828</v>
      </c>
      <c r="G49">
        <v>0</v>
      </c>
      <c r="H49">
        <v>0</v>
      </c>
      <c r="I49">
        <v>0</v>
      </c>
      <c r="J49">
        <f t="shared" si="1"/>
        <v>8.8704216867469876E-2</v>
      </c>
    </row>
    <row r="50" spans="1:10" x14ac:dyDescent="0.3">
      <c r="A50">
        <v>50</v>
      </c>
      <c r="B50">
        <v>0.16193999999999997</v>
      </c>
      <c r="C50">
        <f t="shared" si="3"/>
        <v>2.5975903614457834</v>
      </c>
      <c r="D50">
        <f t="shared" si="3"/>
        <v>3.1879518072289161</v>
      </c>
      <c r="E50">
        <f t="shared" si="3"/>
        <v>2.9518072289156625</v>
      </c>
      <c r="F50">
        <f t="shared" si="3"/>
        <v>0.59036144578313254</v>
      </c>
      <c r="G50">
        <v>0</v>
      </c>
      <c r="H50">
        <v>0</v>
      </c>
      <c r="I50">
        <v>0</v>
      </c>
      <c r="J50">
        <f t="shared" si="1"/>
        <v>9.0511445783132541E-2</v>
      </c>
    </row>
    <row r="51" spans="1:10" x14ac:dyDescent="0.3">
      <c r="A51">
        <v>51</v>
      </c>
      <c r="B51">
        <v>0.16193999999999997</v>
      </c>
      <c r="C51">
        <f t="shared" si="3"/>
        <v>2.6506024096385543</v>
      </c>
      <c r="D51">
        <f t="shared" si="3"/>
        <v>3.2530120481927716</v>
      </c>
      <c r="E51">
        <f t="shared" si="3"/>
        <v>3.0120481927710845</v>
      </c>
      <c r="F51">
        <f t="shared" si="3"/>
        <v>0.60240963855421692</v>
      </c>
      <c r="G51">
        <v>0</v>
      </c>
      <c r="H51">
        <v>0</v>
      </c>
      <c r="I51">
        <v>0</v>
      </c>
      <c r="J51">
        <f t="shared" si="1"/>
        <v>9.2318674698795178E-2</v>
      </c>
    </row>
    <row r="52" spans="1:10" x14ac:dyDescent="0.3">
      <c r="A52">
        <v>52</v>
      </c>
      <c r="B52">
        <v>0.16193999999999997</v>
      </c>
      <c r="C52">
        <f t="shared" si="3"/>
        <v>2.7036144578313257</v>
      </c>
      <c r="D52">
        <f t="shared" si="3"/>
        <v>3.318072289156627</v>
      </c>
      <c r="E52">
        <f t="shared" si="3"/>
        <v>3.072289156626506</v>
      </c>
      <c r="F52">
        <f t="shared" si="3"/>
        <v>0.61445783132530118</v>
      </c>
      <c r="G52">
        <v>0</v>
      </c>
      <c r="H52">
        <v>0</v>
      </c>
      <c r="I52">
        <v>0</v>
      </c>
      <c r="J52">
        <f t="shared" si="1"/>
        <v>9.4125903614457829E-2</v>
      </c>
    </row>
    <row r="53" spans="1:10" x14ac:dyDescent="0.3">
      <c r="A53">
        <v>53</v>
      </c>
      <c r="B53">
        <v>0.16193999999999997</v>
      </c>
      <c r="C53">
        <f t="shared" si="3"/>
        <v>2.7566265060240966</v>
      </c>
      <c r="D53">
        <f t="shared" si="3"/>
        <v>3.3831325301204824</v>
      </c>
      <c r="E53">
        <f t="shared" si="3"/>
        <v>3.1325301204819276</v>
      </c>
      <c r="F53">
        <f t="shared" si="3"/>
        <v>0.62650602409638556</v>
      </c>
      <c r="G53">
        <v>0</v>
      </c>
      <c r="H53">
        <v>0</v>
      </c>
      <c r="I53">
        <v>0</v>
      </c>
      <c r="J53">
        <f t="shared" si="1"/>
        <v>9.5933132530120493E-2</v>
      </c>
    </row>
    <row r="54" spans="1:10" x14ac:dyDescent="0.3">
      <c r="A54">
        <v>54</v>
      </c>
      <c r="B54">
        <v>0.16193999999999997</v>
      </c>
      <c r="C54">
        <f t="shared" si="3"/>
        <v>2.8096385542168676</v>
      </c>
      <c r="D54">
        <f t="shared" si="3"/>
        <v>3.4481927710843379</v>
      </c>
      <c r="E54">
        <f t="shared" si="3"/>
        <v>3.1927710843373496</v>
      </c>
      <c r="F54">
        <f t="shared" si="3"/>
        <v>0.63855421686746994</v>
      </c>
      <c r="G54">
        <v>0</v>
      </c>
      <c r="H54">
        <v>0</v>
      </c>
      <c r="I54">
        <v>0</v>
      </c>
      <c r="J54">
        <f t="shared" si="1"/>
        <v>9.774036144578313E-2</v>
      </c>
    </row>
    <row r="55" spans="1:10" x14ac:dyDescent="0.3">
      <c r="A55">
        <v>55</v>
      </c>
      <c r="B55">
        <v>0.16193999999999997</v>
      </c>
      <c r="C55">
        <f t="shared" si="3"/>
        <v>2.862650602409639</v>
      </c>
      <c r="D55">
        <f t="shared" si="3"/>
        <v>3.5132530120481933</v>
      </c>
      <c r="E55">
        <f t="shared" si="3"/>
        <v>3.2530120481927711</v>
      </c>
      <c r="F55">
        <f t="shared" si="3"/>
        <v>0.6506024096385542</v>
      </c>
      <c r="G55">
        <v>0</v>
      </c>
      <c r="H55">
        <v>0</v>
      </c>
      <c r="I55">
        <v>0</v>
      </c>
      <c r="J55">
        <f t="shared" si="1"/>
        <v>9.9547590361445781E-2</v>
      </c>
    </row>
    <row r="56" spans="1:10" x14ac:dyDescent="0.3">
      <c r="A56">
        <v>56</v>
      </c>
      <c r="B56">
        <v>0.16193999999999997</v>
      </c>
      <c r="C56">
        <f t="shared" si="3"/>
        <v>2.9156626506024099</v>
      </c>
      <c r="D56">
        <f t="shared" si="3"/>
        <v>3.5783132530120487</v>
      </c>
      <c r="E56">
        <f t="shared" si="3"/>
        <v>3.3132530120481927</v>
      </c>
      <c r="F56">
        <f t="shared" si="3"/>
        <v>0.66265060240963858</v>
      </c>
      <c r="G56">
        <v>0</v>
      </c>
      <c r="H56">
        <v>0</v>
      </c>
      <c r="I56">
        <v>0</v>
      </c>
      <c r="J56">
        <f t="shared" si="1"/>
        <v>0.10135481927710845</v>
      </c>
    </row>
    <row r="57" spans="1:10" x14ac:dyDescent="0.3">
      <c r="A57">
        <v>57</v>
      </c>
      <c r="B57">
        <v>0.16193999999999997</v>
      </c>
      <c r="C57">
        <f t="shared" si="3"/>
        <v>2.9686746987951809</v>
      </c>
      <c r="D57">
        <f t="shared" si="3"/>
        <v>3.6433734939759042</v>
      </c>
      <c r="E57">
        <f t="shared" si="3"/>
        <v>3.3734939759036147</v>
      </c>
      <c r="F57">
        <f t="shared" si="3"/>
        <v>0.67469879518072295</v>
      </c>
      <c r="G57">
        <v>0</v>
      </c>
      <c r="H57">
        <v>0</v>
      </c>
      <c r="I57">
        <v>0</v>
      </c>
      <c r="J57">
        <f t="shared" si="1"/>
        <v>0.10316204819277108</v>
      </c>
    </row>
    <row r="58" spans="1:10" x14ac:dyDescent="0.3">
      <c r="A58">
        <v>58</v>
      </c>
      <c r="B58">
        <v>0.16193999999999997</v>
      </c>
      <c r="C58">
        <f t="shared" si="3"/>
        <v>3.0216867469879523</v>
      </c>
      <c r="D58">
        <f t="shared" si="3"/>
        <v>3.7084337349397596</v>
      </c>
      <c r="E58">
        <f t="shared" si="3"/>
        <v>3.4337349397590362</v>
      </c>
      <c r="F58">
        <f t="shared" si="3"/>
        <v>0.68674698795180722</v>
      </c>
      <c r="G58">
        <v>0</v>
      </c>
      <c r="H58">
        <v>0</v>
      </c>
      <c r="I58">
        <v>0</v>
      </c>
      <c r="J58">
        <f t="shared" si="1"/>
        <v>0.10496927710843373</v>
      </c>
    </row>
    <row r="59" spans="1:10" x14ac:dyDescent="0.3">
      <c r="A59">
        <v>59</v>
      </c>
      <c r="B59">
        <v>0.16193999999999997</v>
      </c>
      <c r="C59">
        <f t="shared" si="3"/>
        <v>3.0746987951807232</v>
      </c>
      <c r="D59">
        <f t="shared" si="3"/>
        <v>3.773493975903615</v>
      </c>
      <c r="E59">
        <f t="shared" si="3"/>
        <v>3.4939759036144578</v>
      </c>
      <c r="F59">
        <f t="shared" si="3"/>
        <v>0.6987951807228916</v>
      </c>
      <c r="G59">
        <v>0</v>
      </c>
      <c r="H59">
        <v>0</v>
      </c>
      <c r="I59">
        <v>0</v>
      </c>
      <c r="J59">
        <f t="shared" si="1"/>
        <v>0.1067765060240964</v>
      </c>
    </row>
    <row r="60" spans="1:10" x14ac:dyDescent="0.3">
      <c r="A60">
        <v>60</v>
      </c>
      <c r="B60">
        <v>0.16193999999999997</v>
      </c>
      <c r="C60">
        <f t="shared" si="3"/>
        <v>3.1277108433734941</v>
      </c>
      <c r="D60">
        <f t="shared" si="3"/>
        <v>3.8385542168674704</v>
      </c>
      <c r="E60">
        <f t="shared" si="3"/>
        <v>3.5542168674698793</v>
      </c>
      <c r="F60">
        <f t="shared" si="3"/>
        <v>0.71084337349397597</v>
      </c>
      <c r="G60">
        <v>0</v>
      </c>
      <c r="H60">
        <v>0</v>
      </c>
      <c r="I60">
        <v>0</v>
      </c>
      <c r="J60">
        <f t="shared" si="1"/>
        <v>0.10858373493975904</v>
      </c>
    </row>
    <row r="61" spans="1:10" x14ac:dyDescent="0.3">
      <c r="A61">
        <v>61</v>
      </c>
      <c r="B61">
        <v>0.16193999999999997</v>
      </c>
      <c r="C61">
        <f t="shared" si="3"/>
        <v>3.1807228915662655</v>
      </c>
      <c r="D61">
        <f t="shared" si="3"/>
        <v>3.9036144578313259</v>
      </c>
      <c r="E61">
        <f t="shared" si="3"/>
        <v>3.6144578313253013</v>
      </c>
      <c r="F61">
        <f t="shared" si="3"/>
        <v>0.72289156626506024</v>
      </c>
      <c r="G61">
        <v>0</v>
      </c>
      <c r="H61">
        <v>0</v>
      </c>
      <c r="I61">
        <v>0</v>
      </c>
      <c r="J61">
        <f t="shared" si="1"/>
        <v>0.11039096385542169</v>
      </c>
    </row>
    <row r="62" spans="1:10" x14ac:dyDescent="0.3">
      <c r="A62">
        <v>62</v>
      </c>
      <c r="B62">
        <v>0.16193999999999997</v>
      </c>
      <c r="C62">
        <f t="shared" ref="C62:F83" si="4">C$84/($A$84-($A$2-1)) *($A62 -($A$2-1))</f>
        <v>3.2337349397590365</v>
      </c>
      <c r="D62">
        <f t="shared" si="4"/>
        <v>3.9686746987951813</v>
      </c>
      <c r="E62">
        <f t="shared" ref="E62:F82" si="5">E$84/($A$84-($A$2-1)) *($A62 -($A$2-1))</f>
        <v>3.6746987951807228</v>
      </c>
      <c r="F62">
        <f t="shared" si="5"/>
        <v>0.73493975903614461</v>
      </c>
      <c r="G62">
        <v>0</v>
      </c>
      <c r="H62">
        <v>0</v>
      </c>
      <c r="I62">
        <v>0</v>
      </c>
      <c r="J62">
        <f t="shared" si="1"/>
        <v>0.11219819277108435</v>
      </c>
    </row>
    <row r="63" spans="1:10" x14ac:dyDescent="0.3">
      <c r="A63">
        <v>63</v>
      </c>
      <c r="B63">
        <v>0.16193999999999997</v>
      </c>
      <c r="C63">
        <f t="shared" si="4"/>
        <v>3.2867469879518074</v>
      </c>
      <c r="D63">
        <f t="shared" si="4"/>
        <v>4.0337349397590367</v>
      </c>
      <c r="E63">
        <f t="shared" si="5"/>
        <v>3.7349397590361444</v>
      </c>
      <c r="F63">
        <f t="shared" si="5"/>
        <v>0.74698795180722899</v>
      </c>
      <c r="G63">
        <v>0</v>
      </c>
      <c r="H63">
        <v>0</v>
      </c>
      <c r="I63">
        <v>0</v>
      </c>
      <c r="J63">
        <f t="shared" si="1"/>
        <v>0.11400542168674699</v>
      </c>
    </row>
    <row r="64" spans="1:10" x14ac:dyDescent="0.3">
      <c r="A64">
        <v>64</v>
      </c>
      <c r="B64">
        <v>0.16193999999999997</v>
      </c>
      <c r="C64">
        <f t="shared" si="4"/>
        <v>3.3397590361445788</v>
      </c>
      <c r="D64">
        <f t="shared" si="4"/>
        <v>4.0987951807228917</v>
      </c>
      <c r="E64">
        <f t="shared" si="5"/>
        <v>3.7951807228915664</v>
      </c>
      <c r="F64">
        <f t="shared" si="5"/>
        <v>0.75903614457831325</v>
      </c>
      <c r="G64">
        <v>0</v>
      </c>
      <c r="H64">
        <v>0</v>
      </c>
      <c r="I64">
        <v>0</v>
      </c>
      <c r="J64">
        <f t="shared" si="1"/>
        <v>0.11581265060240964</v>
      </c>
    </row>
    <row r="65" spans="1:10" x14ac:dyDescent="0.3">
      <c r="A65">
        <v>65</v>
      </c>
      <c r="B65">
        <v>0.16193999999999997</v>
      </c>
      <c r="C65">
        <f t="shared" si="4"/>
        <v>3.3927710843373498</v>
      </c>
      <c r="D65">
        <f t="shared" si="4"/>
        <v>4.1638554216867476</v>
      </c>
      <c r="E65">
        <f t="shared" si="5"/>
        <v>3.8554216867469879</v>
      </c>
      <c r="F65">
        <f t="shared" si="5"/>
        <v>0.77108433734939763</v>
      </c>
      <c r="G65">
        <v>0</v>
      </c>
      <c r="H65">
        <v>0</v>
      </c>
      <c r="I65">
        <v>0</v>
      </c>
      <c r="J65">
        <f t="shared" si="1"/>
        <v>0.11761987951807229</v>
      </c>
    </row>
    <row r="66" spans="1:10" x14ac:dyDescent="0.3">
      <c r="A66">
        <v>66</v>
      </c>
      <c r="B66">
        <v>0.16193999999999997</v>
      </c>
      <c r="C66">
        <f t="shared" si="4"/>
        <v>3.4457831325301207</v>
      </c>
      <c r="D66">
        <f t="shared" si="4"/>
        <v>4.2289156626506035</v>
      </c>
      <c r="E66">
        <f t="shared" si="5"/>
        <v>3.9156626506024095</v>
      </c>
      <c r="F66">
        <f t="shared" si="5"/>
        <v>0.78313253012048201</v>
      </c>
      <c r="G66">
        <v>0</v>
      </c>
      <c r="H66">
        <v>0</v>
      </c>
      <c r="I66">
        <v>0</v>
      </c>
      <c r="J66">
        <f t="shared" si="1"/>
        <v>0.11942710843373494</v>
      </c>
    </row>
    <row r="67" spans="1:10" x14ac:dyDescent="0.3">
      <c r="A67">
        <v>67</v>
      </c>
      <c r="B67">
        <v>0.16193999999999997</v>
      </c>
      <c r="C67">
        <f t="shared" si="4"/>
        <v>3.4987951807228921</v>
      </c>
      <c r="D67">
        <f t="shared" si="4"/>
        <v>4.2939759036144585</v>
      </c>
      <c r="E67">
        <f t="shared" si="5"/>
        <v>3.9759036144578315</v>
      </c>
      <c r="F67">
        <f t="shared" si="5"/>
        <v>0.79518072289156627</v>
      </c>
      <c r="G67">
        <v>0</v>
      </c>
      <c r="H67">
        <v>0</v>
      </c>
      <c r="I67">
        <v>0</v>
      </c>
      <c r="J67">
        <f t="shared" ref="J67:J83" si="6">(F68+0.001)*0.15</f>
        <v>0.12123433734939759</v>
      </c>
    </row>
    <row r="68" spans="1:10" x14ac:dyDescent="0.3">
      <c r="A68">
        <v>68</v>
      </c>
      <c r="B68">
        <v>0.16193999999999997</v>
      </c>
      <c r="C68">
        <f t="shared" si="4"/>
        <v>3.551807228915663</v>
      </c>
      <c r="D68">
        <f t="shared" si="4"/>
        <v>4.3590361445783135</v>
      </c>
      <c r="E68">
        <f t="shared" si="5"/>
        <v>4.0361445783132526</v>
      </c>
      <c r="F68">
        <f t="shared" si="5"/>
        <v>0.80722891566265065</v>
      </c>
      <c r="G68">
        <v>0</v>
      </c>
      <c r="H68">
        <v>0</v>
      </c>
      <c r="I68">
        <v>0</v>
      </c>
      <c r="J68">
        <f t="shared" si="6"/>
        <v>0.12304156626506024</v>
      </c>
    </row>
    <row r="69" spans="1:10" x14ac:dyDescent="0.3">
      <c r="A69">
        <v>69</v>
      </c>
      <c r="B69">
        <v>0.16193999999999997</v>
      </c>
      <c r="C69">
        <f t="shared" si="4"/>
        <v>3.604819277108434</v>
      </c>
      <c r="D69">
        <f t="shared" si="4"/>
        <v>4.4240963855421693</v>
      </c>
      <c r="E69">
        <f t="shared" si="5"/>
        <v>4.096385542168675</v>
      </c>
      <c r="F69">
        <f t="shared" si="5"/>
        <v>0.81927710843373502</v>
      </c>
      <c r="G69">
        <v>0</v>
      </c>
      <c r="H69">
        <v>0</v>
      </c>
      <c r="I69">
        <v>0</v>
      </c>
      <c r="J69">
        <f t="shared" si="6"/>
        <v>0.12484879518072289</v>
      </c>
    </row>
    <row r="70" spans="1:10" x14ac:dyDescent="0.3">
      <c r="A70">
        <v>70</v>
      </c>
      <c r="B70">
        <v>0.16193999999999997</v>
      </c>
      <c r="C70">
        <f t="shared" si="4"/>
        <v>3.6578313253012054</v>
      </c>
      <c r="D70">
        <f t="shared" si="4"/>
        <v>4.4891566265060252</v>
      </c>
      <c r="E70">
        <f t="shared" si="5"/>
        <v>4.1566265060240966</v>
      </c>
      <c r="F70">
        <f t="shared" si="5"/>
        <v>0.83132530120481929</v>
      </c>
      <c r="G70">
        <v>0</v>
      </c>
      <c r="H70">
        <v>0</v>
      </c>
      <c r="I70">
        <v>0</v>
      </c>
      <c r="J70">
        <f t="shared" si="6"/>
        <v>0.12665602409638554</v>
      </c>
    </row>
    <row r="71" spans="1:10" x14ac:dyDescent="0.3">
      <c r="A71">
        <v>71</v>
      </c>
      <c r="B71">
        <v>0.16193999999999997</v>
      </c>
      <c r="C71">
        <f t="shared" si="4"/>
        <v>3.7108433734939763</v>
      </c>
      <c r="D71">
        <f t="shared" si="4"/>
        <v>4.5542168674698802</v>
      </c>
      <c r="E71">
        <f t="shared" si="5"/>
        <v>4.2168674698795181</v>
      </c>
      <c r="F71">
        <f t="shared" si="5"/>
        <v>0.84337349397590367</v>
      </c>
      <c r="G71">
        <v>0</v>
      </c>
      <c r="H71">
        <v>0</v>
      </c>
      <c r="I71">
        <v>0</v>
      </c>
      <c r="J71">
        <f t="shared" si="6"/>
        <v>0.1284632530120482</v>
      </c>
    </row>
    <row r="72" spans="1:10" x14ac:dyDescent="0.3">
      <c r="A72">
        <v>72</v>
      </c>
      <c r="B72">
        <v>0.16193999999999997</v>
      </c>
      <c r="C72">
        <f t="shared" si="4"/>
        <v>3.7638554216867472</v>
      </c>
      <c r="D72">
        <f t="shared" si="4"/>
        <v>4.6192771084337352</v>
      </c>
      <c r="E72">
        <f t="shared" si="5"/>
        <v>4.2771084337349397</v>
      </c>
      <c r="F72">
        <f t="shared" si="5"/>
        <v>0.85542168674698804</v>
      </c>
      <c r="G72">
        <v>0</v>
      </c>
      <c r="H72">
        <v>0</v>
      </c>
      <c r="I72">
        <v>0</v>
      </c>
      <c r="J72">
        <f t="shared" si="6"/>
        <v>0.13027048192771085</v>
      </c>
    </row>
    <row r="73" spans="1:10" x14ac:dyDescent="0.3">
      <c r="A73">
        <v>73</v>
      </c>
      <c r="B73">
        <v>0.16193999999999997</v>
      </c>
      <c r="C73">
        <f t="shared" si="4"/>
        <v>3.8168674698795186</v>
      </c>
      <c r="D73">
        <f t="shared" si="4"/>
        <v>4.6843373493975911</v>
      </c>
      <c r="E73">
        <f t="shared" si="5"/>
        <v>4.3373493975903612</v>
      </c>
      <c r="F73">
        <f t="shared" si="5"/>
        <v>0.86746987951807231</v>
      </c>
      <c r="G73">
        <v>0</v>
      </c>
      <c r="H73">
        <v>0</v>
      </c>
      <c r="I73">
        <v>0</v>
      </c>
      <c r="J73">
        <f t="shared" si="6"/>
        <v>0.1320777108433735</v>
      </c>
    </row>
    <row r="74" spans="1:10" x14ac:dyDescent="0.3">
      <c r="A74">
        <v>74</v>
      </c>
      <c r="B74">
        <v>0.16193999999999997</v>
      </c>
      <c r="C74">
        <f t="shared" si="4"/>
        <v>3.8698795180722896</v>
      </c>
      <c r="D74">
        <f t="shared" si="4"/>
        <v>4.7493975903614469</v>
      </c>
      <c r="E74">
        <f t="shared" si="5"/>
        <v>4.3975903614457827</v>
      </c>
      <c r="F74">
        <f t="shared" si="5"/>
        <v>0.87951807228915668</v>
      </c>
      <c r="G74">
        <v>0</v>
      </c>
      <c r="H74">
        <v>0</v>
      </c>
      <c r="I74">
        <v>0</v>
      </c>
      <c r="J74">
        <f t="shared" si="6"/>
        <v>0.13388493975903615</v>
      </c>
    </row>
    <row r="75" spans="1:10" x14ac:dyDescent="0.3">
      <c r="A75">
        <v>75</v>
      </c>
      <c r="B75">
        <v>0.16193999999999997</v>
      </c>
      <c r="C75">
        <f t="shared" si="4"/>
        <v>3.9228915662650605</v>
      </c>
      <c r="D75">
        <f t="shared" si="4"/>
        <v>4.8144578313253019</v>
      </c>
      <c r="E75">
        <f t="shared" si="5"/>
        <v>4.4578313253012052</v>
      </c>
      <c r="F75">
        <f t="shared" si="5"/>
        <v>0.89156626506024106</v>
      </c>
      <c r="G75">
        <v>0</v>
      </c>
      <c r="H75">
        <v>0</v>
      </c>
      <c r="I75">
        <v>0</v>
      </c>
      <c r="J75">
        <f t="shared" si="6"/>
        <v>0.1356921686746988</v>
      </c>
    </row>
    <row r="76" spans="1:10" x14ac:dyDescent="0.3">
      <c r="A76">
        <v>76</v>
      </c>
      <c r="B76">
        <v>0.16193999999999997</v>
      </c>
      <c r="C76">
        <f t="shared" si="4"/>
        <v>3.9759036144578319</v>
      </c>
      <c r="D76">
        <f t="shared" si="4"/>
        <v>4.8795180722891569</v>
      </c>
      <c r="E76">
        <f t="shared" si="5"/>
        <v>4.5180722891566267</v>
      </c>
      <c r="F76">
        <f t="shared" si="5"/>
        <v>0.90361445783132532</v>
      </c>
      <c r="G76">
        <v>0</v>
      </c>
      <c r="H76">
        <v>0</v>
      </c>
      <c r="I76">
        <v>0</v>
      </c>
      <c r="J76">
        <f t="shared" si="6"/>
        <v>0.13749939759036145</v>
      </c>
    </row>
    <row r="77" spans="1:10" x14ac:dyDescent="0.3">
      <c r="A77">
        <v>77</v>
      </c>
      <c r="B77">
        <v>0.16193999999999997</v>
      </c>
      <c r="C77">
        <f t="shared" si="4"/>
        <v>4.0289156626506024</v>
      </c>
      <c r="D77">
        <f t="shared" si="4"/>
        <v>4.9445783132530128</v>
      </c>
      <c r="E77">
        <f t="shared" si="5"/>
        <v>4.5783132530120483</v>
      </c>
      <c r="F77">
        <f t="shared" si="5"/>
        <v>0.9156626506024097</v>
      </c>
      <c r="G77">
        <v>0</v>
      </c>
      <c r="H77">
        <v>0</v>
      </c>
      <c r="I77">
        <v>0</v>
      </c>
      <c r="J77">
        <f t="shared" si="6"/>
        <v>0.1393066265060241</v>
      </c>
    </row>
    <row r="78" spans="1:10" x14ac:dyDescent="0.3">
      <c r="A78">
        <v>78</v>
      </c>
      <c r="B78">
        <v>0.16193999999999997</v>
      </c>
      <c r="C78">
        <f t="shared" si="4"/>
        <v>4.0819277108433738</v>
      </c>
      <c r="D78">
        <f t="shared" si="4"/>
        <v>5.0096385542168687</v>
      </c>
      <c r="E78">
        <f t="shared" si="5"/>
        <v>4.6385542168674698</v>
      </c>
      <c r="F78">
        <f t="shared" si="5"/>
        <v>0.92771084337349408</v>
      </c>
      <c r="G78">
        <v>0</v>
      </c>
      <c r="H78">
        <v>0</v>
      </c>
      <c r="I78">
        <v>0</v>
      </c>
      <c r="J78">
        <f t="shared" si="6"/>
        <v>0.14111385542168675</v>
      </c>
    </row>
    <row r="79" spans="1:10" x14ac:dyDescent="0.3">
      <c r="A79">
        <v>79</v>
      </c>
      <c r="B79">
        <v>0.16193999999999997</v>
      </c>
      <c r="C79">
        <f t="shared" si="4"/>
        <v>4.1349397590361452</v>
      </c>
      <c r="D79">
        <f t="shared" si="4"/>
        <v>5.0746987951807236</v>
      </c>
      <c r="E79">
        <f t="shared" si="5"/>
        <v>4.6987951807228914</v>
      </c>
      <c r="F79">
        <f t="shared" si="5"/>
        <v>0.93975903614457834</v>
      </c>
      <c r="G79">
        <v>0</v>
      </c>
      <c r="H79">
        <v>0</v>
      </c>
      <c r="I79">
        <v>0</v>
      </c>
      <c r="J79">
        <f t="shared" si="6"/>
        <v>0.1429210843373494</v>
      </c>
    </row>
    <row r="80" spans="1:10" x14ac:dyDescent="0.3">
      <c r="A80">
        <v>80</v>
      </c>
      <c r="B80">
        <v>0.16193999999999997</v>
      </c>
      <c r="C80">
        <f t="shared" si="4"/>
        <v>4.1879518072289157</v>
      </c>
      <c r="D80">
        <f t="shared" si="4"/>
        <v>5.1397590361445786</v>
      </c>
      <c r="E80">
        <f t="shared" si="5"/>
        <v>4.7590361445783129</v>
      </c>
      <c r="F80">
        <f t="shared" si="5"/>
        <v>0.95180722891566272</v>
      </c>
      <c r="G80">
        <v>0</v>
      </c>
      <c r="H80">
        <v>0</v>
      </c>
      <c r="I80">
        <v>0</v>
      </c>
      <c r="J80">
        <f t="shared" si="6"/>
        <v>0.14472831325301205</v>
      </c>
    </row>
    <row r="81" spans="1:10" x14ac:dyDescent="0.3">
      <c r="A81">
        <v>81</v>
      </c>
      <c r="B81">
        <v>0.16193999999999997</v>
      </c>
      <c r="C81">
        <f t="shared" si="4"/>
        <v>4.2409638554216871</v>
      </c>
      <c r="D81">
        <f t="shared" si="4"/>
        <v>5.2048192771084345</v>
      </c>
      <c r="E81">
        <f t="shared" si="5"/>
        <v>4.8192771084337345</v>
      </c>
      <c r="F81">
        <f t="shared" si="5"/>
        <v>0.96385542168674698</v>
      </c>
      <c r="G81">
        <v>0</v>
      </c>
      <c r="H81">
        <v>0</v>
      </c>
      <c r="I81">
        <v>0</v>
      </c>
      <c r="J81">
        <f t="shared" si="6"/>
        <v>0.1465355421686747</v>
      </c>
    </row>
    <row r="82" spans="1:10" x14ac:dyDescent="0.3">
      <c r="A82">
        <v>82</v>
      </c>
      <c r="B82">
        <v>0.16193999999999997</v>
      </c>
      <c r="C82">
        <f t="shared" si="4"/>
        <v>4.2939759036144585</v>
      </c>
      <c r="D82">
        <f t="shared" si="4"/>
        <v>5.2698795180722904</v>
      </c>
      <c r="E82">
        <f t="shared" si="5"/>
        <v>4.8795180722891569</v>
      </c>
      <c r="F82">
        <f t="shared" si="5"/>
        <v>0.97590361445783136</v>
      </c>
      <c r="G82">
        <v>0</v>
      </c>
      <c r="H82">
        <v>0</v>
      </c>
      <c r="I82">
        <v>0</v>
      </c>
      <c r="J82">
        <f t="shared" si="6"/>
        <v>0.14834277108433735</v>
      </c>
    </row>
    <row r="83" spans="1:10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4"/>
        <v>5.3349397590361454</v>
      </c>
      <c r="E83">
        <f t="shared" si="4"/>
        <v>4.9397590361445785</v>
      </c>
      <c r="F83">
        <f t="shared" si="4"/>
        <v>0.98795180722891573</v>
      </c>
      <c r="G83">
        <v>0</v>
      </c>
      <c r="H83">
        <v>0</v>
      </c>
      <c r="I83">
        <v>0</v>
      </c>
      <c r="J83">
        <f t="shared" si="6"/>
        <v>0.15014999999999998</v>
      </c>
    </row>
    <row r="84" spans="1:10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>J83</f>
        <v>0.15014999999999998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Content</vt:lpstr>
      <vt:lpstr>Data</vt:lpstr>
      <vt:lpstr>Start</vt:lpstr>
      <vt:lpstr>Terminal</vt:lpstr>
      <vt:lpstr>COVID</vt:lpstr>
      <vt:lpstr>Baseline</vt:lpstr>
      <vt:lpstr>Temperature</vt:lpstr>
      <vt:lpstr>SeaLevel</vt:lpstr>
      <vt:lpstr>Adaptation</vt:lpstr>
      <vt:lpstr>Extremes</vt:lpstr>
      <vt:lpstr>Dynamics</vt:lpstr>
      <vt:lpstr>Structural Parameters</vt:lpstr>
      <vt:lpstr>Damage Functions Labour</vt:lpstr>
      <vt:lpstr>Damage Functions Capital</vt:lpstr>
      <vt:lpstr>Damage Functions TFP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CST</cp:lastModifiedBy>
  <dcterms:created xsi:type="dcterms:W3CDTF">2020-03-02T10:43:15Z</dcterms:created>
  <dcterms:modified xsi:type="dcterms:W3CDTF">2020-07-14T14:42:07Z</dcterms:modified>
</cp:coreProperties>
</file>