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 activeTab="8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C34" i="2" l="1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A654" i="4" l="1"/>
  <c r="A629" i="4"/>
  <c r="A604" i="4"/>
  <c r="A579" i="4"/>
  <c r="A554" i="4"/>
  <c r="A529" i="4"/>
  <c r="A504" i="4"/>
  <c r="A479" i="4"/>
  <c r="A454" i="4"/>
  <c r="A429" i="4"/>
  <c r="A404" i="4"/>
  <c r="A379" i="4"/>
  <c r="A354" i="4"/>
  <c r="A329" i="4"/>
  <c r="A304" i="4"/>
  <c r="A279" i="4"/>
  <c r="A254" i="4"/>
  <c r="A229" i="4"/>
  <c r="A654" i="16"/>
  <c r="A629" i="16"/>
  <c r="A604" i="16"/>
  <c r="A579" i="16"/>
  <c r="A554" i="16"/>
  <c r="A529" i="16"/>
  <c r="A504" i="16"/>
  <c r="A479" i="16"/>
  <c r="A454" i="16"/>
  <c r="A429" i="16"/>
  <c r="A404" i="16"/>
  <c r="A379" i="16"/>
  <c r="A354" i="16"/>
  <c r="A329" i="16"/>
  <c r="A304" i="16"/>
  <c r="A279" i="16"/>
  <c r="A254" i="16"/>
  <c r="A229" i="16"/>
  <c r="A204" i="16"/>
  <c r="A179" i="16"/>
  <c r="A154" i="16"/>
  <c r="A129" i="16"/>
  <c r="A104" i="16"/>
  <c r="A79" i="16"/>
  <c r="A53" i="16"/>
  <c r="A27" i="16"/>
  <c r="A2" i="16"/>
  <c r="A654" i="17"/>
  <c r="A629" i="17"/>
  <c r="A604" i="17"/>
  <c r="A579" i="17"/>
  <c r="A554" i="17"/>
  <c r="A529" i="17"/>
  <c r="A504" i="17"/>
  <c r="A479" i="17"/>
  <c r="A454" i="17"/>
  <c r="A429" i="17"/>
  <c r="A404" i="17"/>
  <c r="A379" i="17"/>
  <c r="A354" i="17"/>
  <c r="A329" i="17"/>
  <c r="A304" i="17"/>
  <c r="A279" i="17"/>
  <c r="A254" i="17"/>
  <c r="A229" i="17"/>
  <c r="I16" i="2"/>
  <c r="I44" i="2"/>
  <c r="F36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7" i="5"/>
  <c r="A37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72" i="5"/>
  <c r="A72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6" i="5"/>
  <c r="A56" i="5"/>
  <c r="C55" i="5"/>
  <c r="A55" i="5"/>
  <c r="C100" i="5"/>
  <c r="A100" i="5"/>
  <c r="C99" i="5"/>
  <c r="A99" i="5"/>
  <c r="C98" i="5"/>
  <c r="A98" i="5"/>
  <c r="C97" i="5"/>
  <c r="A97" i="5"/>
  <c r="C96" i="5"/>
  <c r="A96" i="5"/>
  <c r="C95" i="5"/>
  <c r="A95" i="5"/>
  <c r="C94" i="5"/>
  <c r="A94" i="5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128" i="5"/>
  <c r="A128" i="5"/>
  <c r="C127" i="5"/>
  <c r="A127" i="5"/>
  <c r="C126" i="5"/>
  <c r="A126" i="5"/>
  <c r="C125" i="5"/>
  <c r="A125" i="5"/>
  <c r="C124" i="5"/>
  <c r="A124" i="5"/>
  <c r="C123" i="5"/>
  <c r="A123" i="5"/>
  <c r="C122" i="5"/>
  <c r="A122" i="5"/>
  <c r="C121" i="5"/>
  <c r="A121" i="5"/>
  <c r="C120" i="5"/>
  <c r="A120" i="5"/>
  <c r="C119" i="5"/>
  <c r="A119" i="5"/>
  <c r="C118" i="5"/>
  <c r="A118" i="5"/>
  <c r="C117" i="5"/>
  <c r="A117" i="5"/>
  <c r="C116" i="5"/>
  <c r="A116" i="5"/>
  <c r="C115" i="5"/>
  <c r="A115" i="5"/>
  <c r="C114" i="5"/>
  <c r="A114" i="5"/>
  <c r="C113" i="5"/>
  <c r="A113" i="5"/>
  <c r="C112" i="5"/>
  <c r="A112" i="5"/>
  <c r="C111" i="5"/>
  <c r="A111" i="5"/>
  <c r="C66" i="3"/>
  <c r="A66" i="3"/>
  <c r="C65" i="3"/>
  <c r="A65" i="3"/>
  <c r="C64" i="3"/>
  <c r="A64" i="3"/>
  <c r="C63" i="3"/>
  <c r="A63" i="3"/>
  <c r="C62" i="3"/>
  <c r="A62" i="3"/>
  <c r="C61" i="3"/>
  <c r="A61" i="3"/>
  <c r="C60" i="3"/>
  <c r="A60" i="3"/>
  <c r="C59" i="3"/>
  <c r="A59" i="3"/>
  <c r="C58" i="3"/>
  <c r="A58" i="3"/>
  <c r="C57" i="3"/>
  <c r="A57" i="3"/>
  <c r="C56" i="3"/>
  <c r="A56" i="3"/>
  <c r="C55" i="3"/>
  <c r="A55" i="3"/>
  <c r="C54" i="3"/>
  <c r="A54" i="3"/>
  <c r="C53" i="3"/>
  <c r="A53" i="3"/>
  <c r="C52" i="3"/>
  <c r="A52" i="3"/>
  <c r="C51" i="3"/>
  <c r="A51" i="3"/>
  <c r="C50" i="3"/>
  <c r="A50" i="3"/>
  <c r="C49" i="3"/>
  <c r="A49" i="3"/>
  <c r="C38" i="3"/>
  <c r="A38" i="3"/>
  <c r="C37" i="3"/>
  <c r="A37" i="3"/>
  <c r="C36" i="3"/>
  <c r="A36" i="3"/>
  <c r="C35" i="3"/>
  <c r="A35" i="3"/>
  <c r="C34" i="3"/>
  <c r="A34" i="3"/>
  <c r="C33" i="3"/>
  <c r="A33" i="3"/>
  <c r="C32" i="3"/>
  <c r="A32" i="3"/>
  <c r="C31" i="3"/>
  <c r="A31" i="3"/>
  <c r="C30" i="3"/>
  <c r="A30" i="3"/>
  <c r="C29" i="3"/>
  <c r="A29" i="3"/>
  <c r="C28" i="3"/>
  <c r="A28" i="3"/>
  <c r="C27" i="3"/>
  <c r="A27" i="3"/>
  <c r="C26" i="3"/>
  <c r="A26" i="3"/>
  <c r="C25" i="3"/>
  <c r="A25" i="3"/>
  <c r="C24" i="3"/>
  <c r="A24" i="3"/>
  <c r="A23" i="3"/>
  <c r="C23" i="3"/>
  <c r="A22" i="3"/>
  <c r="C22" i="3"/>
  <c r="A21" i="3"/>
  <c r="C21" i="3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C102" i="1"/>
  <c r="A102" i="1"/>
  <c r="C101" i="1"/>
  <c r="A101" i="1"/>
  <c r="C100" i="1"/>
  <c r="A100" i="1"/>
  <c r="C99" i="1"/>
  <c r="A99" i="1"/>
  <c r="C98" i="1"/>
  <c r="A98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B40" i="11"/>
  <c r="K16" i="2" s="1"/>
  <c r="B39" i="11"/>
  <c r="K15" i="2" s="1"/>
  <c r="B38" i="11"/>
  <c r="K14" i="2" s="1"/>
  <c r="B37" i="11"/>
  <c r="B36" i="11"/>
  <c r="B35" i="11"/>
  <c r="B34" i="11"/>
  <c r="D18" i="3" s="1"/>
  <c r="B33" i="11"/>
  <c r="B32" i="11"/>
  <c r="D14" i="3" s="1"/>
  <c r="A245" i="16" a="1"/>
  <c r="A247" i="17" a="1"/>
  <c r="A556" i="17" a="1"/>
  <c r="A269" i="4" a="1"/>
  <c r="A636" i="4" a="1"/>
  <c r="A626" i="17" a="1"/>
  <c r="A466" i="16" a="1"/>
  <c r="A633" i="17" a="1"/>
  <c r="A353" i="4" a="1"/>
  <c r="A444" i="17" a="1"/>
  <c r="A497" i="17" a="1"/>
  <c r="A372" i="4" a="1"/>
  <c r="A372" i="17" a="1"/>
  <c r="A502" i="17" a="1"/>
  <c r="A606" i="17" a="1"/>
  <c r="A608" i="4" a="1"/>
  <c r="A677" i="4" a="1"/>
  <c r="A586" i="4" a="1"/>
  <c r="A406" i="17" a="1"/>
  <c r="A643" i="17" a="1"/>
  <c r="A364" i="17" a="1"/>
  <c r="A631" i="17" a="1"/>
  <c r="A548" i="17" a="1"/>
  <c r="A539" i="17" a="1"/>
  <c r="A383" i="17" a="1"/>
  <c r="A476" i="4" a="1"/>
  <c r="A478" i="4" a="1"/>
  <c r="A423" i="16" a="1"/>
  <c r="A541" i="4" a="1"/>
  <c r="A565" i="16" a="1"/>
  <c r="A598" i="16" a="1"/>
  <c r="A333" i="4" a="1"/>
  <c r="A389" i="4" a="1"/>
  <c r="A489" i="4" a="1"/>
  <c r="A647" i="17" a="1"/>
  <c r="A283" i="17" a="1"/>
  <c r="A276" i="16" a="1"/>
  <c r="A578" i="4" a="1"/>
  <c r="A573" i="4" a="1"/>
  <c r="A273" i="4" a="1"/>
  <c r="A472" i="16" a="1"/>
  <c r="A290" i="16" a="1"/>
  <c r="A644" i="17" a="1"/>
  <c r="A514" i="16" a="1"/>
  <c r="A358" i="16" a="1"/>
  <c r="A403" i="17" a="1"/>
  <c r="A624" i="17" a="1"/>
  <c r="A562" i="16" a="1"/>
  <c r="A251" i="4" a="1"/>
  <c r="A487" i="17" a="1"/>
  <c r="A572" i="16" a="1"/>
  <c r="A422" i="17" a="1"/>
  <c r="A433" i="16" a="1"/>
  <c r="A249" i="17" a="1"/>
  <c r="A649" i="17" a="1"/>
  <c r="A347" i="17" a="1"/>
  <c r="A294" i="17" a="1"/>
  <c r="A291" i="16" a="1"/>
  <c r="A672" i="17" a="1"/>
  <c r="A316" i="16" a="1"/>
  <c r="A299" i="17" a="1"/>
  <c r="A318" i="4" a="1"/>
  <c r="A453" i="4" a="1"/>
  <c r="A277" i="4" a="1"/>
  <c r="A516" i="17" a="1"/>
  <c r="A674" i="16" a="1"/>
  <c r="A393" i="4" a="1"/>
  <c r="A322" i="16" a="1"/>
  <c r="A236" i="16" a="1"/>
  <c r="A633" i="4" a="1"/>
  <c r="A614" i="4" a="1"/>
  <c r="A368" i="17" a="1"/>
  <c r="A235" i="17" a="1"/>
  <c r="A291" i="4" a="1"/>
  <c r="A273" i="16" a="1"/>
  <c r="A528" i="16" a="1"/>
  <c r="A602" i="16" a="1"/>
  <c r="A620" i="4" a="1"/>
  <c r="A562" i="17" a="1"/>
  <c r="A272" i="4" a="1"/>
  <c r="A391" i="17" a="1"/>
  <c r="A648" i="16" a="1"/>
  <c r="A498" i="17" a="1"/>
  <c r="A365" i="4" a="1"/>
  <c r="A460" i="17" a="1"/>
  <c r="A347" i="4" a="1"/>
  <c r="A639" i="16" a="1"/>
  <c r="A374" i="17" a="1"/>
  <c r="A531" i="4" a="1"/>
  <c r="A512" i="16" a="1"/>
  <c r="A349" i="17" a="1"/>
  <c r="A501" i="16" a="1"/>
  <c r="A658" i="4" a="1"/>
  <c r="A408" i="17" a="1"/>
  <c r="A599" i="16" a="1"/>
  <c r="A285" i="4" a="1"/>
  <c r="A266" i="17" a="1"/>
  <c r="A419" i="17" a="1"/>
  <c r="A581" i="17" a="1"/>
  <c r="A544" i="4" a="1"/>
  <c r="A636" i="16" a="1"/>
  <c r="A511" i="16" a="1"/>
  <c r="A501" i="4" a="1"/>
  <c r="A590" i="17" a="1"/>
  <c r="A458" i="17" a="1"/>
  <c r="A407" i="16" a="1"/>
  <c r="A651" i="16" a="1"/>
  <c r="A451" i="4" a="1"/>
  <c r="A376" i="17" a="1"/>
  <c r="A458" i="4" a="1"/>
  <c r="A323" i="4" a="1"/>
  <c r="A314" i="17" a="1"/>
  <c r="A411" i="4" a="1"/>
  <c r="A437" i="4" a="1"/>
  <c r="A619" i="17" a="1"/>
  <c r="A495" i="4" a="1"/>
  <c r="A656" i="16" a="1"/>
  <c r="A440" i="16" a="1"/>
  <c r="A433" i="4" a="1"/>
  <c r="A618" i="17" a="1"/>
  <c r="A337" i="16" a="1"/>
  <c r="A448" i="16" a="1"/>
  <c r="A469" i="16" a="1"/>
  <c r="A256" i="4" a="1"/>
  <c r="A612" i="4" a="1"/>
  <c r="A620" i="17" a="1"/>
  <c r="A476" i="17" a="1"/>
  <c r="A601" i="16" a="1"/>
  <c r="A545" i="4" a="1"/>
  <c r="A503" i="4" a="1"/>
  <c r="A341" i="17" a="1"/>
  <c r="A399" i="16" a="1"/>
  <c r="A502" i="4" a="1"/>
  <c r="A662" i="4" a="1"/>
  <c r="A328" i="17" a="1"/>
  <c r="A620" i="16" a="1"/>
  <c r="A577" i="17" a="1"/>
  <c r="A519" i="17" a="1"/>
  <c r="A278" i="16" a="1"/>
  <c r="A523" i="4" a="1"/>
  <c r="A623" i="4" a="1"/>
  <c r="A503" i="17" a="1"/>
  <c r="A251" i="17" a="1"/>
  <c r="A447" i="16" a="1"/>
  <c r="A473" i="4" a="1"/>
  <c r="A526" i="16" a="1"/>
  <c r="A431" i="17" a="1"/>
  <c r="A320" i="17" a="1"/>
  <c r="A337" i="4" a="1"/>
  <c r="A319" i="17" a="1"/>
  <c r="A481" i="4" a="1"/>
  <c r="A597" i="4" a="1"/>
  <c r="A531" i="16" a="1"/>
  <c r="A535" i="17" a="1"/>
  <c r="A398" i="17" a="1"/>
  <c r="A648" i="17" a="1"/>
  <c r="A374" i="4" a="1"/>
  <c r="A249" i="4" a="1"/>
  <c r="A316" i="4" a="1"/>
  <c r="A326" i="4" a="1"/>
  <c r="A640" i="4" a="1"/>
  <c r="A391" i="16" a="1"/>
  <c r="A493" i="16" a="1"/>
  <c r="A383" i="4" a="1"/>
  <c r="A328" i="16" a="1"/>
  <c r="A440" i="4" a="1"/>
  <c r="A640" i="17" a="1"/>
  <c r="A357" i="17" a="1"/>
  <c r="A606" i="16" a="1"/>
  <c r="A290" i="4" a="1"/>
  <c r="A402" i="4" a="1"/>
  <c r="A307" i="16" a="1"/>
  <c r="A482" i="4" a="1"/>
  <c r="A598" i="4" a="1"/>
  <c r="A419" i="4" a="1"/>
  <c r="A443" i="4" a="1"/>
  <c r="A495" i="17" a="1"/>
  <c r="A541" i="17" a="1"/>
  <c r="A583" i="4" a="1"/>
  <c r="A306" i="4" a="1"/>
  <c r="A560" i="17" a="1"/>
  <c r="A257" i="17" a="1"/>
  <c r="A262" i="16" a="1"/>
  <c r="A356" i="17" a="1"/>
  <c r="A389" i="17" a="1"/>
  <c r="A264" i="17" a="1"/>
  <c r="A582" i="16" a="1"/>
  <c r="A569" i="17" a="1"/>
  <c r="A493" i="4" a="1"/>
  <c r="A640" i="16" a="1"/>
  <c r="A527" i="17" a="1"/>
  <c r="A576" i="16" a="1"/>
  <c r="A665" i="17" a="1"/>
  <c r="A583" i="16" a="1"/>
  <c r="A340" i="17" a="1"/>
  <c r="A436" i="4" a="1"/>
  <c r="A289" i="16" a="1"/>
  <c r="A602" i="17" a="1"/>
  <c r="A537" i="17" a="1"/>
  <c r="A520" i="17" a="1"/>
  <c r="A523" i="16" a="1"/>
  <c r="A477" i="17" a="1"/>
  <c r="A306" i="17" a="1"/>
  <c r="A306" i="16" a="1"/>
  <c r="A669" i="4" a="1"/>
  <c r="A269" i="17" a="1"/>
  <c r="A611" i="17" a="1"/>
  <c r="A485" i="16" a="1"/>
  <c r="A594" i="4" a="1"/>
  <c r="A586" i="16" a="1"/>
  <c r="A324" i="4" a="1"/>
  <c r="A508" i="17" a="1"/>
  <c r="A237" i="16" a="1"/>
  <c r="A340" i="16" a="1"/>
  <c r="A360" i="4" a="1"/>
  <c r="A564" i="4" a="1"/>
  <c r="A420" i="4" a="1"/>
  <c r="A449" i="17" a="1"/>
  <c r="A666" i="4" a="1"/>
  <c r="A591" i="4" a="1"/>
  <c r="A282" i="4" a="1"/>
  <c r="A647" i="16" a="1"/>
  <c r="A506" i="16" a="1"/>
  <c r="A403" i="16" a="1"/>
  <c r="A422" i="16" a="1"/>
  <c r="A632" i="17" a="1"/>
  <c r="A532" i="17" a="1"/>
  <c r="A372" i="16" a="1"/>
  <c r="A385" i="4" a="1"/>
  <c r="A314" i="16" a="1"/>
  <c r="A247" i="16" a="1"/>
  <c r="A639" i="4" a="1"/>
  <c r="A291" i="17" a="1"/>
  <c r="A537" i="4" a="1"/>
  <c r="A624" i="16" a="1"/>
  <c r="A424" i="4" a="1"/>
  <c r="A645" i="16" a="1"/>
  <c r="A353" i="16" a="1"/>
  <c r="A485" i="17" a="1"/>
  <c r="A232" i="17" a="1"/>
  <c r="A483" i="4" a="1"/>
  <c r="A589" i="17" a="1"/>
  <c r="A637" i="16" a="1"/>
  <c r="A547" i="4" a="1"/>
  <c r="A302" i="16" a="1"/>
  <c r="A252" i="4" a="1"/>
  <c r="A558" i="17" a="1"/>
  <c r="A452" i="4" a="1"/>
  <c r="A568" i="16" a="1"/>
  <c r="A427" i="16" a="1"/>
  <c r="A353" i="17" a="1"/>
  <c r="A543" i="17" a="1"/>
  <c r="A426" i="16" a="1"/>
  <c r="A661" i="4" a="1"/>
  <c r="A387" i="16" a="1"/>
  <c r="A278" i="4" a="1"/>
  <c r="A419" i="16" a="1"/>
  <c r="A526" i="17" a="1"/>
  <c r="A483" i="16" a="1"/>
  <c r="A466" i="4" a="1"/>
  <c r="A439" i="4" a="1"/>
  <c r="A549" i="17" a="1"/>
  <c r="A312" i="17" a="1"/>
  <c r="A482" i="17" a="1"/>
  <c r="A393" i="16" a="1"/>
  <c r="A257" i="4" a="1"/>
  <c r="A565" i="4" a="1"/>
  <c r="A287" i="17" a="1"/>
  <c r="A286" i="4" a="1"/>
  <c r="A233" i="17" a="1"/>
  <c r="A237" i="4" a="1"/>
  <c r="A502" i="16" a="1"/>
  <c r="A345" i="4" a="1"/>
  <c r="A278" i="17" a="1"/>
  <c r="A248" i="4" a="1"/>
  <c r="A439" i="17" a="1"/>
  <c r="A569" i="16" a="1"/>
  <c r="A377" i="17" a="1"/>
  <c r="A577" i="4" a="1"/>
  <c r="A241" i="4" a="1"/>
  <c r="A239" i="17" a="1"/>
  <c r="A444" i="16" a="1"/>
  <c r="A616" i="16" a="1"/>
  <c r="A308" i="16" a="1"/>
  <c r="A499" i="17" a="1"/>
  <c r="A344" i="16" a="1"/>
  <c r="A322" i="17" a="1"/>
  <c r="A274" i="4" a="1"/>
  <c r="A381" i="17" a="1"/>
  <c r="A578" i="17" a="1"/>
  <c r="A495" i="16" a="1"/>
  <c r="A512" i="4" a="1"/>
  <c r="A252" i="17" a="1"/>
  <c r="A327" i="4" a="1"/>
  <c r="A519" i="16" a="1"/>
  <c r="A287" i="4" a="1"/>
  <c r="A273" i="17" a="1"/>
  <c r="A332" i="16" a="1"/>
  <c r="A637" i="4" a="1"/>
  <c r="A512" i="17" a="1"/>
  <c r="A262" i="17" a="1"/>
  <c r="A593" i="16" a="1"/>
  <c r="A593" i="4" a="1"/>
  <c r="A514" i="4" a="1"/>
  <c r="A670" i="4" a="1"/>
  <c r="A627" i="4" a="1"/>
  <c r="A352" i="16" a="1"/>
  <c r="A443" i="17" a="1"/>
  <c r="A560" i="16" a="1"/>
  <c r="A564" i="16" a="1"/>
  <c r="A237" i="17" a="1"/>
  <c r="A661" i="16" a="1"/>
  <c r="A399" i="4" a="1"/>
  <c r="A678" i="4" a="1"/>
  <c r="A415" i="17" a="1"/>
  <c r="A407" i="4" a="1"/>
  <c r="A561" i="17" a="1"/>
  <c r="A361" i="16" a="1"/>
  <c r="A586" i="17" a="1"/>
  <c r="A676" i="4" a="1"/>
  <c r="A256" i="16" a="1"/>
  <c r="A378" i="17" a="1"/>
  <c r="A618" i="4" a="1"/>
  <c r="A535" i="16" a="1"/>
  <c r="A239" i="4" a="1"/>
  <c r="A333" i="17" a="1"/>
  <c r="A270" i="16" a="1"/>
  <c r="A260" i="4" a="1"/>
  <c r="A343" i="16" a="1"/>
  <c r="A610" i="4" a="1"/>
  <c r="A464" i="16" a="1"/>
  <c r="A678" i="16" a="1"/>
  <c r="A370" i="17" a="1"/>
  <c r="A664" i="4" a="1"/>
  <c r="A651" i="17" a="1"/>
  <c r="A477" i="4" a="1"/>
  <c r="A397" i="17" a="1"/>
  <c r="A614" i="17" a="1"/>
  <c r="A589" i="16" a="1"/>
  <c r="A486" i="4" a="1"/>
  <c r="A337" i="17" a="1"/>
  <c r="A457" i="17" a="1"/>
  <c r="A633" i="16" a="1"/>
  <c r="A673" i="4" a="1"/>
  <c r="A301" i="4" a="1"/>
  <c r="A644" i="4" a="1"/>
  <c r="A294" i="16" a="1"/>
  <c r="A668" i="16" a="1"/>
  <c r="A647" i="4" a="1"/>
  <c r="A266" i="16" a="1"/>
  <c r="A678" i="17" a="1"/>
  <c r="A627" i="16" a="1"/>
  <c r="A440" i="17" a="1"/>
  <c r="A497" i="16" a="1"/>
  <c r="A602" i="4" a="1"/>
  <c r="A635" i="4" a="1"/>
  <c r="A565" i="17" a="1"/>
  <c r="A251" i="16" a="1"/>
  <c r="A293" i="17" a="1"/>
  <c r="A416" i="4" a="1"/>
  <c r="A261" i="16" a="1"/>
  <c r="A414" i="16" a="1"/>
  <c r="A665" i="16" a="1"/>
  <c r="A498" i="16" a="1"/>
  <c r="A591" i="17" a="1"/>
  <c r="A601" i="4" a="1"/>
  <c r="A283" i="4" a="1"/>
  <c r="A635" i="17" a="1"/>
  <c r="A608" i="16" a="1"/>
  <c r="A531" i="17" a="1"/>
  <c r="A320" i="4" a="1"/>
  <c r="A311" i="16" a="1"/>
  <c r="A360" i="17" a="1"/>
  <c r="A283" i="16" a="1"/>
  <c r="A486" i="16" a="1"/>
  <c r="A556" i="4" a="1"/>
  <c r="A508" i="4" a="1"/>
  <c r="A331" i="4" a="1"/>
  <c r="A612" i="16" a="1"/>
  <c r="A622" i="4" a="1"/>
  <c r="A402" i="16" a="1"/>
  <c r="A341" i="4" a="1"/>
  <c r="A301" i="16" a="1"/>
  <c r="A568" i="17" a="1"/>
  <c r="A524" i="4" a="1"/>
  <c r="A394" i="17" a="1"/>
  <c r="A597" i="17" a="1"/>
  <c r="A349" i="16" a="1"/>
  <c r="A287" i="16" a="1"/>
  <c r="A423" i="17" a="1"/>
  <c r="A307" i="17" a="1"/>
  <c r="A295" i="16" a="1"/>
  <c r="A328" i="4" a="1"/>
  <c r="A264" i="4" a="1"/>
  <c r="A352" i="17" a="1"/>
  <c r="A536" i="16" a="1"/>
  <c r="A270" i="4" a="1"/>
  <c r="A561" i="16" a="1"/>
  <c r="A441" i="4" a="1"/>
  <c r="A568" i="4" a="1"/>
  <c r="A302" i="17" a="1"/>
  <c r="A235" i="4" a="1"/>
  <c r="A607" i="4" a="1"/>
  <c r="A616" i="4" a="1"/>
  <c r="A231" i="4"/>
  <c r="A544" i="17" a="1"/>
  <c r="A377" i="4" a="1"/>
  <c r="A494" i="4" a="1"/>
  <c r="A583" i="17" a="1"/>
  <c r="A472" i="17" a="1"/>
  <c r="A387" i="17" a="1"/>
  <c r="A436" i="16" a="1"/>
  <c r="A668" i="17" a="1"/>
  <c r="A561" i="4" a="1"/>
  <c r="A435" i="16" a="1"/>
  <c r="A462" i="4" a="1"/>
  <c r="A485" i="4" a="1"/>
  <c r="A412" i="17" a="1"/>
  <c r="A676" i="17" a="1"/>
  <c r="A449" i="4" a="1"/>
  <c r="A506" i="4" a="1"/>
  <c r="A472" i="4" a="1"/>
  <c r="A386" i="4" a="1"/>
  <c r="A256" i="17" a="1"/>
  <c r="A401" i="4" a="1"/>
  <c r="A297" i="17" a="1"/>
  <c r="A401" i="17" a="1"/>
  <c r="A244" i="16" a="1"/>
  <c r="A398" i="4" a="1"/>
  <c r="A549" i="4" a="1"/>
  <c r="A607" i="17" a="1"/>
  <c r="A666" i="16" a="1"/>
  <c r="A587" i="4" a="1"/>
  <c r="A597" i="16" a="1"/>
  <c r="A314" i="4" a="1"/>
  <c r="A240" i="4" a="1"/>
  <c r="A614" i="16" a="1"/>
  <c r="A386" i="16" a="1"/>
  <c r="A432" i="16" a="1"/>
  <c r="A358" i="4" a="1"/>
  <c r="A310" i="17" a="1"/>
  <c r="A606" i="4" a="1"/>
  <c r="A449" i="16" a="1"/>
  <c r="A457" i="4" a="1"/>
  <c r="A261" i="17" a="1"/>
  <c r="A382" i="4" a="1"/>
  <c r="A545" i="17" a="1"/>
  <c r="A649" i="16" a="1"/>
  <c r="A465" i="4" a="1"/>
  <c r="A266" i="4" a="1"/>
  <c r="A549" i="16" a="1"/>
  <c r="A428" i="16" a="1"/>
  <c r="A545" i="16" a="1"/>
  <c r="A493" i="17" a="1"/>
  <c r="A626" i="16" a="1"/>
  <c r="A587" i="16" a="1"/>
  <c r="A327" i="17" a="1"/>
  <c r="A348" i="4" a="1"/>
  <c r="A245" i="17" a="1"/>
  <c r="A585" i="4" a="1"/>
  <c r="A258" i="16" a="1"/>
  <c r="A660" i="16" a="1"/>
  <c r="A390" i="4" a="1"/>
  <c r="A282" i="16" a="1"/>
  <c r="A268" i="17" a="1"/>
  <c r="A539" i="4" a="1"/>
  <c r="A569" i="4" a="1"/>
  <c r="A431" i="4" a="1"/>
  <c r="A269" i="16" a="1"/>
  <c r="A653" i="4" a="1"/>
  <c r="A308" i="17" a="1"/>
  <c r="A482" i="16" a="1"/>
  <c r="A594" i="17" a="1"/>
  <c r="A422" i="4" a="1"/>
  <c r="A362" i="16" a="1"/>
  <c r="A470" i="17" a="1"/>
  <c r="A543" i="4" a="1"/>
  <c r="A478" i="17" a="1"/>
  <c r="A233" i="4" a="1"/>
  <c r="A468" i="17" a="1"/>
  <c r="A652" i="16" a="1"/>
  <c r="A533" i="16" a="1"/>
  <c r="A644" i="16" a="1"/>
  <c r="A532" i="16" a="1"/>
  <c r="A377" i="16" a="1"/>
  <c r="A652" i="17" a="1"/>
  <c r="A253" i="17" a="1"/>
  <c r="A453" i="16" a="1"/>
  <c r="A260" i="17" a="1"/>
  <c r="A510" i="17" a="1"/>
  <c r="A632" i="4" a="1"/>
  <c r="A286" i="17" a="1"/>
  <c r="A265" i="17" a="1"/>
  <c r="A244" i="4" a="1"/>
  <c r="A362" i="17" a="1"/>
  <c r="A469" i="4" a="1"/>
  <c r="A315" i="17" a="1"/>
  <c r="A453" i="17" a="1"/>
  <c r="A286" i="16" a="1"/>
  <c r="A265" i="16" a="1"/>
  <c r="A349" i="4" a="1"/>
  <c r="A274" i="16" a="1"/>
  <c r="A615" i="4" a="1"/>
  <c r="A515" i="17" a="1"/>
  <c r="A386" i="17" a="1"/>
  <c r="A324" i="17" a="1"/>
  <c r="A469" i="17" a="1"/>
  <c r="A362" i="4" a="1"/>
  <c r="A343" i="17" a="1"/>
  <c r="A382" i="16" a="1"/>
  <c r="A347" i="16" a="1"/>
  <c r="A356" i="4" a="1"/>
  <c r="A552" i="16" a="1"/>
  <c r="A302" i="4" a="1"/>
  <c r="A626" i="4" a="1"/>
  <c r="A373" i="4" a="1"/>
  <c r="A487" i="16" a="1"/>
  <c r="A599" i="4" a="1"/>
  <c r="A248" i="17" a="1"/>
  <c r="A437" i="16" a="1"/>
  <c r="A357" i="16" a="1"/>
  <c r="A503" i="16" a="1"/>
  <c r="A368" i="4" a="1"/>
  <c r="A265" i="4" a="1"/>
  <c r="A464" i="4" a="1"/>
  <c r="A558" i="16" a="1"/>
  <c r="A540" i="17" a="1"/>
  <c r="A510" i="16" a="1"/>
  <c r="A315" i="4" a="1"/>
  <c r="A520" i="16" a="1"/>
  <c r="A315" i="16" a="1"/>
  <c r="A511" i="4" a="1"/>
  <c r="A358" i="17" a="1"/>
  <c r="A281" i="4" a="1"/>
  <c r="A589" i="4" a="1"/>
  <c r="A258" i="17" a="1"/>
  <c r="A407" i="17" a="1"/>
  <c r="A312" i="16" a="1"/>
  <c r="A610" i="17" a="1"/>
  <c r="A643" i="4" a="1"/>
  <c r="A410" i="4" a="1"/>
  <c r="A551" i="17" a="1"/>
  <c r="A578" i="16" a="1"/>
  <c r="A487" i="4" a="1"/>
  <c r="A448" i="17" a="1"/>
  <c r="A673" i="17" a="1"/>
  <c r="A416" i="17" a="1"/>
  <c r="A366" i="17" a="1"/>
  <c r="A448" i="4" a="1"/>
  <c r="A539" i="16" a="1"/>
  <c r="A295" i="4" a="1"/>
  <c r="A553" i="17" a="1"/>
  <c r="A515" i="16" a="1"/>
  <c r="A294" i="4" a="1"/>
  <c r="A264" i="16" a="1"/>
  <c r="A599" i="17" a="1"/>
  <c r="A553" i="16" a="1"/>
  <c r="A528" i="17" a="1"/>
  <c r="A335" i="16" a="1"/>
  <c r="A551" i="16" a="1"/>
  <c r="A298" i="4" a="1"/>
  <c r="A627" i="17" a="1"/>
  <c r="A299" i="4" a="1"/>
  <c r="A603" i="4" a="1"/>
  <c r="A527" i="16" a="1"/>
  <c r="A631" i="4" a="1"/>
  <c r="A591" i="16" a="1"/>
  <c r="A522" i="16" a="1"/>
  <c r="A335" i="17" a="1"/>
  <c r="A285" i="17" a="1"/>
  <c r="A490" i="16" a="1"/>
  <c r="A595" i="16" a="1"/>
  <c r="A645" i="17" a="1"/>
  <c r="A340" i="4" a="1"/>
  <c r="A428" i="17" a="1"/>
  <c r="A548" i="4" a="1"/>
  <c r="A491" i="16" a="1"/>
  <c r="A289" i="17" a="1"/>
  <c r="A494" i="17" a="1"/>
  <c r="A303" i="4" a="1"/>
  <c r="A432" i="17" a="1"/>
  <c r="A418" i="4" a="1"/>
  <c r="A295" i="17" a="1"/>
  <c r="A533" i="4" a="1"/>
  <c r="A310" i="16" a="1"/>
  <c r="A522" i="17" a="1"/>
  <c r="A397" i="4" a="1"/>
  <c r="A533" i="17" a="1"/>
  <c r="A585" i="16" a="1"/>
  <c r="A608" i="17" a="1"/>
  <c r="A669" i="17" a="1"/>
  <c r="A320" i="16" a="1"/>
  <c r="A658" i="17" a="1"/>
  <c r="A290" i="17" a="1"/>
  <c r="A360" i="16" a="1"/>
  <c r="A268" i="4" a="1"/>
  <c r="A232" i="4" a="1"/>
  <c r="A374" i="16" a="1"/>
  <c r="A572" i="4" a="1"/>
  <c r="A560" i="4" a="1"/>
  <c r="A268" i="16" a="1"/>
  <c r="A243" i="16" a="1"/>
  <c r="A582" i="4" a="1"/>
  <c r="A391" i="4" a="1"/>
  <c r="A474" i="16" a="1"/>
  <c r="A361" i="4" a="1"/>
  <c r="A464" i="17" a="1"/>
  <c r="A364" i="4" a="1"/>
  <c r="A641" i="16" a="1"/>
  <c r="A615" i="17" a="1"/>
  <c r="A426" i="4" a="1"/>
  <c r="A553" i="4" a="1"/>
  <c r="A676" i="16" a="1"/>
  <c r="A439" i="16" a="1"/>
  <c r="A660" i="17" a="1"/>
  <c r="A456" i="16" a="1"/>
  <c r="A520" i="4" a="1"/>
  <c r="A451" i="16" a="1"/>
  <c r="A660" i="4" a="1"/>
  <c r="A661" i="17" a="1"/>
  <c r="A441" i="16" a="1"/>
  <c r="A332" i="17" a="1"/>
  <c r="A408" i="16" a="1"/>
  <c r="A662" i="16" a="1"/>
  <c r="A595" i="17" a="1"/>
  <c r="A241" i="17" a="1"/>
  <c r="A345" i="16" a="1"/>
  <c r="A581" i="4" a="1"/>
  <c r="A657" i="4" a="1"/>
  <c r="A603" i="17" a="1"/>
  <c r="A277" i="16" a="1"/>
  <c r="A382" i="17" a="1"/>
  <c r="A670" i="17" a="1"/>
  <c r="A418" i="16" a="1"/>
  <c r="A489" i="16" a="1"/>
  <c r="A343" i="4" a="1"/>
  <c r="A248" i="16" a="1"/>
  <c r="A364" i="16" a="1"/>
  <c r="A247" i="4" a="1"/>
  <c r="A394" i="4" a="1"/>
  <c r="A470" i="4" a="1"/>
  <c r="A399" i="17" a="1"/>
  <c r="A369" i="4" a="1"/>
  <c r="A477" i="16" a="1"/>
  <c r="A381" i="4" a="1"/>
  <c r="A395" i="17" a="1"/>
  <c r="A406" i="4" a="1"/>
  <c r="A445" i="16" a="1"/>
  <c r="A415" i="16" a="1"/>
  <c r="A445" i="17" a="1"/>
  <c r="A352" i="4" a="1"/>
  <c r="A474" i="4" a="1"/>
  <c r="A262" i="4" a="1"/>
  <c r="A603" i="16" a="1"/>
  <c r="A319" i="16" a="1"/>
  <c r="A253" i="16" a="1"/>
  <c r="A245" i="4" a="1"/>
  <c r="A297" i="16" a="1"/>
  <c r="A398" i="16" a="1"/>
  <c r="A557" i="16" a="1"/>
  <c r="A344" i="4" a="1"/>
  <c r="A510" i="4" a="1"/>
  <c r="A344" i="17" a="1"/>
  <c r="A518" i="16" a="1"/>
  <c r="A326" i="16" a="1"/>
  <c r="A326" i="17" a="1"/>
  <c r="A656" i="17" a="1"/>
  <c r="A547" i="17" a="1"/>
  <c r="A628" i="16" a="1"/>
  <c r="A528" i="4" a="1"/>
  <c r="A447" i="4" a="1"/>
  <c r="A316" i="17" a="1"/>
  <c r="A260" i="16" a="1"/>
  <c r="A476" i="16" a="1"/>
  <c r="A499" i="4" a="1"/>
  <c r="A235" i="16" a="1"/>
  <c r="A524" i="16" a="1"/>
  <c r="A274" i="17" a="1"/>
  <c r="A333" i="16" a="1"/>
  <c r="A282" i="17" a="1"/>
  <c r="A427" i="4" a="1"/>
  <c r="A677" i="17" a="1"/>
  <c r="A456" i="4" a="1"/>
  <c r="A518" i="17" a="1"/>
  <c r="A437" i="17" a="1"/>
  <c r="A369" i="17" a="1"/>
  <c r="A270" i="17" a="1"/>
  <c r="A423" i="4" a="1"/>
  <c r="A368" i="16" a="1"/>
  <c r="A516" i="16" a="1"/>
  <c r="A582" i="17" a="1"/>
  <c r="A339" i="16" a="1"/>
  <c r="A408" i="4" a="1"/>
  <c r="A468" i="4" a="1"/>
  <c r="A401" i="16" a="1"/>
  <c r="A424" i="16" a="1"/>
  <c r="A536" i="17" a="1"/>
  <c r="A491" i="17" a="1"/>
  <c r="A483" i="17" a="1"/>
  <c r="A293" i="4" a="1"/>
  <c r="A257" i="16" a="1"/>
  <c r="A570" i="4" a="1"/>
  <c r="A658" i="16" a="1"/>
  <c r="A507" i="4" a="1"/>
  <c r="A618" i="16" a="1"/>
  <c r="A468" i="16" a="1"/>
  <c r="A573" i="17" a="1"/>
  <c r="A570" i="16" a="1"/>
  <c r="A318" i="16" a="1"/>
  <c r="A387" i="4" a="1"/>
  <c r="A506" i="17" a="1"/>
  <c r="A411" i="17" a="1"/>
  <c r="A653" i="17" a="1"/>
  <c r="A465" i="16" a="1"/>
  <c r="A303" i="17" a="1"/>
  <c r="A298" i="17" a="1"/>
  <c r="A376" i="16" a="1"/>
  <c r="A674" i="17" a="1"/>
  <c r="A672" i="16" a="1"/>
  <c r="A452" i="17" a="1"/>
  <c r="A635" i="16" a="1"/>
  <c r="A641" i="4" a="1"/>
  <c r="A311" i="4" a="1"/>
  <c r="A443" i="16" a="1"/>
  <c r="A499" i="16" a="1"/>
  <c r="A590" i="4" a="1"/>
  <c r="A518" i="4" a="1"/>
  <c r="A339" i="17" a="1"/>
  <c r="A462" i="17" a="1"/>
  <c r="A544" i="16" a="1"/>
  <c r="A570" i="17" a="1"/>
  <c r="A435" i="4" a="1"/>
  <c r="A231" i="16" a="1"/>
  <c r="A336" i="4" a="1"/>
  <c r="A369" i="16" a="1"/>
  <c r="A289" i="4" a="1"/>
  <c r="A461" i="4" a="1"/>
  <c r="A385" i="16" a="1"/>
  <c r="A433" i="17" a="1"/>
  <c r="A557" i="4" a="1"/>
  <c r="A312" i="4" a="1"/>
  <c r="A435" i="17" a="1"/>
  <c r="A339" i="4" a="1"/>
  <c r="A258" i="4" a="1"/>
  <c r="A233" i="16" a="1"/>
  <c r="A348" i="16" a="1"/>
  <c r="A411" i="16" a="1"/>
  <c r="A478" i="16" a="1"/>
  <c r="A541" i="16" a="1"/>
  <c r="A397" i="16" a="1"/>
  <c r="A461" i="17" a="1"/>
  <c r="A515" i="4" a="1"/>
  <c r="A389" i="16" a="1"/>
  <c r="A507" i="17" a="1"/>
  <c r="A373" i="16" a="1"/>
  <c r="A508" i="16" a="1"/>
  <c r="A249" i="16" a="1"/>
  <c r="A383" i="16" a="1"/>
  <c r="A458" i="16" a="1"/>
  <c r="A297" i="4" a="1"/>
  <c r="A460" i="16" a="1"/>
  <c r="A665" i="4" a="1"/>
  <c r="A351" i="4" a="1"/>
  <c r="A301" i="17" a="1"/>
  <c r="A406" i="16" a="1"/>
  <c r="A460" i="4" a="1"/>
  <c r="A311" i="17" a="1"/>
  <c r="A385" i="17" a="1"/>
  <c r="A243" i="4" a="1"/>
  <c r="A558" i="4" a="1"/>
  <c r="A431" i="16" a="1"/>
  <c r="A361" i="17" a="1"/>
  <c r="A607" i="16" a="1"/>
  <c r="A281" i="16" a="1"/>
  <c r="A447" i="17" a="1"/>
  <c r="A511" i="17" a="1"/>
  <c r="A473" i="17" a="1"/>
  <c r="A595" i="4" a="1"/>
  <c r="A490" i="4" a="1"/>
  <c r="A653" i="16" a="1"/>
  <c r="A519" i="4" a="1"/>
  <c r="A331" i="17" a="1"/>
  <c r="A474" i="17" a="1"/>
  <c r="A327" i="16" a="1"/>
  <c r="A656" i="4" a="1"/>
  <c r="A664" i="16" a="1"/>
  <c r="A373" i="17" a="1"/>
  <c r="A252" i="16" a="1"/>
  <c r="A293" i="16" a="1"/>
  <c r="A623" i="16" a="1"/>
  <c r="A366" i="4" a="1"/>
  <c r="A612" i="17" a="1"/>
  <c r="A486" i="17" a="1"/>
  <c r="A240" i="16" a="1"/>
  <c r="A566" i="17" a="1"/>
  <c r="A535" i="4" a="1"/>
  <c r="A557" i="17" a="1"/>
  <c r="A277" i="17" a="1"/>
  <c r="A556" i="16" a="1"/>
  <c r="A523" i="17" a="1"/>
  <c r="A426" i="17" a="1"/>
  <c r="A537" i="16" a="1"/>
  <c r="A420" i="16" a="1"/>
  <c r="A432" i="4" a="1"/>
  <c r="A566" i="16" a="1"/>
  <c r="A566" i="4" a="1"/>
  <c r="A631" i="16" a="1"/>
  <c r="A345" i="17" a="1"/>
  <c r="A357" i="4" a="1"/>
  <c r="A637" i="17" a="1"/>
  <c r="A532" i="4" a="1"/>
  <c r="A414" i="4" a="1"/>
  <c r="A281" i="17" a="1"/>
  <c r="A645" i="4" a="1"/>
  <c r="A332" i="4" a="1"/>
  <c r="A552" i="17" a="1"/>
  <c r="A298" i="16" a="1"/>
  <c r="A381" i="16" a="1"/>
  <c r="A420" i="17" a="1"/>
  <c r="A276" i="4" a="1"/>
  <c r="A410" i="17" a="1"/>
  <c r="A457" i="16" a="1"/>
  <c r="A395" i="4" a="1"/>
  <c r="A536" i="4" a="1"/>
  <c r="A390" i="17" a="1"/>
  <c r="A648" i="4" a="1"/>
  <c r="A366" i="16" a="1"/>
  <c r="A465" i="17" a="1"/>
  <c r="A576" i="4" a="1"/>
  <c r="A623" i="17" a="1"/>
  <c r="A574" i="16" a="1"/>
  <c r="A540" i="16" a="1"/>
  <c r="A243" i="17" a="1"/>
  <c r="A552" i="4" a="1"/>
  <c r="A507" i="16" a="1"/>
  <c r="A526" i="4" a="1"/>
  <c r="A574" i="17" a="1"/>
  <c r="A307" i="4" a="1"/>
  <c r="A481" i="16" a="1"/>
  <c r="A303" i="16" a="1"/>
  <c r="A624" i="4" a="1"/>
  <c r="A524" i="17" a="1"/>
  <c r="A241" i="16" a="1"/>
  <c r="A673" i="16" a="1"/>
  <c r="A670" i="16" a="1"/>
  <c r="A643" i="16" a="1"/>
  <c r="A581" i="16" a="1"/>
  <c r="A527" i="4" a="1"/>
  <c r="A436" i="17" a="1"/>
  <c r="A376" i="4" a="1"/>
  <c r="A649" i="4" a="1"/>
  <c r="A473" i="16" a="1"/>
  <c r="A261" i="4" a="1"/>
  <c r="A370" i="4" a="1"/>
  <c r="A441" i="17" a="1"/>
  <c r="A412" i="4" a="1"/>
  <c r="A308" i="4" a="1"/>
  <c r="A651" i="4" a="1"/>
  <c r="A522" i="4" a="1"/>
  <c r="A427" i="17" a="1"/>
  <c r="A323" i="16" a="1"/>
  <c r="A310" i="4" a="1"/>
  <c r="A348" i="17" a="1"/>
  <c r="A378" i="16" a="1"/>
  <c r="A611" i="16" a="1"/>
  <c r="A335" i="4" a="1"/>
  <c r="A497" i="4" a="1"/>
  <c r="A501" i="17" a="1"/>
  <c r="A336" i="17" a="1"/>
  <c r="A622" i="16" a="1"/>
  <c r="A272" i="17" a="1"/>
  <c r="A452" i="16" a="1"/>
  <c r="A672" i="4" a="1"/>
  <c r="A641" i="17" a="1"/>
  <c r="A299" i="16" a="1"/>
  <c r="A451" i="17" a="1"/>
  <c r="A244" i="17" a="1"/>
  <c r="A322" i="4" a="1"/>
  <c r="A664" i="17" a="1"/>
  <c r="A418" i="17" a="1"/>
  <c r="A239" i="16" a="1"/>
  <c r="A615" i="16" a="1"/>
  <c r="A390" i="16" a="1"/>
  <c r="A551" i="4" a="1"/>
  <c r="A461" i="16" a="1"/>
  <c r="A395" i="16" a="1"/>
  <c r="A543" i="16" a="1"/>
  <c r="A414" i="17" a="1"/>
  <c r="A445" i="4" a="1"/>
  <c r="A272" i="16" a="1"/>
  <c r="A548" i="16" a="1"/>
  <c r="A341" i="16" a="1"/>
  <c r="A324" i="16" a="1"/>
  <c r="A516" i="4" a="1"/>
  <c r="A470" i="16" a="1"/>
  <c r="A285" i="16" a="1"/>
  <c r="A444" i="4" a="1"/>
  <c r="A428" i="4" a="1"/>
  <c r="A456" i="17" a="1"/>
  <c r="A232" i="16" a="1"/>
  <c r="A668" i="4" a="1"/>
  <c r="A462" i="16" a="1"/>
  <c r="A351" i="16" a="1"/>
  <c r="A236" i="17" a="1"/>
  <c r="A231" i="17" a="1"/>
  <c r="A365" i="17" a="1"/>
  <c r="A410" i="16" a="1"/>
  <c r="A351" i="17" a="1"/>
  <c r="A402" i="17" a="1"/>
  <c r="A491" i="4" a="1"/>
  <c r="A393" i="17" a="1"/>
  <c r="A253" i="4" a="1"/>
  <c r="A616" i="17" a="1"/>
  <c r="A628" i="4" a="1"/>
  <c r="A412" i="16" a="1"/>
  <c r="A416" i="16" a="1"/>
  <c r="A481" i="17" a="1"/>
  <c r="A662" i="17" a="1"/>
  <c r="A573" i="16" a="1"/>
  <c r="A547" i="16" a="1"/>
  <c r="A572" i="17" a="1"/>
  <c r="A394" i="16" a="1"/>
  <c r="A540" i="4" a="1"/>
  <c r="A489" i="17" a="1"/>
  <c r="A674" i="4" a="1"/>
  <c r="A370" i="16" a="1"/>
  <c r="A622" i="17" a="1"/>
  <c r="A498" i="4" a="1"/>
  <c r="A657" i="17" a="1"/>
  <c r="A666" i="17" a="1"/>
  <c r="A598" i="17" a="1"/>
  <c r="A323" i="17" a="1"/>
  <c r="A657" i="16" a="1"/>
  <c r="A577" i="16" a="1"/>
  <c r="A677" i="16" a="1"/>
  <c r="A669" i="16" a="1"/>
  <c r="A415" i="4" a="1"/>
  <c r="A652" i="4" a="1"/>
  <c r="A611" i="4" a="1"/>
  <c r="A336" i="16" a="1"/>
  <c r="A619" i="4" a="1"/>
  <c r="A319" i="4" a="1"/>
  <c r="A403" i="4" a="1"/>
  <c r="A378" i="4" a="1"/>
  <c r="A576" i="17" a="1"/>
  <c r="A356" i="16" a="1"/>
  <c r="A236" i="4" a="1"/>
  <c r="A590" i="16" a="1"/>
  <c r="A601" i="17" a="1"/>
  <c r="A494" i="16" a="1"/>
  <c r="A632" i="16" a="1"/>
  <c r="A490" i="17" a="1"/>
  <c r="A593" i="17" a="1"/>
  <c r="A636" i="17" a="1"/>
  <c r="A639" i="17" a="1"/>
  <c r="A562" i="4" a="1"/>
  <c r="A331" i="16" a="1"/>
  <c r="A585" i="17" a="1"/>
  <c r="A318" i="17" a="1"/>
  <c r="A240" i="17" a="1"/>
  <c r="A574" i="4" a="1"/>
  <c r="A466" i="17" a="1"/>
  <c r="A594" i="16" a="1"/>
  <c r="A276" i="17" a="1"/>
  <c r="A514" i="17" a="1"/>
  <c r="A424" i="17" a="1"/>
  <c r="A587" i="17" a="1"/>
  <c r="A628" i="17" a="1"/>
  <c r="A564" i="17" a="1"/>
  <c r="A610" i="16" a="1"/>
  <c r="A619" i="16" a="1"/>
  <c r="A365" i="16" a="1"/>
  <c r="D36" i="3" l="1"/>
  <c r="B36" i="3" s="1"/>
  <c r="D37" i="3"/>
  <c r="B37" i="3" s="1"/>
  <c r="D15" i="3"/>
  <c r="D17" i="3"/>
  <c r="D16" i="3"/>
  <c r="K9" i="2"/>
  <c r="D19" i="3"/>
  <c r="D20" i="3"/>
  <c r="D32" i="3"/>
  <c r="B32" i="3" s="1"/>
  <c r="D33" i="3"/>
  <c r="B33" i="3" s="1"/>
  <c r="D34" i="3"/>
  <c r="B34" i="3" s="1"/>
  <c r="D35" i="3"/>
  <c r="B35" i="3" s="1"/>
  <c r="D23" i="3"/>
  <c r="B23" i="3" s="1"/>
  <c r="D22" i="3"/>
  <c r="B22" i="3" s="1"/>
  <c r="D21" i="3"/>
  <c r="B21" i="3" s="1"/>
  <c r="D24" i="3"/>
  <c r="B24" i="3" s="1"/>
  <c r="D26" i="3"/>
  <c r="B26" i="3" s="1"/>
  <c r="D25" i="3"/>
  <c r="B25" i="3" s="1"/>
  <c r="D29" i="3"/>
  <c r="B29" i="3" s="1"/>
  <c r="D28" i="3"/>
  <c r="B28" i="3" s="1"/>
  <c r="D27" i="3"/>
  <c r="B27" i="3" s="1"/>
  <c r="K13" i="2"/>
  <c r="K12" i="2"/>
  <c r="K11" i="2"/>
  <c r="K10" i="2"/>
  <c r="D31" i="3"/>
  <c r="B31" i="3" s="1"/>
  <c r="D30" i="3"/>
  <c r="B30" i="3" s="1"/>
  <c r="D38" i="3"/>
  <c r="B38" i="3" s="1"/>
  <c r="D12" i="3"/>
  <c r="D13" i="3"/>
  <c r="K8" i="2"/>
  <c r="A464" i="4"/>
  <c r="A389" i="4"/>
  <c r="A594" i="4"/>
  <c r="A368" i="4"/>
  <c r="A606" i="4"/>
  <c r="A347" i="4"/>
  <c r="A595" i="4"/>
  <c r="A315" i="4"/>
  <c r="A607" i="4"/>
  <c r="A337" i="4"/>
  <c r="A586" i="4"/>
  <c r="A262" i="4"/>
  <c r="A673" i="4"/>
  <c r="A241" i="4"/>
  <c r="A252" i="4"/>
  <c r="A285" i="4"/>
  <c r="A295" i="4"/>
  <c r="A339" i="4"/>
  <c r="A349" i="4"/>
  <c r="A382" i="4"/>
  <c r="A393" i="4"/>
  <c r="A403" i="4"/>
  <c r="A436" i="4"/>
  <c r="A447" i="4"/>
  <c r="A490" i="4"/>
  <c r="A501" i="4"/>
  <c r="A533" i="4"/>
  <c r="A544" i="4"/>
  <c r="A587" i="4"/>
  <c r="A598" i="4"/>
  <c r="A631" i="4"/>
  <c r="A641" i="4"/>
  <c r="A652" i="4"/>
  <c r="A312" i="4"/>
  <c r="A420" i="4"/>
  <c r="A507" i="4"/>
  <c r="A345" i="4"/>
  <c r="A443" i="4"/>
  <c r="A637" i="4"/>
  <c r="A411" i="4"/>
  <c r="A476" i="4"/>
  <c r="A562" i="4"/>
  <c r="A616" i="4"/>
  <c r="A239" i="4"/>
  <c r="A336" i="4"/>
  <c r="A401" i="4"/>
  <c r="A531" i="4"/>
  <c r="A261" i="4"/>
  <c r="A369" i="4"/>
  <c r="A520" i="4"/>
  <c r="A661" i="4"/>
  <c r="A489" i="4"/>
  <c r="A640" i="4"/>
  <c r="A370" i="4"/>
  <c r="A522" i="4"/>
  <c r="A662" i="4"/>
  <c r="A264" i="4"/>
  <c r="A274" i="4"/>
  <c r="A307" i="4"/>
  <c r="A318" i="4"/>
  <c r="A328" i="4"/>
  <c r="A361" i="4"/>
  <c r="A372" i="4"/>
  <c r="A415" i="4"/>
  <c r="A426" i="4"/>
  <c r="A458" i="4"/>
  <c r="A469" i="4"/>
  <c r="A512" i="4"/>
  <c r="A523" i="4"/>
  <c r="A556" i="4"/>
  <c r="A566" i="4"/>
  <c r="A577" i="4"/>
  <c r="A610" i="4"/>
  <c r="A620" i="4"/>
  <c r="A664" i="4"/>
  <c r="A674" i="4"/>
  <c r="A377" i="4"/>
  <c r="A281" i="4"/>
  <c r="A540" i="4"/>
  <c r="A519" i="4"/>
  <c r="A249" i="4"/>
  <c r="A390" i="4"/>
  <c r="A639" i="4"/>
  <c r="A412" i="4"/>
  <c r="A510" i="4"/>
  <c r="A618" i="4"/>
  <c r="A391" i="4"/>
  <c r="A499" i="4"/>
  <c r="A327" i="4"/>
  <c r="A457" i="4"/>
  <c r="A565" i="4"/>
  <c r="A232" i="4"/>
  <c r="A243" i="4"/>
  <c r="A253" i="4"/>
  <c r="A286" i="4"/>
  <c r="A297" i="4"/>
  <c r="A340" i="4"/>
  <c r="A351" i="4"/>
  <c r="A383" i="4"/>
  <c r="A394" i="4"/>
  <c r="A437" i="4"/>
  <c r="A448" i="4"/>
  <c r="A481" i="4"/>
  <c r="A491" i="4"/>
  <c r="A502" i="4"/>
  <c r="A535" i="4"/>
  <c r="A545" i="4"/>
  <c r="A589" i="4"/>
  <c r="A599" i="4"/>
  <c r="A632" i="4"/>
  <c r="A643" i="4"/>
  <c r="A653" i="4"/>
  <c r="A528" i="4"/>
  <c r="A572" i="4"/>
  <c r="A237" i="4"/>
  <c r="A302" i="4"/>
  <c r="A432" i="4"/>
  <c r="A314" i="4"/>
  <c r="A573" i="4"/>
  <c r="A670" i="4"/>
  <c r="A303" i="4"/>
  <c r="A444" i="4"/>
  <c r="A272" i="4"/>
  <c r="A423" i="4"/>
  <c r="A466" i="4"/>
  <c r="A294" i="4"/>
  <c r="A381" i="4"/>
  <c r="A543" i="4"/>
  <c r="A306" i="4"/>
  <c r="A424" i="4"/>
  <c r="A511" i="4"/>
  <c r="A576" i="4"/>
  <c r="A265" i="4"/>
  <c r="A276" i="4"/>
  <c r="A308" i="4"/>
  <c r="A319" i="4"/>
  <c r="A362" i="4"/>
  <c r="A373" i="4"/>
  <c r="A406" i="4"/>
  <c r="A416" i="4"/>
  <c r="A427" i="4"/>
  <c r="A460" i="4"/>
  <c r="A470" i="4"/>
  <c r="A514" i="4"/>
  <c r="A524" i="4"/>
  <c r="A557" i="4"/>
  <c r="A568" i="4"/>
  <c r="A578" i="4"/>
  <c r="A611" i="4"/>
  <c r="A622" i="4"/>
  <c r="A665" i="4"/>
  <c r="A676" i="4"/>
  <c r="A356" i="4"/>
  <c r="A518" i="4"/>
  <c r="A658" i="4"/>
  <c r="A497" i="4"/>
  <c r="A648" i="4"/>
  <c r="A357" i="4"/>
  <c r="A627" i="4"/>
  <c r="A293" i="4"/>
  <c r="A433" i="4"/>
  <c r="A564" i="4"/>
  <c r="A251" i="4"/>
  <c r="A445" i="4"/>
  <c r="A233" i="4"/>
  <c r="A244" i="4"/>
  <c r="A287" i="4"/>
  <c r="A298" i="4"/>
  <c r="A331" i="4"/>
  <c r="A341" i="4"/>
  <c r="A352" i="4"/>
  <c r="A385" i="4"/>
  <c r="A395" i="4"/>
  <c r="A439" i="4"/>
  <c r="A449" i="4"/>
  <c r="A482" i="4"/>
  <c r="A493" i="4"/>
  <c r="A503" i="4"/>
  <c r="A536" i="4"/>
  <c r="A547" i="4"/>
  <c r="A590" i="4"/>
  <c r="A601" i="4"/>
  <c r="A633" i="4"/>
  <c r="A644" i="4"/>
  <c r="A269" i="4"/>
  <c r="A410" i="4"/>
  <c r="A615" i="4"/>
  <c r="A422" i="4"/>
  <c r="A508" i="4"/>
  <c r="A498" i="4"/>
  <c r="A649" i="4"/>
  <c r="A326" i="4"/>
  <c r="A456" i="4"/>
  <c r="A628" i="4"/>
  <c r="A240" i="4"/>
  <c r="A651" i="4"/>
  <c r="A316" i="4"/>
  <c r="A414" i="4"/>
  <c r="A619" i="4"/>
  <c r="A256" i="4"/>
  <c r="A266" i="4"/>
  <c r="A277" i="4"/>
  <c r="A310" i="4"/>
  <c r="A320" i="4"/>
  <c r="A364" i="4"/>
  <c r="A374" i="4"/>
  <c r="A407" i="4"/>
  <c r="A418" i="4"/>
  <c r="A428" i="4"/>
  <c r="A461" i="4"/>
  <c r="A472" i="4"/>
  <c r="A515" i="4"/>
  <c r="A526" i="4"/>
  <c r="A558" i="4"/>
  <c r="A569" i="4"/>
  <c r="A612" i="4"/>
  <c r="A623" i="4"/>
  <c r="A656" i="4"/>
  <c r="A666" i="4"/>
  <c r="A677" i="4"/>
  <c r="A366" i="4"/>
  <c r="A669" i="4"/>
  <c r="A291" i="4"/>
  <c r="A399" i="4"/>
  <c r="A453" i="4"/>
  <c r="A270" i="4"/>
  <c r="A324" i="4"/>
  <c r="A465" i="4"/>
  <c r="A552" i="4"/>
  <c r="A358" i="4"/>
  <c r="A477" i="4"/>
  <c r="A435" i="4"/>
  <c r="A532" i="4"/>
  <c r="A468" i="4"/>
  <c r="A608" i="4"/>
  <c r="A235" i="4"/>
  <c r="A245" i="4"/>
  <c r="A289" i="4"/>
  <c r="A299" i="4"/>
  <c r="A332" i="4"/>
  <c r="A343" i="4"/>
  <c r="A353" i="4"/>
  <c r="A386" i="4"/>
  <c r="A397" i="4"/>
  <c r="A440" i="4"/>
  <c r="A451" i="4"/>
  <c r="A483" i="4"/>
  <c r="A494" i="4"/>
  <c r="A537" i="4"/>
  <c r="A548" i="4"/>
  <c r="A581" i="4"/>
  <c r="A591" i="4"/>
  <c r="A602" i="4"/>
  <c r="A635" i="4"/>
  <c r="A645" i="4"/>
  <c r="A323" i="4"/>
  <c r="A583" i="4"/>
  <c r="A260" i="4"/>
  <c r="A585" i="4"/>
  <c r="A283" i="4"/>
  <c r="A597" i="4"/>
  <c r="A273" i="4"/>
  <c r="A257" i="4"/>
  <c r="A268" i="4"/>
  <c r="A278" i="4"/>
  <c r="A311" i="4"/>
  <c r="A322" i="4"/>
  <c r="A365" i="4"/>
  <c r="A376" i="4"/>
  <c r="A408" i="4"/>
  <c r="A419" i="4"/>
  <c r="A462" i="4"/>
  <c r="A473" i="4"/>
  <c r="A506" i="4"/>
  <c r="A516" i="4"/>
  <c r="A527" i="4"/>
  <c r="A560" i="4"/>
  <c r="A570" i="4"/>
  <c r="A614" i="4"/>
  <c r="A624" i="4"/>
  <c r="A657" i="4"/>
  <c r="A668" i="4"/>
  <c r="A678" i="4"/>
  <c r="A258" i="4"/>
  <c r="A474" i="4"/>
  <c r="A561" i="4"/>
  <c r="A626" i="4"/>
  <c r="A248" i="4"/>
  <c r="A335" i="4"/>
  <c r="A486" i="4"/>
  <c r="A551" i="4"/>
  <c r="A378" i="4"/>
  <c r="A660" i="4"/>
  <c r="A282" i="4"/>
  <c r="A487" i="4"/>
  <c r="A541" i="4"/>
  <c r="A574" i="4"/>
  <c r="A672" i="4"/>
  <c r="A348" i="4"/>
  <c r="A402" i="4"/>
  <c r="A553" i="4"/>
  <c r="A360" i="4"/>
  <c r="A478" i="4"/>
  <c r="A236" i="4"/>
  <c r="A247" i="4"/>
  <c r="A290" i="4"/>
  <c r="A301" i="4"/>
  <c r="A333" i="4"/>
  <c r="A344" i="4"/>
  <c r="A387" i="4"/>
  <c r="A398" i="4"/>
  <c r="A431" i="4"/>
  <c r="A441" i="4"/>
  <c r="A452" i="4"/>
  <c r="A485" i="4"/>
  <c r="A495" i="4"/>
  <c r="A539" i="4"/>
  <c r="A549" i="4"/>
  <c r="A582" i="4"/>
  <c r="A593" i="4"/>
  <c r="A603" i="4"/>
  <c r="A636" i="4"/>
  <c r="A647" i="4"/>
  <c r="A324" i="16"/>
  <c r="A465" i="16"/>
  <c r="A573" i="16"/>
  <c r="A660" i="16"/>
  <c r="A390" i="16"/>
  <c r="A639" i="16"/>
  <c r="A326" i="16"/>
  <c r="A412" i="16"/>
  <c r="A520" i="16"/>
  <c r="A574" i="16"/>
  <c r="A532" i="16"/>
  <c r="A268" i="16"/>
  <c r="A311" i="16"/>
  <c r="A376" i="16"/>
  <c r="A419" i="16"/>
  <c r="A473" i="16"/>
  <c r="A506" i="16"/>
  <c r="A570" i="16"/>
  <c r="A678" i="16"/>
  <c r="A258" i="16"/>
  <c r="A269" i="16"/>
  <c r="A312" i="16"/>
  <c r="A323" i="16"/>
  <c r="A356" i="16"/>
  <c r="A366" i="16"/>
  <c r="A377" i="16"/>
  <c r="A410" i="16"/>
  <c r="A420" i="16"/>
  <c r="A464" i="16"/>
  <c r="A474" i="16"/>
  <c r="A507" i="16"/>
  <c r="A518" i="16"/>
  <c r="A528" i="16"/>
  <c r="A561" i="16"/>
  <c r="A572" i="16"/>
  <c r="A615" i="16"/>
  <c r="A626" i="16"/>
  <c r="A658" i="16"/>
  <c r="A669" i="16"/>
  <c r="A270" i="16"/>
  <c r="A303" i="16"/>
  <c r="A487" i="16"/>
  <c r="A649" i="16"/>
  <c r="A358" i="16"/>
  <c r="A477" i="16"/>
  <c r="A564" i="16"/>
  <c r="A337" i="16"/>
  <c r="A391" i="16"/>
  <c r="A445" i="16"/>
  <c r="A640" i="16"/>
  <c r="A516" i="16"/>
  <c r="A614" i="16"/>
  <c r="A657" i="16"/>
  <c r="A237" i="16"/>
  <c r="A248" i="16"/>
  <c r="A281" i="16"/>
  <c r="A291" i="16"/>
  <c r="A302" i="16"/>
  <c r="A335" i="16"/>
  <c r="A345" i="16"/>
  <c r="A389" i="16"/>
  <c r="A399" i="16"/>
  <c r="A432" i="16"/>
  <c r="A443" i="16"/>
  <c r="A453" i="16"/>
  <c r="A486" i="16"/>
  <c r="A497" i="16"/>
  <c r="A540" i="16"/>
  <c r="A551" i="16"/>
  <c r="A583" i="16"/>
  <c r="A594" i="16"/>
  <c r="A637" i="16"/>
  <c r="A648" i="16"/>
  <c r="A260" i="16"/>
  <c r="A378" i="16"/>
  <c r="A585" i="16"/>
  <c r="A510" i="16"/>
  <c r="A672" i="16"/>
  <c r="A402" i="16"/>
  <c r="A543" i="16"/>
  <c r="A262" i="16"/>
  <c r="A273" i="16"/>
  <c r="A306" i="16"/>
  <c r="A316" i="16"/>
  <c r="A327" i="16"/>
  <c r="A360" i="16"/>
  <c r="A370" i="16"/>
  <c r="A414" i="16"/>
  <c r="A424" i="16"/>
  <c r="A457" i="16"/>
  <c r="A468" i="16"/>
  <c r="A478" i="16"/>
  <c r="A511" i="16"/>
  <c r="A522" i="16"/>
  <c r="A565" i="16"/>
  <c r="A576" i="16"/>
  <c r="A608" i="16"/>
  <c r="A619" i="16"/>
  <c r="A662" i="16"/>
  <c r="A673" i="16"/>
  <c r="A231" i="16"/>
  <c r="A241" i="16"/>
  <c r="A252" i="16"/>
  <c r="A285" i="16"/>
  <c r="A295" i="16"/>
  <c r="A339" i="16"/>
  <c r="A349" i="16"/>
  <c r="A382" i="16"/>
  <c r="A393" i="16"/>
  <c r="A403" i="16"/>
  <c r="A436" i="16"/>
  <c r="A447" i="16"/>
  <c r="A490" i="16"/>
  <c r="A501" i="16"/>
  <c r="A533" i="16"/>
  <c r="A544" i="16"/>
  <c r="A587" i="16"/>
  <c r="A598" i="16"/>
  <c r="A631" i="16"/>
  <c r="A641" i="16"/>
  <c r="A652" i="16"/>
  <c r="A368" i="16"/>
  <c r="A476" i="16"/>
  <c r="A616" i="16"/>
  <c r="A293" i="16"/>
  <c r="A401" i="16"/>
  <c r="A595" i="16"/>
  <c r="A272" i="16"/>
  <c r="A466" i="16"/>
  <c r="A597" i="16"/>
  <c r="A274" i="16"/>
  <c r="A307" i="16"/>
  <c r="A318" i="16"/>
  <c r="A328" i="16"/>
  <c r="A361" i="16"/>
  <c r="A372" i="16"/>
  <c r="A415" i="16"/>
  <c r="A426" i="16"/>
  <c r="A458" i="16"/>
  <c r="A469" i="16"/>
  <c r="A523" i="16"/>
  <c r="A566" i="16"/>
  <c r="A577" i="16"/>
  <c r="A610" i="16"/>
  <c r="A620" i="16"/>
  <c r="A664" i="16"/>
  <c r="A433" i="16"/>
  <c r="A586" i="16"/>
  <c r="A512" i="16"/>
  <c r="A556" i="16"/>
  <c r="A674" i="16"/>
  <c r="A232" i="16"/>
  <c r="A243" i="16"/>
  <c r="A253" i="16"/>
  <c r="A286" i="16"/>
  <c r="A297" i="16"/>
  <c r="A340" i="16"/>
  <c r="A351" i="16"/>
  <c r="A383" i="16"/>
  <c r="A394" i="16"/>
  <c r="A437" i="16"/>
  <c r="A448" i="16"/>
  <c r="A481" i="16"/>
  <c r="A491" i="16"/>
  <c r="A502" i="16"/>
  <c r="A535" i="16"/>
  <c r="A545" i="16"/>
  <c r="A589" i="16"/>
  <c r="A599" i="16"/>
  <c r="A632" i="16"/>
  <c r="A643" i="16"/>
  <c r="A653" i="16"/>
  <c r="A508" i="16"/>
  <c r="A562" i="16"/>
  <c r="A670" i="16"/>
  <c r="A249" i="16"/>
  <c r="A541" i="16"/>
  <c r="A261" i="16"/>
  <c r="A456" i="16"/>
  <c r="A628" i="16"/>
  <c r="A283" i="16"/>
  <c r="A348" i="16"/>
  <c r="A499" i="16"/>
  <c r="A276" i="16"/>
  <c r="A308" i="16"/>
  <c r="A362" i="16"/>
  <c r="A416" i="16"/>
  <c r="A460" i="16"/>
  <c r="A557" i="16"/>
  <c r="A611" i="16"/>
  <c r="A676" i="16"/>
  <c r="A233" i="16"/>
  <c r="A244" i="16"/>
  <c r="A287" i="16"/>
  <c r="A298" i="16"/>
  <c r="A331" i="16"/>
  <c r="A341" i="16"/>
  <c r="A352" i="16"/>
  <c r="A385" i="16"/>
  <c r="A395" i="16"/>
  <c r="A439" i="16"/>
  <c r="A449" i="16"/>
  <c r="A482" i="16"/>
  <c r="A493" i="16"/>
  <c r="A503" i="16"/>
  <c r="A536" i="16"/>
  <c r="A547" i="16"/>
  <c r="A590" i="16"/>
  <c r="A601" i="16"/>
  <c r="A633" i="16"/>
  <c r="A644" i="16"/>
  <c r="A357" i="16"/>
  <c r="A519" i="16"/>
  <c r="A282" i="16"/>
  <c r="A498" i="16"/>
  <c r="A618" i="16"/>
  <c r="A240" i="16"/>
  <c r="A381" i="16"/>
  <c r="A651" i="16"/>
  <c r="A319" i="16"/>
  <c r="A406" i="16"/>
  <c r="A514" i="16"/>
  <c r="A568" i="16"/>
  <c r="A665" i="16"/>
  <c r="A256" i="16"/>
  <c r="A266" i="16"/>
  <c r="A277" i="16"/>
  <c r="A310" i="16"/>
  <c r="A320" i="16"/>
  <c r="A364" i="16"/>
  <c r="A374" i="16"/>
  <c r="A407" i="16"/>
  <c r="A418" i="16"/>
  <c r="A428" i="16"/>
  <c r="A461" i="16"/>
  <c r="A472" i="16"/>
  <c r="A515" i="16"/>
  <c r="A526" i="16"/>
  <c r="A558" i="16"/>
  <c r="A569" i="16"/>
  <c r="A612" i="16"/>
  <c r="A623" i="16"/>
  <c r="A656" i="16"/>
  <c r="A666" i="16"/>
  <c r="A677" i="16"/>
  <c r="A314" i="16"/>
  <c r="A411" i="16"/>
  <c r="A627" i="16"/>
  <c r="A239" i="16"/>
  <c r="A347" i="16"/>
  <c r="A531" i="16"/>
  <c r="A369" i="16"/>
  <c r="A661" i="16"/>
  <c r="A251" i="16"/>
  <c r="A435" i="16"/>
  <c r="A553" i="16"/>
  <c r="A265" i="16"/>
  <c r="A373" i="16"/>
  <c r="A427" i="16"/>
  <c r="A470" i="16"/>
  <c r="A524" i="16"/>
  <c r="A578" i="16"/>
  <c r="A622" i="16"/>
  <c r="A235" i="16"/>
  <c r="A245" i="16"/>
  <c r="A289" i="16"/>
  <c r="A299" i="16"/>
  <c r="A332" i="16"/>
  <c r="A343" i="16"/>
  <c r="A353" i="16"/>
  <c r="A386" i="16"/>
  <c r="A397" i="16"/>
  <c r="A440" i="16"/>
  <c r="A451" i="16"/>
  <c r="A483" i="16"/>
  <c r="A494" i="16"/>
  <c r="A537" i="16"/>
  <c r="A548" i="16"/>
  <c r="A581" i="16"/>
  <c r="A591" i="16"/>
  <c r="A602" i="16"/>
  <c r="A635" i="16"/>
  <c r="A645" i="16"/>
  <c r="A422" i="16"/>
  <c r="A606" i="16"/>
  <c r="A336" i="16"/>
  <c r="A444" i="16"/>
  <c r="A552" i="16"/>
  <c r="A315" i="16"/>
  <c r="A423" i="16"/>
  <c r="A607" i="16"/>
  <c r="A294" i="16"/>
  <c r="A489" i="16"/>
  <c r="A264" i="16"/>
  <c r="A257" i="16"/>
  <c r="A278" i="16"/>
  <c r="A322" i="16"/>
  <c r="A365" i="16"/>
  <c r="A408" i="16"/>
  <c r="A462" i="16"/>
  <c r="A527" i="16"/>
  <c r="A560" i="16"/>
  <c r="A624" i="16"/>
  <c r="A668" i="16"/>
  <c r="A236" i="16"/>
  <c r="A247" i="16"/>
  <c r="A290" i="16"/>
  <c r="A301" i="16"/>
  <c r="A333" i="16"/>
  <c r="A344" i="16"/>
  <c r="A387" i="16"/>
  <c r="A398" i="16"/>
  <c r="A431" i="16"/>
  <c r="A441" i="16"/>
  <c r="A452" i="16"/>
  <c r="A485" i="16"/>
  <c r="A495" i="16"/>
  <c r="A539" i="16"/>
  <c r="A549" i="16"/>
  <c r="A582" i="16"/>
  <c r="A593" i="16"/>
  <c r="A603" i="16"/>
  <c r="A636" i="16"/>
  <c r="A647" i="16"/>
  <c r="A660" i="17"/>
  <c r="A672" i="17"/>
  <c r="A662" i="17"/>
  <c r="A674" i="17"/>
  <c r="A665" i="17"/>
  <c r="A658" i="17"/>
  <c r="A664" i="17"/>
  <c r="A676" i="17"/>
  <c r="A656" i="17"/>
  <c r="A666" i="17"/>
  <c r="A677" i="17"/>
  <c r="A669" i="17"/>
  <c r="A670" i="17"/>
  <c r="A661" i="17"/>
  <c r="A673" i="17"/>
  <c r="A657" i="17"/>
  <c r="A668" i="17"/>
  <c r="A678" i="17"/>
  <c r="A647" i="17"/>
  <c r="A648" i="17"/>
  <c r="A649" i="17"/>
  <c r="A631" i="17"/>
  <c r="A652" i="17"/>
  <c r="A643" i="17"/>
  <c r="A633" i="17"/>
  <c r="A644" i="17"/>
  <c r="A635" i="17"/>
  <c r="A645" i="17"/>
  <c r="A636" i="17"/>
  <c r="A637" i="17"/>
  <c r="A639" i="17"/>
  <c r="A640" i="17"/>
  <c r="A651" i="17"/>
  <c r="A641" i="17"/>
  <c r="A632" i="17"/>
  <c r="A653" i="17"/>
  <c r="A608" i="17"/>
  <c r="A619" i="17"/>
  <c r="A611" i="17"/>
  <c r="A622" i="17"/>
  <c r="A623" i="17"/>
  <c r="A624" i="17"/>
  <c r="A612" i="17"/>
  <c r="A615" i="17"/>
  <c r="A626" i="17"/>
  <c r="A614" i="17"/>
  <c r="A610" i="17"/>
  <c r="A606" i="17"/>
  <c r="A616" i="17"/>
  <c r="A627" i="17"/>
  <c r="A620" i="17"/>
  <c r="A607" i="17"/>
  <c r="A618" i="17"/>
  <c r="A628" i="17"/>
  <c r="A594" i="17"/>
  <c r="A595" i="17"/>
  <c r="A597" i="17"/>
  <c r="A598" i="17"/>
  <c r="A599" i="17"/>
  <c r="A590" i="17"/>
  <c r="A601" i="17"/>
  <c r="A581" i="17"/>
  <c r="A591" i="17"/>
  <c r="A582" i="17"/>
  <c r="A593" i="17"/>
  <c r="A603" i="17"/>
  <c r="A583" i="17"/>
  <c r="A585" i="17"/>
  <c r="A586" i="17"/>
  <c r="A587" i="17"/>
  <c r="A589" i="17"/>
  <c r="A602" i="17"/>
  <c r="A558" i="17"/>
  <c r="A569" i="17"/>
  <c r="A560" i="17"/>
  <c r="A570" i="17"/>
  <c r="A556" i="17"/>
  <c r="A566" i="17"/>
  <c r="A577" i="17"/>
  <c r="A572" i="17"/>
  <c r="A562" i="17"/>
  <c r="A564" i="17"/>
  <c r="A576" i="17"/>
  <c r="A561" i="17"/>
  <c r="A573" i="17"/>
  <c r="A574" i="17"/>
  <c r="A557" i="17"/>
  <c r="A568" i="17"/>
  <c r="A578" i="17"/>
  <c r="A565" i="17"/>
  <c r="A540" i="17"/>
  <c r="A551" i="17"/>
  <c r="A531" i="17"/>
  <c r="A541" i="17"/>
  <c r="A552" i="17"/>
  <c r="A532" i="17"/>
  <c r="A543" i="17"/>
  <c r="A553" i="17"/>
  <c r="A533" i="17"/>
  <c r="A544" i="17"/>
  <c r="A535" i="17"/>
  <c r="A545" i="17"/>
  <c r="A536" i="17"/>
  <c r="A547" i="17"/>
  <c r="A537" i="17"/>
  <c r="A548" i="17"/>
  <c r="A539" i="17"/>
  <c r="A549" i="17"/>
  <c r="A508" i="17"/>
  <c r="A519" i="17"/>
  <c r="A511" i="17"/>
  <c r="A522" i="17"/>
  <c r="A512" i="17"/>
  <c r="A523" i="17"/>
  <c r="A510" i="17"/>
  <c r="A514" i="17"/>
  <c r="A516" i="17"/>
  <c r="A520" i="17"/>
  <c r="A524" i="17"/>
  <c r="A526" i="17"/>
  <c r="A527" i="17"/>
  <c r="A507" i="17"/>
  <c r="A518" i="17"/>
  <c r="A528" i="17"/>
  <c r="A515" i="17"/>
  <c r="A506" i="17"/>
  <c r="A494" i="17"/>
  <c r="A485" i="17"/>
  <c r="A495" i="17"/>
  <c r="A497" i="17"/>
  <c r="A487" i="17"/>
  <c r="A489" i="17"/>
  <c r="A499" i="17"/>
  <c r="A486" i="17"/>
  <c r="A490" i="17"/>
  <c r="A501" i="17"/>
  <c r="A483" i="17"/>
  <c r="A498" i="17"/>
  <c r="A481" i="17"/>
  <c r="A491" i="17"/>
  <c r="A502" i="17"/>
  <c r="A482" i="17"/>
  <c r="A493" i="17"/>
  <c r="A503" i="17"/>
  <c r="A460" i="17"/>
  <c r="A461" i="17"/>
  <c r="A473" i="17"/>
  <c r="A464" i="17"/>
  <c r="A474" i="17"/>
  <c r="A465" i="17"/>
  <c r="A476" i="17"/>
  <c r="A458" i="17"/>
  <c r="A470" i="17"/>
  <c r="A472" i="17"/>
  <c r="A456" i="17"/>
  <c r="A477" i="17"/>
  <c r="A457" i="17"/>
  <c r="A468" i="17"/>
  <c r="A478" i="17"/>
  <c r="A469" i="17"/>
  <c r="A462" i="17"/>
  <c r="A466" i="17"/>
  <c r="A444" i="17"/>
  <c r="A437" i="17"/>
  <c r="A448" i="17"/>
  <c r="A433" i="17"/>
  <c r="A435" i="17"/>
  <c r="A449" i="17"/>
  <c r="A445" i="17"/>
  <c r="A440" i="17"/>
  <c r="A451" i="17"/>
  <c r="A439" i="17"/>
  <c r="A452" i="17"/>
  <c r="A436" i="17"/>
  <c r="A441" i="17"/>
  <c r="A431" i="17"/>
  <c r="A432" i="17"/>
  <c r="A443" i="17"/>
  <c r="A453" i="17"/>
  <c r="A447" i="17"/>
  <c r="A414" i="17"/>
  <c r="A424" i="17"/>
  <c r="A408" i="17"/>
  <c r="A410" i="17"/>
  <c r="A412" i="17"/>
  <c r="A415" i="17"/>
  <c r="A426" i="17"/>
  <c r="A406" i="17"/>
  <c r="A416" i="17"/>
  <c r="A427" i="17"/>
  <c r="A419" i="17"/>
  <c r="A420" i="17"/>
  <c r="A423" i="17"/>
  <c r="A411" i="17"/>
  <c r="A407" i="17"/>
  <c r="A418" i="17"/>
  <c r="A428" i="17"/>
  <c r="A422" i="17"/>
  <c r="A391" i="17"/>
  <c r="A382" i="17"/>
  <c r="A403" i="17"/>
  <c r="A383" i="17"/>
  <c r="A394" i="17"/>
  <c r="A390" i="17"/>
  <c r="A401" i="17"/>
  <c r="A381" i="17"/>
  <c r="A402" i="17"/>
  <c r="A393" i="17"/>
  <c r="A385" i="17"/>
  <c r="A395" i="17"/>
  <c r="A386" i="17"/>
  <c r="A397" i="17"/>
  <c r="A387" i="17"/>
  <c r="A398" i="17"/>
  <c r="A389" i="17"/>
  <c r="A399" i="17"/>
  <c r="A369" i="17"/>
  <c r="A360" i="17"/>
  <c r="A372" i="17"/>
  <c r="A362" i="17"/>
  <c r="A373" i="17"/>
  <c r="A364" i="17"/>
  <c r="A374" i="17"/>
  <c r="A365" i="17"/>
  <c r="A376" i="17"/>
  <c r="A358" i="17"/>
  <c r="A370" i="17"/>
  <c r="A361" i="17"/>
  <c r="A356" i="17"/>
  <c r="A366" i="17"/>
  <c r="A377" i="17"/>
  <c r="A357" i="17"/>
  <c r="A368" i="17"/>
  <c r="A378" i="17"/>
  <c r="A333" i="17"/>
  <c r="A344" i="17"/>
  <c r="A335" i="17"/>
  <c r="A345" i="17"/>
  <c r="A339" i="17"/>
  <c r="A336" i="17"/>
  <c r="A348" i="17"/>
  <c r="A349" i="17"/>
  <c r="A340" i="17"/>
  <c r="A351" i="17"/>
  <c r="A347" i="17"/>
  <c r="A337" i="17"/>
  <c r="A331" i="17"/>
  <c r="A341" i="17"/>
  <c r="A352" i="17"/>
  <c r="A332" i="17"/>
  <c r="A343" i="17"/>
  <c r="A353" i="17"/>
  <c r="A315" i="17"/>
  <c r="A326" i="17"/>
  <c r="A307" i="17"/>
  <c r="A318" i="17"/>
  <c r="A328" i="17"/>
  <c r="A308" i="17"/>
  <c r="A319" i="17"/>
  <c r="A310" i="17"/>
  <c r="A320" i="17"/>
  <c r="A311" i="17"/>
  <c r="A322" i="17"/>
  <c r="A312" i="17"/>
  <c r="A323" i="17"/>
  <c r="A314" i="17"/>
  <c r="A324" i="17"/>
  <c r="A306" i="17"/>
  <c r="A316" i="17"/>
  <c r="A327" i="17"/>
  <c r="A301" i="17"/>
  <c r="A302" i="17"/>
  <c r="A282" i="17"/>
  <c r="A303" i="17"/>
  <c r="A283" i="17"/>
  <c r="A294" i="17"/>
  <c r="A281" i="17"/>
  <c r="A291" i="17"/>
  <c r="A293" i="17"/>
  <c r="A289" i="17"/>
  <c r="A285" i="17"/>
  <c r="A295" i="17"/>
  <c r="A286" i="17"/>
  <c r="A297" i="17"/>
  <c r="A287" i="17"/>
  <c r="A298" i="17"/>
  <c r="A299" i="17"/>
  <c r="A290" i="17"/>
  <c r="A258" i="17"/>
  <c r="A269" i="17"/>
  <c r="A260" i="17"/>
  <c r="A270" i="17"/>
  <c r="A261" i="17"/>
  <c r="A272" i="17"/>
  <c r="A265" i="17"/>
  <c r="A276" i="17"/>
  <c r="A262" i="17"/>
  <c r="A256" i="17"/>
  <c r="A266" i="17"/>
  <c r="A277" i="17"/>
  <c r="A274" i="17"/>
  <c r="A273" i="17"/>
  <c r="A264" i="17"/>
  <c r="A257" i="17"/>
  <c r="A268" i="17"/>
  <c r="A278" i="17"/>
  <c r="A233" i="17"/>
  <c r="A244" i="17"/>
  <c r="A235" i="17"/>
  <c r="A245" i="17"/>
  <c r="A236" i="17"/>
  <c r="A239" i="17"/>
  <c r="A237" i="17"/>
  <c r="A240" i="17"/>
  <c r="A251" i="17"/>
  <c r="A248" i="17"/>
  <c r="A249" i="17"/>
  <c r="A231" i="17"/>
  <c r="A241" i="17"/>
  <c r="A252" i="17"/>
  <c r="A232" i="17"/>
  <c r="A243" i="17"/>
  <c r="A253" i="17"/>
  <c r="A247" i="17"/>
  <c r="B50" i="11" l="1"/>
  <c r="B49" i="11"/>
  <c r="B48" i="11"/>
  <c r="B47" i="11"/>
  <c r="B46" i="11"/>
  <c r="B45" i="11"/>
  <c r="B44" i="11"/>
  <c r="B43" i="11"/>
  <c r="K37" i="2" s="1"/>
  <c r="B42" i="11"/>
  <c r="K36" i="2" s="1"/>
  <c r="B20" i="11"/>
  <c r="I56" i="1" s="1"/>
  <c r="B19" i="11"/>
  <c r="I55" i="1" s="1"/>
  <c r="B18" i="11"/>
  <c r="I54" i="1" s="1"/>
  <c r="B17" i="11"/>
  <c r="I53" i="1" s="1"/>
  <c r="B16" i="11"/>
  <c r="I52" i="1" s="1"/>
  <c r="B15" i="11"/>
  <c r="I51" i="1" s="1"/>
  <c r="B14" i="11"/>
  <c r="B13" i="11"/>
  <c r="B12" i="11"/>
  <c r="F61" i="1" l="1"/>
  <c r="B61" i="1" s="1"/>
  <c r="F60" i="1"/>
  <c r="B60" i="1" s="1"/>
  <c r="F62" i="1"/>
  <c r="B62" i="1" s="1"/>
  <c r="J40" i="2"/>
  <c r="J39" i="2"/>
  <c r="F59" i="1"/>
  <c r="B59" i="1" s="1"/>
  <c r="F58" i="1"/>
  <c r="B58" i="1" s="1"/>
  <c r="F57" i="1"/>
  <c r="B57" i="1" s="1"/>
  <c r="F67" i="1"/>
  <c r="B67" i="1" s="1"/>
  <c r="F68" i="1"/>
  <c r="B68" i="1" s="1"/>
  <c r="F66" i="1"/>
  <c r="B66" i="1" s="1"/>
  <c r="J42" i="2"/>
  <c r="F74" i="1"/>
  <c r="B74" i="1" s="1"/>
  <c r="F73" i="1"/>
  <c r="B73" i="1" s="1"/>
  <c r="F72" i="1"/>
  <c r="B72" i="1" s="1"/>
  <c r="J44" i="2"/>
  <c r="K40" i="2"/>
  <c r="D54" i="3"/>
  <c r="B54" i="3" s="1"/>
  <c r="D52" i="3"/>
  <c r="B52" i="3" s="1"/>
  <c r="D53" i="3"/>
  <c r="B53" i="3" s="1"/>
  <c r="F65" i="1"/>
  <c r="B65" i="1" s="1"/>
  <c r="J41" i="2"/>
  <c r="F63" i="1"/>
  <c r="B63" i="1" s="1"/>
  <c r="F64" i="1"/>
  <c r="B64" i="1" s="1"/>
  <c r="F71" i="1"/>
  <c r="B71" i="1" s="1"/>
  <c r="F70" i="1"/>
  <c r="B70" i="1" s="1"/>
  <c r="F69" i="1"/>
  <c r="B69" i="1" s="1"/>
  <c r="J43" i="2"/>
  <c r="K38" i="2"/>
  <c r="D48" i="3"/>
  <c r="D51" i="3"/>
  <c r="B51" i="3" s="1"/>
  <c r="K39" i="2"/>
  <c r="D50" i="3"/>
  <c r="B50" i="3" s="1"/>
  <c r="D49" i="3"/>
  <c r="B49" i="3" s="1"/>
  <c r="D57" i="3"/>
  <c r="B57" i="3" s="1"/>
  <c r="D56" i="3"/>
  <c r="B56" i="3" s="1"/>
  <c r="D55" i="3"/>
  <c r="B55" i="3" s="1"/>
  <c r="K41" i="2"/>
  <c r="D59" i="3"/>
  <c r="B59" i="3" s="1"/>
  <c r="D58" i="3"/>
  <c r="B58" i="3" s="1"/>
  <c r="K42" i="2"/>
  <c r="D60" i="3"/>
  <c r="B60" i="3" s="1"/>
  <c r="K43" i="2"/>
  <c r="D63" i="3"/>
  <c r="B63" i="3" s="1"/>
  <c r="D62" i="3"/>
  <c r="B62" i="3" s="1"/>
  <c r="D61" i="3"/>
  <c r="B61" i="3" s="1"/>
  <c r="K44" i="2"/>
  <c r="D66" i="3"/>
  <c r="B66" i="3" s="1"/>
  <c r="D65" i="3"/>
  <c r="B65" i="3" s="1"/>
  <c r="D64" i="3"/>
  <c r="B64" i="3" s="1"/>
  <c r="B30" i="11"/>
  <c r="I84" i="1" s="1"/>
  <c r="B29" i="11"/>
  <c r="I83" i="1" s="1"/>
  <c r="B28" i="11"/>
  <c r="I82" i="1" s="1"/>
  <c r="B27" i="11"/>
  <c r="I81" i="1" s="1"/>
  <c r="B26" i="11"/>
  <c r="I80" i="1" s="1"/>
  <c r="B25" i="11"/>
  <c r="I79" i="1" s="1"/>
  <c r="B24" i="11"/>
  <c r="B23" i="11"/>
  <c r="B22" i="11"/>
  <c r="B10" i="11"/>
  <c r="I28" i="1" s="1"/>
  <c r="B9" i="11"/>
  <c r="I27" i="1" s="1"/>
  <c r="B8" i="11"/>
  <c r="I26" i="1" s="1"/>
  <c r="B7" i="11"/>
  <c r="I25" i="1" s="1"/>
  <c r="B6" i="11"/>
  <c r="I24" i="1" s="1"/>
  <c r="B5" i="11"/>
  <c r="I23" i="1" s="1"/>
  <c r="B4" i="11"/>
  <c r="I22" i="1" s="1"/>
  <c r="B3" i="11"/>
  <c r="I21" i="1" s="1"/>
  <c r="B2" i="11"/>
  <c r="F36" i="1" l="1"/>
  <c r="J13" i="2"/>
  <c r="F35" i="1"/>
  <c r="F37" i="1"/>
  <c r="F87" i="1"/>
  <c r="B87" i="1" s="1"/>
  <c r="F86" i="1"/>
  <c r="B86" i="1" s="1"/>
  <c r="F85" i="1"/>
  <c r="B85" i="1" s="1"/>
  <c r="F41" i="1"/>
  <c r="J15" i="2"/>
  <c r="F43" i="1"/>
  <c r="F42" i="1"/>
  <c r="F93" i="1"/>
  <c r="B93" i="1" s="1"/>
  <c r="F92" i="1"/>
  <c r="B92" i="1" s="1"/>
  <c r="F91" i="1"/>
  <c r="B91" i="1" s="1"/>
  <c r="F96" i="1"/>
  <c r="B96" i="1" s="1"/>
  <c r="F95" i="1"/>
  <c r="B95" i="1" s="1"/>
  <c r="F94" i="1"/>
  <c r="B94" i="1" s="1"/>
  <c r="F33" i="1"/>
  <c r="J12" i="2"/>
  <c r="F32" i="1"/>
  <c r="F34" i="1"/>
  <c r="F25" i="1"/>
  <c r="F23" i="1"/>
  <c r="F24" i="1"/>
  <c r="F46" i="1"/>
  <c r="J16" i="2"/>
  <c r="F45" i="1"/>
  <c r="F44" i="1"/>
  <c r="F88" i="1"/>
  <c r="B88" i="1" s="1"/>
  <c r="F90" i="1"/>
  <c r="B90" i="1" s="1"/>
  <c r="F89" i="1"/>
  <c r="B89" i="1" s="1"/>
  <c r="F102" i="1"/>
  <c r="B102" i="1" s="1"/>
  <c r="F101" i="1"/>
  <c r="B101" i="1" s="1"/>
  <c r="F100" i="1"/>
  <c r="B100" i="1" s="1"/>
  <c r="F40" i="1"/>
  <c r="J14" i="2"/>
  <c r="F39" i="1"/>
  <c r="F38" i="1"/>
  <c r="F97" i="1"/>
  <c r="B97" i="1" s="1"/>
  <c r="F99" i="1"/>
  <c r="B99" i="1" s="1"/>
  <c r="F98" i="1"/>
  <c r="B98" i="1" s="1"/>
  <c r="F27" i="1"/>
  <c r="F26" i="1"/>
  <c r="F28" i="1"/>
  <c r="F30" i="1"/>
  <c r="J11" i="2"/>
  <c r="F29" i="1"/>
  <c r="F31" i="1"/>
  <c r="D45" i="3"/>
  <c r="D42" i="3"/>
  <c r="D43" i="3" l="1"/>
  <c r="D40" i="3"/>
  <c r="D41" i="3"/>
  <c r="D44" i="3"/>
  <c r="D46" i="3"/>
  <c r="D47" i="3"/>
  <c r="F2" i="17" l="1"/>
  <c r="A2" i="17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2" i="10"/>
  <c r="G2" i="10"/>
  <c r="F3" i="10"/>
  <c r="G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C14" i="3" l="1"/>
  <c r="B14" i="3"/>
  <c r="A14" i="3"/>
  <c r="C17" i="3"/>
  <c r="B17" i="3"/>
  <c r="A17" i="3"/>
  <c r="C20" i="3"/>
  <c r="B20" i="3"/>
  <c r="A20" i="3"/>
  <c r="C42" i="3"/>
  <c r="B42" i="3"/>
  <c r="A42" i="3"/>
  <c r="C45" i="3"/>
  <c r="B45" i="3"/>
  <c r="A45" i="3"/>
  <c r="B48" i="3"/>
  <c r="A48" i="3"/>
  <c r="C48" i="3"/>
  <c r="F204" i="4"/>
  <c r="A204" i="4"/>
  <c r="F129" i="4"/>
  <c r="A129" i="4"/>
  <c r="F53" i="4"/>
  <c r="A53" i="4"/>
  <c r="F129" i="16"/>
  <c r="F204" i="16"/>
  <c r="F53" i="16"/>
  <c r="A204" i="17"/>
  <c r="A219" i="16" a="1"/>
  <c r="A140" i="4" a="1"/>
  <c r="A227" i="16" a="1"/>
  <c r="A73" i="16" a="1"/>
  <c r="A55" i="16" a="1"/>
  <c r="A63" i="16" a="1"/>
  <c r="A222" i="16" a="1"/>
  <c r="A55" i="4" a="1"/>
  <c r="A61" i="16" a="1"/>
  <c r="A56" i="4" a="1"/>
  <c r="A152" i="16" a="1"/>
  <c r="A215" i="16" a="1"/>
  <c r="A206" i="17" a="1"/>
  <c r="A132" i="4" a="1"/>
  <c r="A223" i="4" a="1"/>
  <c r="A210" i="16" a="1"/>
  <c r="A67" i="16" a="1"/>
  <c r="A64" i="4" a="1"/>
  <c r="A67" i="4" a="1"/>
  <c r="A208" i="4" a="1"/>
  <c r="A57" i="4" a="1"/>
  <c r="A222" i="4" a="1"/>
  <c r="A77" i="4" a="1"/>
  <c r="A153" i="4" a="1"/>
  <c r="A210" i="17" a="1"/>
  <c r="A149" i="16" a="1"/>
  <c r="A226" i="17" a="1"/>
  <c r="A57" i="16" a="1"/>
  <c r="A216" i="17" a="1"/>
  <c r="A131" i="4" a="1"/>
  <c r="A147" i="4" a="1"/>
  <c r="A75" i="16" a="1"/>
  <c r="A145" i="16" a="1"/>
  <c r="A218" i="4" a="1"/>
  <c r="A224" i="16" a="1"/>
  <c r="A223" i="17" a="1"/>
  <c r="A219" i="4" a="1"/>
  <c r="A69" i="16" a="1"/>
  <c r="A227" i="4" a="1"/>
  <c r="A212" i="16" a="1"/>
  <c r="A208" i="17" a="1"/>
  <c r="A220" i="17" a="1"/>
  <c r="A220" i="4" a="1"/>
  <c r="A215" i="17" a="1"/>
  <c r="A215" i="4" a="1"/>
  <c r="A214" i="16" a="1"/>
  <c r="A59" i="16" a="1"/>
  <c r="A73" i="4" a="1"/>
  <c r="A136" i="16" a="1"/>
  <c r="A140" i="16" a="1"/>
  <c r="A212" i="17" a="1"/>
  <c r="A131" i="16" a="1"/>
  <c r="A147" i="16" a="1"/>
  <c r="A78" i="4" a="1"/>
  <c r="A78" i="16" a="1"/>
  <c r="A219" i="17" a="1"/>
  <c r="A69" i="4" a="1"/>
  <c r="A71" i="16" a="1"/>
  <c r="A137" i="4" a="1"/>
  <c r="A216" i="4" a="1"/>
  <c r="A68" i="16" a="1"/>
  <c r="A76" i="4" a="1"/>
  <c r="A75" i="4" a="1"/>
  <c r="A206" i="16" a="1"/>
  <c r="A71" i="4" a="1"/>
  <c r="A77" i="16" a="1"/>
  <c r="A141" i="4" a="1"/>
  <c r="A141" i="16" a="1"/>
  <c r="A65" i="16" a="1"/>
  <c r="A214" i="4" a="1"/>
  <c r="A76" i="16" a="1"/>
  <c r="A153" i="16" a="1"/>
  <c r="A228" i="17" a="1"/>
  <c r="A133" i="4" a="1"/>
  <c r="A211" i="16" a="1"/>
  <c r="A218" i="16" a="1"/>
  <c r="A139" i="16" a="1"/>
  <c r="A64" i="16" a="1"/>
  <c r="A65" i="4" a="1"/>
  <c r="A223" i="16" a="1"/>
  <c r="A59" i="4" a="1"/>
  <c r="A151" i="16" a="1"/>
  <c r="A152" i="4" a="1"/>
  <c r="A228" i="4" a="1"/>
  <c r="A143" i="16" a="1"/>
  <c r="A61" i="4" a="1"/>
  <c r="A207" i="16" a="1"/>
  <c r="A226" i="16" a="1"/>
  <c r="A144" i="4" a="1"/>
  <c r="A206" i="4" a="1"/>
  <c r="A211" i="4" a="1"/>
  <c r="A148" i="16" a="1"/>
  <c r="A208" i="16" a="1"/>
  <c r="A139" i="4" a="1"/>
  <c r="A132" i="16" a="1"/>
  <c r="A149" i="4" a="1"/>
  <c r="A136" i="4" a="1"/>
  <c r="A226" i="4" a="1"/>
  <c r="A145" i="4" a="1"/>
  <c r="A72" i="16" a="1"/>
  <c r="A63" i="4" a="1"/>
  <c r="A207" i="17" a="1"/>
  <c r="A72" i="4" a="1"/>
  <c r="A151" i="4" a="1"/>
  <c r="A60" i="4" a="1"/>
  <c r="A222" i="17" a="1"/>
  <c r="A143" i="4" a="1"/>
  <c r="A211" i="17" a="1"/>
  <c r="A224" i="17" a="1"/>
  <c r="A144" i="16" a="1"/>
  <c r="A207" i="4" a="1"/>
  <c r="A218" i="17" a="1"/>
  <c r="A135" i="16" a="1"/>
  <c r="A220" i="16" a="1"/>
  <c r="A224" i="4" a="1"/>
  <c r="A148" i="4" a="1"/>
  <c r="A214" i="17" a="1"/>
  <c r="A56" i="16" a="1"/>
  <c r="A216" i="16" a="1"/>
  <c r="A228" i="16" a="1"/>
  <c r="A60" i="16" a="1"/>
  <c r="A212" i="4" a="1"/>
  <c r="A227" i="17" a="1"/>
  <c r="A137" i="16" a="1"/>
  <c r="A133" i="16" a="1"/>
  <c r="A135" i="4" a="1"/>
  <c r="A68" i="4" a="1"/>
  <c r="A210" i="4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20" i="5"/>
  <c r="A20" i="5"/>
  <c r="A54" i="5"/>
  <c r="A51" i="5"/>
  <c r="A48" i="5"/>
  <c r="C54" i="5"/>
  <c r="C53" i="5"/>
  <c r="C52" i="5"/>
  <c r="C51" i="5"/>
  <c r="C50" i="5"/>
  <c r="C49" i="5"/>
  <c r="C48" i="5"/>
  <c r="C47" i="5"/>
  <c r="C110" i="5"/>
  <c r="C109" i="5"/>
  <c r="C108" i="5"/>
  <c r="C107" i="5"/>
  <c r="C106" i="5"/>
  <c r="C105" i="5"/>
  <c r="C104" i="5"/>
  <c r="C103" i="5"/>
  <c r="C102" i="5"/>
  <c r="C82" i="5"/>
  <c r="C81" i="5"/>
  <c r="C80" i="5"/>
  <c r="C79" i="5"/>
  <c r="C78" i="5"/>
  <c r="C77" i="5"/>
  <c r="C76" i="5"/>
  <c r="A110" i="5"/>
  <c r="A82" i="5"/>
  <c r="A76" i="5"/>
  <c r="A79" i="5"/>
  <c r="A107" i="5"/>
  <c r="A104" i="5"/>
  <c r="A26" i="5"/>
  <c r="C26" i="5"/>
  <c r="A23" i="5"/>
  <c r="C23" i="5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C56" i="1"/>
  <c r="A56" i="1"/>
  <c r="C53" i="1"/>
  <c r="A53" i="1"/>
  <c r="C50" i="1"/>
  <c r="A50" i="1"/>
  <c r="C22" i="1"/>
  <c r="A22" i="1"/>
  <c r="C10" i="2"/>
  <c r="A10" i="2"/>
  <c r="A16" i="2"/>
  <c r="C16" i="2"/>
  <c r="A13" i="2"/>
  <c r="C13" i="2"/>
  <c r="A44" i="2"/>
  <c r="C44" i="2"/>
  <c r="C41" i="2"/>
  <c r="A41" i="2"/>
  <c r="C38" i="2"/>
  <c r="A38" i="2"/>
  <c r="G24" i="1"/>
  <c r="G23" i="1"/>
  <c r="G21" i="1"/>
  <c r="G20" i="1"/>
  <c r="C84" i="1"/>
  <c r="C83" i="1"/>
  <c r="C82" i="1"/>
  <c r="A84" i="1"/>
  <c r="A83" i="1"/>
  <c r="A82" i="1"/>
  <c r="A28" i="1"/>
  <c r="C28" i="1"/>
  <c r="A25" i="1"/>
  <c r="C25" i="1"/>
  <c r="A152" i="17" a="1"/>
  <c r="A148" i="17" a="1"/>
  <c r="A65" i="17" a="1"/>
  <c r="A59" i="17" a="1"/>
  <c r="A57" i="17" a="1"/>
  <c r="A141" i="17" a="1"/>
  <c r="A73" i="17" a="1"/>
  <c r="A55" i="17" a="1"/>
  <c r="A78" i="17" a="1"/>
  <c r="A132" i="17" a="1"/>
  <c r="A75" i="17" a="1"/>
  <c r="A76" i="17" a="1"/>
  <c r="A151" i="17" a="1"/>
  <c r="A143" i="17" a="1"/>
  <c r="A135" i="17" a="1"/>
  <c r="A69" i="17" a="1"/>
  <c r="A139" i="17" a="1"/>
  <c r="A136" i="17" a="1"/>
  <c r="A56" i="17" a="1"/>
  <c r="A153" i="17" a="1"/>
  <c r="A63" i="17" a="1"/>
  <c r="A64" i="17" a="1"/>
  <c r="A131" i="17" a="1"/>
  <c r="A71" i="17" a="1"/>
  <c r="A77" i="17" a="1"/>
  <c r="A67" i="17" a="1"/>
  <c r="A147" i="17" a="1"/>
  <c r="A140" i="17" a="1"/>
  <c r="A68" i="17" a="1"/>
  <c r="A72" i="17" a="1"/>
  <c r="A60" i="17" a="1"/>
  <c r="A145" i="17" a="1"/>
  <c r="A133" i="17" a="1"/>
  <c r="A61" i="17" a="1"/>
  <c r="A144" i="17" a="1"/>
  <c r="A149" i="17" a="1"/>
  <c r="A137" i="17" a="1"/>
  <c r="G25" i="1" l="1"/>
  <c r="G22" i="1"/>
  <c r="G13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G10" i="2" l="1"/>
  <c r="G38" i="2" s="1"/>
  <c r="B13" i="2"/>
  <c r="G41" i="2"/>
  <c r="B41" i="2" s="1"/>
  <c r="B3" i="1"/>
  <c r="B3" i="2" s="1"/>
  <c r="B10" i="2" l="1"/>
  <c r="A179" i="17"/>
  <c r="A154" i="17"/>
  <c r="A104" i="17"/>
  <c r="A79" i="17"/>
  <c r="A27" i="17"/>
  <c r="F179" i="16"/>
  <c r="F154" i="16"/>
  <c r="F104" i="16"/>
  <c r="F79" i="16"/>
  <c r="F27" i="16"/>
  <c r="I7" i="16"/>
  <c r="F2" i="16"/>
  <c r="F179" i="4"/>
  <c r="A179" i="4"/>
  <c r="F154" i="4" l="1"/>
  <c r="A154" i="4"/>
  <c r="F104" i="4"/>
  <c r="A104" i="4"/>
  <c r="F79" i="4"/>
  <c r="A79" i="4"/>
  <c r="F27" i="4"/>
  <c r="A27" i="4"/>
  <c r="I49" i="1" l="1"/>
  <c r="I50" i="1"/>
  <c r="B25" i="1"/>
  <c r="F56" i="1" l="1"/>
  <c r="F55" i="1"/>
  <c r="F54" i="1"/>
  <c r="F52" i="1"/>
  <c r="F51" i="1"/>
  <c r="F53" i="1"/>
  <c r="B53" i="1" s="1"/>
  <c r="J38" i="2"/>
  <c r="J37" i="2"/>
  <c r="I20" i="1"/>
  <c r="A43" i="2"/>
  <c r="A42" i="2"/>
  <c r="A40" i="2"/>
  <c r="A39" i="2"/>
  <c r="A37" i="2"/>
  <c r="A36" i="2"/>
  <c r="A15" i="2"/>
  <c r="A14" i="2"/>
  <c r="A12" i="2"/>
  <c r="A11" i="2"/>
  <c r="A9" i="2"/>
  <c r="A8" i="2"/>
  <c r="F22" i="1" l="1"/>
  <c r="B22" i="1" s="1"/>
  <c r="F21" i="1"/>
  <c r="F20" i="1"/>
  <c r="C43" i="2"/>
  <c r="C42" i="2"/>
  <c r="C40" i="2"/>
  <c r="C39" i="2"/>
  <c r="C37" i="2"/>
  <c r="C36" i="2"/>
  <c r="C15" i="2"/>
  <c r="C14" i="2"/>
  <c r="C12" i="2"/>
  <c r="C11" i="2"/>
  <c r="C9" i="2"/>
  <c r="C8" i="2"/>
  <c r="A81" i="1"/>
  <c r="A80" i="1"/>
  <c r="A79" i="1"/>
  <c r="A78" i="1"/>
  <c r="A77" i="1"/>
  <c r="A76" i="1"/>
  <c r="A55" i="1"/>
  <c r="A54" i="1"/>
  <c r="A52" i="1"/>
  <c r="A51" i="1"/>
  <c r="A49" i="1"/>
  <c r="A48" i="1"/>
  <c r="G11" i="2" l="1"/>
  <c r="G39" i="2" s="1"/>
  <c r="B39" i="2" l="1"/>
  <c r="B38" i="2"/>
  <c r="B11" i="2"/>
  <c r="A27" i="1" l="1"/>
  <c r="A26" i="1"/>
  <c r="A24" i="1"/>
  <c r="A23" i="1"/>
  <c r="A21" i="1"/>
  <c r="A20" i="1"/>
  <c r="G8" i="2"/>
  <c r="G36" i="2" l="1"/>
  <c r="B36" i="2" s="1"/>
  <c r="B8" i="2"/>
  <c r="G12" i="2"/>
  <c r="G40" i="2" s="1"/>
  <c r="D77" i="11"/>
  <c r="D76" i="11"/>
  <c r="D75" i="11"/>
  <c r="D74" i="11"/>
  <c r="D73" i="11"/>
  <c r="D72" i="11"/>
  <c r="D71" i="11"/>
  <c r="F68" i="11"/>
  <c r="F67" i="11"/>
  <c r="F66" i="11"/>
  <c r="F65" i="11"/>
  <c r="F64" i="11"/>
  <c r="F63" i="11"/>
  <c r="F62" i="11"/>
  <c r="E62" i="11"/>
  <c r="E63" i="11"/>
  <c r="E64" i="11"/>
  <c r="E65" i="11"/>
  <c r="E66" i="11"/>
  <c r="E67" i="11"/>
  <c r="E68" i="11"/>
  <c r="C80" i="11"/>
  <c r="C81" i="11"/>
  <c r="C82" i="11"/>
  <c r="C83" i="11"/>
  <c r="C84" i="11"/>
  <c r="C85" i="11"/>
  <c r="C86" i="11"/>
  <c r="D89" i="11"/>
  <c r="D90" i="11"/>
  <c r="G27" i="1" s="1"/>
  <c r="D91" i="11"/>
  <c r="D92" i="11"/>
  <c r="D93" i="11"/>
  <c r="D94" i="11"/>
  <c r="D95" i="11"/>
  <c r="G26" i="1" s="1"/>
  <c r="G29" i="1" s="1"/>
  <c r="I78" i="1"/>
  <c r="I77" i="1"/>
  <c r="I76" i="1"/>
  <c r="I48" i="1"/>
  <c r="J9" i="2"/>
  <c r="C27" i="1"/>
  <c r="C26" i="1"/>
  <c r="C24" i="1"/>
  <c r="C23" i="1"/>
  <c r="C21" i="1"/>
  <c r="C20" i="1"/>
  <c r="C55" i="1"/>
  <c r="C54" i="1"/>
  <c r="C52" i="1"/>
  <c r="C51" i="1"/>
  <c r="C49" i="1"/>
  <c r="C48" i="1"/>
  <c r="C81" i="1"/>
  <c r="C80" i="1"/>
  <c r="C79" i="1"/>
  <c r="C78" i="1"/>
  <c r="C77" i="1"/>
  <c r="C76" i="1"/>
  <c r="F78" i="1" l="1"/>
  <c r="B78" i="1" s="1"/>
  <c r="F77" i="1"/>
  <c r="F76" i="1"/>
  <c r="F50" i="1"/>
  <c r="B50" i="1" s="1"/>
  <c r="F49" i="1"/>
  <c r="F48" i="1"/>
  <c r="F80" i="1"/>
  <c r="F79" i="1"/>
  <c r="B79" i="1" s="1"/>
  <c r="F81" i="1"/>
  <c r="B81" i="1" s="1"/>
  <c r="F82" i="1"/>
  <c r="B82" i="1" s="1"/>
  <c r="F84" i="1"/>
  <c r="B84" i="1" s="1"/>
  <c r="F83" i="1"/>
  <c r="B83" i="1" s="1"/>
  <c r="G32" i="1"/>
  <c r="B29" i="1"/>
  <c r="G15" i="2"/>
  <c r="G43" i="2" s="1"/>
  <c r="B43" i="2" s="1"/>
  <c r="G30" i="1"/>
  <c r="G14" i="2"/>
  <c r="G28" i="1"/>
  <c r="J36" i="2"/>
  <c r="J8" i="2"/>
  <c r="J10" i="2"/>
  <c r="G9" i="2"/>
  <c r="G37" i="2" s="1"/>
  <c r="B40" i="2"/>
  <c r="B12" i="2"/>
  <c r="B76" i="1"/>
  <c r="B80" i="1"/>
  <c r="B77" i="1"/>
  <c r="A109" i="5"/>
  <c r="A108" i="5"/>
  <c r="A106" i="5"/>
  <c r="A105" i="5"/>
  <c r="A103" i="5"/>
  <c r="A102" i="5"/>
  <c r="A81" i="5"/>
  <c r="A80" i="5"/>
  <c r="A78" i="5"/>
  <c r="A77" i="5"/>
  <c r="A75" i="5"/>
  <c r="A74" i="5"/>
  <c r="C75" i="5"/>
  <c r="C74" i="5"/>
  <c r="B15" i="2" l="1"/>
  <c r="G31" i="1"/>
  <c r="B31" i="1" s="1"/>
  <c r="B30" i="1"/>
  <c r="G33" i="1"/>
  <c r="G35" i="1"/>
  <c r="B32" i="1"/>
  <c r="B56" i="1"/>
  <c r="G16" i="2"/>
  <c r="B28" i="1"/>
  <c r="G42" i="2"/>
  <c r="B42" i="2" s="1"/>
  <c r="B14" i="2"/>
  <c r="B37" i="2"/>
  <c r="B9" i="2"/>
  <c r="B35" i="1" l="1"/>
  <c r="G38" i="1"/>
  <c r="G34" i="1"/>
  <c r="B34" i="1" s="1"/>
  <c r="G36" i="1"/>
  <c r="B33" i="1"/>
  <c r="G44" i="2"/>
  <c r="B44" i="2" s="1"/>
  <c r="B16" i="2"/>
  <c r="G37" i="1" l="1"/>
  <c r="B37" i="1" s="1"/>
  <c r="G39" i="1"/>
  <c r="B36" i="1"/>
  <c r="G41" i="1"/>
  <c r="B38" i="1"/>
  <c r="B26" i="1"/>
  <c r="B54" i="1" s="1"/>
  <c r="B24" i="1"/>
  <c r="B52" i="1" s="1"/>
  <c r="B23" i="1"/>
  <c r="B51" i="1" s="1"/>
  <c r="B21" i="1"/>
  <c r="B49" i="1" s="1"/>
  <c r="B20" i="1"/>
  <c r="B48" i="1" s="1"/>
  <c r="A53" i="5"/>
  <c r="A52" i="5"/>
  <c r="A50" i="5"/>
  <c r="A49" i="5"/>
  <c r="A47" i="5"/>
  <c r="A25" i="5"/>
  <c r="A24" i="5"/>
  <c r="A22" i="5"/>
  <c r="A21" i="5"/>
  <c r="A19" i="5"/>
  <c r="A18" i="5"/>
  <c r="A46" i="5"/>
  <c r="C46" i="5"/>
  <c r="C25" i="5"/>
  <c r="C24" i="5"/>
  <c r="C22" i="5"/>
  <c r="C21" i="5"/>
  <c r="C19" i="5"/>
  <c r="C18" i="5"/>
  <c r="C47" i="3"/>
  <c r="C46" i="3"/>
  <c r="C44" i="3"/>
  <c r="C43" i="3"/>
  <c r="C41" i="3"/>
  <c r="C40" i="3"/>
  <c r="B47" i="3"/>
  <c r="B46" i="3"/>
  <c r="B44" i="3"/>
  <c r="B43" i="3"/>
  <c r="B41" i="3"/>
  <c r="B40" i="3"/>
  <c r="B19" i="3"/>
  <c r="B18" i="3"/>
  <c r="B16" i="3"/>
  <c r="B15" i="3"/>
  <c r="B13" i="3"/>
  <c r="A47" i="3"/>
  <c r="A46" i="3"/>
  <c r="A44" i="3"/>
  <c r="A43" i="3"/>
  <c r="A41" i="3"/>
  <c r="A40" i="3"/>
  <c r="C19" i="3"/>
  <c r="C18" i="3"/>
  <c r="C16" i="3"/>
  <c r="C15" i="3"/>
  <c r="C13" i="3"/>
  <c r="C12" i="3"/>
  <c r="A18" i="3"/>
  <c r="A19" i="3"/>
  <c r="A15" i="3"/>
  <c r="A16" i="3"/>
  <c r="A13" i="3"/>
  <c r="A12" i="3"/>
  <c r="G44" i="1" l="1"/>
  <c r="B44" i="1" s="1"/>
  <c r="B41" i="1"/>
  <c r="G40" i="1"/>
  <c r="B40" i="1" s="1"/>
  <c r="G42" i="1"/>
  <c r="B39" i="1"/>
  <c r="B27" i="1"/>
  <c r="B55" i="1" s="1"/>
  <c r="B12" i="3"/>
  <c r="G45" i="1" l="1"/>
  <c r="B42" i="1"/>
  <c r="G43" i="1"/>
  <c r="B43" i="1" s="1"/>
  <c r="B3" i="3"/>
  <c r="G46" i="1" l="1"/>
  <c r="B46" i="1" s="1"/>
  <c r="B45" i="1"/>
  <c r="F2" i="4"/>
  <c r="A2" i="4"/>
  <c r="A30" i="17" a="1"/>
  <c r="A190" i="17" a="1"/>
  <c r="A5" i="17" a="1"/>
  <c r="A198" i="17" a="1"/>
  <c r="A190" i="4" a="1"/>
  <c r="A119" i="16" a="1"/>
  <c r="A122" i="16" a="1"/>
  <c r="A122" i="4" a="1"/>
  <c r="A178" i="4" a="1"/>
  <c r="A194" i="17" a="1"/>
  <c r="A43" i="17" a="1"/>
  <c r="A186" i="17" a="1"/>
  <c r="A203" i="4" a="1"/>
  <c r="A176" i="17" a="1"/>
  <c r="A116" i="17" a="1"/>
  <c r="A112" i="17" a="1"/>
  <c r="A12" i="4" a="1"/>
  <c r="A123" i="17" a="1"/>
  <c r="A110" i="4" a="1"/>
  <c r="A126" i="17" a="1"/>
  <c r="A87" i="4" a="1"/>
  <c r="A99" i="16" a="1"/>
  <c r="A89" i="4" a="1"/>
  <c r="A114" i="4" a="1"/>
  <c r="A193" i="16" a="1"/>
  <c r="A90" i="17" a="1"/>
  <c r="A33" i="4" a="1"/>
  <c r="A34" i="4" a="1"/>
  <c r="A165" i="4" a="1"/>
  <c r="A14" i="4" a="1"/>
  <c r="A181" i="16" a="1"/>
  <c r="A162" i="4" a="1"/>
  <c r="A124" i="17" a="1"/>
  <c r="A10" i="4" a="1"/>
  <c r="A5" i="4" a="1"/>
  <c r="A106" i="16" a="1"/>
  <c r="A85" i="4" a="1"/>
  <c r="A166" i="17" a="1"/>
  <c r="A35" i="16" a="1"/>
  <c r="A197" i="4" a="1"/>
  <c r="A22" i="4" a="1"/>
  <c r="A124" i="4" a="1"/>
  <c r="A183" i="17" a="1"/>
  <c r="A18" i="17" a="1"/>
  <c r="A16" i="4" a="1"/>
  <c r="A203" i="17" a="1"/>
  <c r="A52" i="4" a="1"/>
  <c r="A91" i="4" a="1"/>
  <c r="A47" i="17" a="1"/>
  <c r="A165" i="16" a="1"/>
  <c r="A114" i="16" a="1"/>
  <c r="A102" i="16" a="1"/>
  <c r="A17" i="4" a="1"/>
  <c r="A172" i="16" a="1"/>
  <c r="A29" i="17" a="1"/>
  <c r="A45" i="4" a="1"/>
  <c r="A127" i="16" a="1"/>
  <c r="A21" i="17" a="1"/>
  <c r="A91" i="17" a="1"/>
  <c r="A34" i="16" a="1"/>
  <c r="A197" i="16" a="1"/>
  <c r="A31" i="16" a="1"/>
  <c r="A187" i="16" a="1"/>
  <c r="A95" i="4" a="1"/>
  <c r="A8" i="17" a="1"/>
  <c r="A52" i="16" a="1"/>
  <c r="A39" i="17" a="1"/>
  <c r="A199" i="17" a="1"/>
  <c r="A160" i="4" a="1"/>
  <c r="A108" i="16" a="1"/>
  <c r="A38" i="4" a="1"/>
  <c r="A127" i="17" a="1"/>
  <c r="A115" i="17" a="1"/>
  <c r="A101" i="4" a="1"/>
  <c r="A17" i="17" a="1"/>
  <c r="A186" i="4" a="1"/>
  <c r="A13" i="16" a="1"/>
  <c r="A12" i="17" a="1"/>
  <c r="A21" i="16" a="1"/>
  <c r="A202" i="16" a="1"/>
  <c r="A107" i="16" a="1"/>
  <c r="A189" i="16" a="1"/>
  <c r="A107" i="17" a="1"/>
  <c r="A52" i="17" a="1"/>
  <c r="A26" i="16" a="1"/>
  <c r="A160" i="17" a="1"/>
  <c r="A195" i="17" a="1"/>
  <c r="A120" i="17" a="1"/>
  <c r="A164" i="4" a="1"/>
  <c r="A99" i="4" a="1"/>
  <c r="A189" i="17" a="1"/>
  <c r="A9" i="17" a="1"/>
  <c r="A34" i="17" a="1"/>
  <c r="A156" i="4" a="1"/>
  <c r="A49" i="4" a="1"/>
  <c r="A29" i="16" a="1"/>
  <c r="A20" i="4" a="1"/>
  <c r="A5" i="16" a="1"/>
  <c r="A10" i="17" a="1"/>
  <c r="A186" i="16" a="1"/>
  <c r="A158" i="17" a="1"/>
  <c r="A10" i="16" a="1"/>
  <c r="A157" i="17" a="1"/>
  <c r="A183" i="16" a="1"/>
  <c r="A20" i="16" a="1"/>
  <c r="A35" i="4" a="1"/>
  <c r="A173" i="4" a="1"/>
  <c r="A169" i="17" a="1"/>
  <c r="A191" i="17" a="1"/>
  <c r="A26" i="17" a="1"/>
  <c r="A98" i="16" a="1"/>
  <c r="A177" i="17" a="1"/>
  <c r="A110" i="17" a="1"/>
  <c r="A13" i="4" a="1"/>
  <c r="A24" i="4" a="1"/>
  <c r="A199" i="16" a="1"/>
  <c r="A108" i="17" a="1"/>
  <c r="A18" i="16" a="1"/>
  <c r="A97" i="16" a="1"/>
  <c r="A22" i="17" a="1"/>
  <c r="A102" i="4" a="1"/>
  <c r="A4" i="4" a="1"/>
  <c r="A114" i="17" a="1"/>
  <c r="A112" i="16" a="1"/>
  <c r="A128" i="17" a="1"/>
  <c r="A103" i="17" a="1"/>
  <c r="A195" i="4" a="1"/>
  <c r="A31" i="4" a="1"/>
  <c r="A83" i="16" a="1"/>
  <c r="A161" i="17" a="1"/>
  <c r="A9" i="4" a="1"/>
  <c r="A4" i="17" a="1"/>
  <c r="A30" i="4" a="1"/>
  <c r="A25" i="16" a="1"/>
  <c r="A118" i="16" a="1"/>
  <c r="A83" i="4" a="1"/>
  <c r="A35" i="17" a="1"/>
  <c r="A16" i="16" a="1"/>
  <c r="A31" i="17" a="1"/>
  <c r="A170" i="16" a="1"/>
  <c r="A50" i="16" a="1"/>
  <c r="A47" i="16" a="1"/>
  <c r="A25" i="17" a="1"/>
  <c r="A115" i="16" a="1"/>
  <c r="A24" i="16" a="1"/>
  <c r="A94" i="16" a="1"/>
  <c r="A107" i="4" a="1"/>
  <c r="A187" i="17" a="1"/>
  <c r="A102" i="17" a="1"/>
  <c r="A110" i="16" a="1"/>
  <c r="A41" i="4" a="1"/>
  <c r="A111" i="4" a="1"/>
  <c r="A18" i="4" a="1"/>
  <c r="A13" i="17" a="1"/>
  <c r="A45" i="16" a="1"/>
  <c r="A115" i="4" a="1"/>
  <c r="A93" i="16" a="1"/>
  <c r="A49" i="16" a="1"/>
  <c r="A87" i="17" a="1"/>
  <c r="A116" i="4" a="1"/>
  <c r="A198" i="16" a="1"/>
  <c r="A45" i="17" a="1"/>
  <c r="A82" i="16" a="1"/>
  <c r="A8" i="16" a="1"/>
  <c r="A170" i="4" a="1"/>
  <c r="A97" i="17" a="1"/>
  <c r="A50" i="17" a="1"/>
  <c r="A81" i="17" a="1"/>
  <c r="A120" i="4" a="1"/>
  <c r="A166" i="16" a="1"/>
  <c r="A162" i="17" a="1"/>
  <c r="A37" i="4" a="1"/>
  <c r="A170" i="17" a="1"/>
  <c r="A174" i="4" a="1"/>
  <c r="A118" i="4" a="1"/>
  <c r="A83" i="17" a="1"/>
  <c r="A111" i="16" a="1"/>
  <c r="A42" i="4" a="1"/>
  <c r="A185" i="16" a="1"/>
  <c r="A95" i="17" a="1"/>
  <c r="A161" i="16" a="1"/>
  <c r="A164" i="17" a="1"/>
  <c r="A169" i="4" a="1"/>
  <c r="A25" i="4" a="1"/>
  <c r="A17" i="16" a="1"/>
  <c r="A97" i="4" a="1"/>
  <c r="A178" i="17" a="1"/>
  <c r="A87" i="16" a="1"/>
  <c r="A39" i="4" a="1"/>
  <c r="A9" i="16" a="1"/>
  <c r="A124" i="16" a="1"/>
  <c r="A94" i="17" a="1"/>
  <c r="A157" i="16" a="1"/>
  <c r="A183" i="4" a="1"/>
  <c r="A6" i="4" a="1"/>
  <c r="A94" i="4" a="1"/>
  <c r="A91" i="16" a="1"/>
  <c r="A202" i="17" a="1"/>
  <c r="A182" i="4" a="1"/>
  <c r="A42" i="16" a="1"/>
  <c r="A89" i="16" a="1"/>
  <c r="A6" i="17" a="1"/>
  <c r="A164" i="16" a="1"/>
  <c r="A86" i="16" a="1"/>
  <c r="A81" i="16" a="1"/>
  <c r="A6" i="16" a="1"/>
  <c r="A118" i="17" a="1"/>
  <c r="A174" i="16" a="1"/>
  <c r="A168" i="17" a="1"/>
  <c r="A51" i="4" a="1"/>
  <c r="A160" i="16" a="1"/>
  <c r="A181" i="17" a="1"/>
  <c r="A49" i="17" a="1"/>
  <c r="A177" i="16" a="1"/>
  <c r="A86" i="4" a="1"/>
  <c r="A37" i="16" a="1"/>
  <c r="A198" i="4" a="1"/>
  <c r="A195" i="16" a="1"/>
  <c r="A111" i="17" a="1"/>
  <c r="A106" i="4" a="1"/>
  <c r="A191" i="4" a="1"/>
  <c r="A161" i="4" a="1"/>
  <c r="A14" i="17" a="1"/>
  <c r="A162" i="16" a="1"/>
  <c r="A201" i="16" a="1"/>
  <c r="A203" i="16" a="1"/>
  <c r="A194" i="16" a="1"/>
  <c r="A93" i="17" a="1"/>
  <c r="A185" i="4" a="1"/>
  <c r="A126" i="4" a="1"/>
  <c r="A98" i="4" a="1"/>
  <c r="A158" i="16" a="1"/>
  <c r="A201" i="17" a="1"/>
  <c r="A189" i="4" a="1"/>
  <c r="A4" i="16" a="1"/>
  <c r="A168" i="16" a="1"/>
  <c r="A90" i="16" a="1"/>
  <c r="A12" i="16" a="1"/>
  <c r="A193" i="4" a="1"/>
  <c r="A86" i="17" a="1"/>
  <c r="A190" i="16" a="1"/>
  <c r="A37" i="17" a="1"/>
  <c r="A122" i="17" a="1"/>
  <c r="A41" i="17" a="1"/>
  <c r="A178" i="16" a="1"/>
  <c r="A103" i="4" a="1"/>
  <c r="A33" i="17" a="1"/>
  <c r="A177" i="4" a="1"/>
  <c r="A81" i="4" a="1"/>
  <c r="A16" i="17" a="1"/>
  <c r="A85" i="17" a="1"/>
  <c r="A173" i="17" a="1"/>
  <c r="A187" i="4" a="1"/>
  <c r="A82" i="17" a="1"/>
  <c r="A43" i="16" a="1"/>
  <c r="A120" i="16" a="1"/>
  <c r="A123" i="16" a="1"/>
  <c r="A46" i="16" a="1"/>
  <c r="A191" i="16" a="1"/>
  <c r="A174" i="17" a="1"/>
  <c r="A156" i="17" a="1"/>
  <c r="A119" i="4" a="1"/>
  <c r="A46" i="4" a="1"/>
  <c r="A99" i="17" a="1"/>
  <c r="A176" i="4" a="1"/>
  <c r="A39" i="16" a="1"/>
  <c r="A38" i="16" a="1"/>
  <c r="A85" i="16" a="1"/>
  <c r="A33" i="16" a="1"/>
  <c r="A42" i="17" a="1"/>
  <c r="A51" i="16" a="1"/>
  <c r="A182" i="17" a="1"/>
  <c r="A24" i="17" a="1"/>
  <c r="A95" i="16" a="1"/>
  <c r="A38" i="17" a="1"/>
  <c r="A165" i="17" a="1"/>
  <c r="A8" i="4" a="1"/>
  <c r="A98" i="17" a="1"/>
  <c r="A127" i="4" a="1"/>
  <c r="A116" i="16" a="1"/>
  <c r="A51" i="17" a="1"/>
  <c r="A173" i="16" a="1"/>
  <c r="A47" i="4" a="1"/>
  <c r="A41" i="16" a="1"/>
  <c r="A128" i="16" a="1"/>
  <c r="A90" i="4" a="1"/>
  <c r="A157" i="4" a="1"/>
  <c r="A182" i="16" a="1"/>
  <c r="A93" i="4" a="1"/>
  <c r="A158" i="4" a="1"/>
  <c r="A176" i="16" a="1"/>
  <c r="A26" i="4" a="1"/>
  <c r="A29" i="4" a="1"/>
  <c r="A172" i="17" a="1"/>
  <c r="A128" i="4" a="1"/>
  <c r="A166" i="4" a="1"/>
  <c r="A108" i="4" a="1"/>
  <c r="A181" i="4" a="1"/>
  <c r="A43" i="4" a="1"/>
  <c r="A156" i="16" a="1"/>
  <c r="A101" i="17" a="1"/>
  <c r="A20" i="17" a="1"/>
  <c r="A193" i="17" a="1"/>
  <c r="A202" i="4" a="1"/>
  <c r="A168" i="4" a="1"/>
  <c r="A21" i="4" a="1"/>
  <c r="A169" i="16" a="1"/>
  <c r="A14" i="16" a="1"/>
  <c r="A106" i="17" a="1"/>
  <c r="A103" i="16" a="1"/>
  <c r="A82" i="4" a="1"/>
  <c r="A46" i="17" a="1"/>
  <c r="A50" i="4" a="1"/>
  <c r="A123" i="4" a="1"/>
  <c r="A197" i="17" a="1"/>
  <c r="A172" i="4" a="1"/>
  <c r="A112" i="4" a="1"/>
  <c r="A126" i="16" a="1"/>
  <c r="A119" i="17" a="1"/>
  <c r="A89" i="17" a="1"/>
  <c r="A101" i="16" a="1"/>
  <c r="A185" i="17" a="1"/>
  <c r="A22" i="16" a="1"/>
  <c r="A199" i="4" a="1"/>
  <c r="A201" i="4" a="1"/>
  <c r="A194" i="4" a="1"/>
  <c r="A30" i="16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<sst xmlns="http://schemas.openxmlformats.org/spreadsheetml/2006/main" count="2314" uniqueCount="232">
  <si>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</si>
  <si>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</si>
  <si>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</si>
  <si>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</si>
  <si>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</si>
  <si>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</si>
  <si>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</si>
  <si>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</si>
  <si>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</si>
  <si>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</si>
  <si>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</si>
  <si>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</si>
  <si>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</si>
  <si>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</si>
  <si>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</si>
  <si>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</si>
  <si>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</si>
  <si>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</si>
  <si>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</si>
  <si>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</si>
  <si>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</si>
  <si>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</si>
  <si>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</si>
  <si>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</si>
  <si>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</si>
  <si>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</si>
  <si>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</si>
  <si>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</si>
  <si>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</si>
  <si>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</si>
  <si>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</si>
  <si>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</si>
  <si>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</si>
  <si>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</si>
  <si>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</si>
  <si>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</si>
  <si>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</si>
  <si>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</si>
  <si>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</si>
  <si>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</si>
  <si>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</si>
  <si>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</si>
  <si>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</si>
  <si>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</si>
  <si>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</si>
  <si>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</si>
  <si>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</si>
  <si>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</si>
  <si>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</si>
  <si>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</si>
  <si>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</si>
  <si>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</si>
  <si>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</si>
  <si>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</si>
  <si>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</si>
  <si>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</si>
  <si>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</si>
  <si>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</si>
  <si>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</si>
  <si>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</si>
  <si>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</si>
  <si>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</si>
  <si>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</si>
  <si>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</si>
  <si>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</si>
  <si>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</si>
  <si>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</si>
  <si>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</si>
  <si>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</si>
  <si>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</si>
  <si>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</si>
  <si>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</si>
  <si>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</si>
  <si>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</si>
  <si>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</si>
  <si>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</si>
  <si>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</si>
  <si>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</si>
  <si>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</si>
  <si>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</si>
  <si>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</si>
  <si>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</si>
  <si>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</si>
  <si>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</si>
  <si>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</si>
  <si>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</si>
  <si>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</si>
  <si>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</si>
  <si>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</si>
  <si>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</si>
  <si>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</si>
  <si>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</si>
  <si>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</si>
  <si>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</si>
  <si>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</si>
  <si>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</si>
  <si>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</si>
  <si>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</si>
  <si>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</si>
  <si>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</si>
  <si>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</si>
  <si>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</si>
  <si>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</si>
  <si>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</si>
  <si>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</si>
  <si>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</si>
  <si>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</si>
  <si>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</si>
  <si>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</si>
  <si>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</si>
  <si>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</si>
  <si>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</si>
  <si>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</si>
  <si>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</si>
  <si>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</si>
  <si>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</si>
  <si>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</si>
  <si>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</si>
  <si>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</si>
  <si>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</si>
  <si>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</si>
  <si>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</si>
  <si>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</si>
  <si>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</si>
  <si>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</si>
  <si>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</si>
  <si>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</si>
  <si>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</si>
  <si>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</si>
  <si>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</si>
  <si>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</si>
  <si>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</si>
  <si>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</si>
  <si>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</si>
  <si>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</si>
  <si>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</si>
  <si>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</si>
  <si>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</si>
  <si>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</si>
  <si>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</si>
  <si>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</si>
  <si>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</si>
  <si>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</si>
  <si>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</si>
  <si>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</si>
  <si>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</si>
  <si>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</si>
  <si>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</si>
  <si>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</si>
  <si>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</si>
  <si>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</si>
  <si>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</si>
  <si>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</si>
  <si>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</si>
  <si>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</si>
  <si>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</si>
  <si>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</si>
  <si>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</si>
  <si>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</si>
  <si>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</si>
  <si>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</si>
  <si>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</si>
  <si>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</si>
  <si>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</si>
  <si>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</si>
  <si>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</si>
  <si>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</si>
  <si>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</si>
  <si>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</si>
  <si>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</si>
  <si>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</si>
  <si>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</si>
  <si>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</si>
  <si>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</si>
  <si>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</si>
  <si>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</si>
  <si>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</si>
  <si>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</si>
  <si>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</si>
  <si>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</si>
  <si>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</si>
  <si>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</si>
  <si>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</si>
  <si>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</si>
  <si>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</si>
  <si>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</si>
  <si>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</si>
  <si>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</si>
  <si>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</si>
  <si>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</si>
  <si>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</si>
  <si>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</si>
  <si>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</si>
  <si>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</si>
  <si>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</si>
  <si>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</si>
  <si>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</si>
  <si>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</si>
  <si>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</si>
  <si>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</si>
  <si>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</si>
  <si>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</si>
  <si>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</si>
  <si>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</si>
  <si>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</si>
  <si>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</si>
  <si>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</si>
  <si>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</si>
  <si>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</si>
  <si>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B,D,E</t>
  </si>
  <si>
    <t>G,J,K,L,M,N,R</t>
  </si>
  <si>
    <t>O,P,Q</t>
  </si>
  <si>
    <t>S,T</t>
  </si>
  <si>
    <t>Initial</t>
  </si>
  <si>
    <t>Initial Growth Rate</t>
  </si>
  <si>
    <t>quandratic term</t>
  </si>
  <si>
    <t>quandratic exponent :-)</t>
  </si>
  <si>
    <t>etaQ_4_p</t>
  </si>
  <si>
    <t>etaQ_5_p</t>
  </si>
  <si>
    <t>etaQ_6_p</t>
  </si>
  <si>
    <t>etaQ_7_p</t>
  </si>
  <si>
    <t>etaQ_8_p</t>
  </si>
  <si>
    <t>etaQ_9_p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</si>
  <si>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</si>
  <si>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</si>
  <si>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</si>
  <si>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</si>
  <si>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</si>
  <si>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</si>
  <si>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© Halle Institute for Economic Research (IWH)</t>
  </si>
  <si>
    <t>defines terminal values for climate variables of the baseline scenario</t>
  </si>
  <si>
    <t>exo_GA_SL_1_1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</si>
</sst>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6" fontId="0" fillId="0" borderId="6" xfId="0" applyNumberFormat="1" applyBorder="1"/>
    <xf numFmtId="166" fontId="0" fillId="0" borderId="9" xfId="0" applyNumberFormat="1" applyBorder="1"/>
    <xf numFmtId="165" fontId="3" fillId="0" borderId="0" xfId="0" applyNumberFormat="1" applyFont="1"/>
    <xf numFmtId="0" fontId="0" fillId="6" borderId="8" xfId="0" applyFill="1" applyBorder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6" fontId="0" fillId="0" borderId="0" xfId="0" applyNumberFormat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  <sheetName val="IO_GRAS_Economic_Activity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3">
          <cell r="B23">
            <v>0.12065051525610013</v>
          </cell>
          <cell r="C23">
            <v>6.8525020666944686E-2</v>
          </cell>
          <cell r="D23">
            <v>0.28057186108772275</v>
          </cell>
          <cell r="E23">
            <v>6.9899451843180804E-2</v>
          </cell>
          <cell r="F23">
            <v>0.14702740304128381</v>
          </cell>
          <cell r="G23">
            <v>2.9483517417049399E-2</v>
          </cell>
          <cell r="H23">
            <v>0.17060224188606432</v>
          </cell>
          <cell r="I23">
            <v>0.10773637590795128</v>
          </cell>
          <cell r="J23">
            <v>5.5036128937033871E-3</v>
          </cell>
        </row>
        <row r="24">
          <cell r="B24">
            <v>0.66875157554028841</v>
          </cell>
          <cell r="C24">
            <v>0.39423468565742531</v>
          </cell>
          <cell r="D24">
            <v>0.58409473552768221</v>
          </cell>
          <cell r="E24">
            <v>0.8385907904930755</v>
          </cell>
          <cell r="F24">
            <v>0.64956754233901648</v>
          </cell>
          <cell r="G24">
            <v>0.67880370969667991</v>
          </cell>
          <cell r="H24">
            <v>0.60051035197199842</v>
          </cell>
          <cell r="I24">
            <v>0.72706895076539946</v>
          </cell>
          <cell r="J24">
            <v>0.89951936020416312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>
        <row r="3">
          <cell r="X3">
            <v>-4.1781774017679151E-2</v>
          </cell>
          <cell r="Y3">
            <v>-1.2208379130647451E-2</v>
          </cell>
          <cell r="Z3">
            <v>5.2183640761688597E-2</v>
          </cell>
          <cell r="AA3">
            <v>4.5016824005985126E-2</v>
          </cell>
          <cell r="AB3">
            <v>1.9505154536107773E-2</v>
          </cell>
          <cell r="AC3">
            <v>2.2418693246302947E-2</v>
          </cell>
          <cell r="AD3">
            <v>3.6927653425906801E-2</v>
          </cell>
          <cell r="AE3">
            <v>1.3624174246621257E-2</v>
          </cell>
          <cell r="AF3">
            <v>3.2372678605788165E-2</v>
          </cell>
        </row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>
        <row r="17">
          <cell r="AI17">
            <v>2.7500252201002755E-2</v>
          </cell>
          <cell r="AJ17">
            <v>3.02806218819755E-2</v>
          </cell>
          <cell r="AK17">
            <v>0.10750863704699616</v>
          </cell>
          <cell r="AL17">
            <v>8.5753425432313859E-2</v>
          </cell>
          <cell r="AM17">
            <v>6.8169183350822518E-2</v>
          </cell>
          <cell r="AN17">
            <v>6.3191148855540488E-2</v>
          </cell>
          <cell r="AO17">
            <v>6.5351986037606793E-2</v>
          </cell>
          <cell r="AP17">
            <v>6.689610663516099E-2</v>
          </cell>
          <cell r="AQ17">
            <v>6.3625319191931748E-2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workbookViewId="0">
      <selection activeCell="B4" sqref="B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51" t="s">
        <v>112</v>
      </c>
      <c r="B1" s="51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230</v>
      </c>
    </row>
    <row r="5" spans="1:16384" x14ac:dyDescent="0.3">
      <c r="A5" s="4" t="s">
        <v>58</v>
      </c>
      <c r="B5" t="s">
        <v>122</v>
      </c>
    </row>
    <row r="6" spans="1:16384" x14ac:dyDescent="0.3">
      <c r="A6" s="4" t="s">
        <v>64</v>
      </c>
      <c r="B6" t="s">
        <v>121</v>
      </c>
    </row>
    <row r="7" spans="1:16384" x14ac:dyDescent="0.3">
      <c r="A7" s="4" t="s">
        <v>188</v>
      </c>
    </row>
    <row r="8" spans="1:16384" x14ac:dyDescent="0.3">
      <c r="A8" s="4" t="s">
        <v>189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190</v>
      </c>
      <c r="B10" t="s">
        <v>120</v>
      </c>
    </row>
    <row r="11" spans="1:16384" x14ac:dyDescent="0.3">
      <c r="A11" s="4" t="s">
        <v>173</v>
      </c>
      <c r="B11" t="s">
        <v>177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174</v>
      </c>
      <c r="B12" t="s">
        <v>191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175</v>
      </c>
      <c r="B13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176</v>
      </c>
      <c r="B14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51" t="s">
        <v>71</v>
      </c>
      <c r="B15" s="51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130</v>
      </c>
      <c r="B37" s="15" t="s">
        <v>131</v>
      </c>
    </row>
    <row r="38" spans="1:2" x14ac:dyDescent="0.3">
      <c r="A38" s="42">
        <v>1</v>
      </c>
      <c r="B38" t="s">
        <v>72</v>
      </c>
    </row>
    <row r="39" spans="1:2" x14ac:dyDescent="0.3">
      <c r="A39" s="42">
        <v>2</v>
      </c>
      <c r="B39" t="s">
        <v>209</v>
      </c>
    </row>
    <row r="40" spans="1:2" x14ac:dyDescent="0.3">
      <c r="A40" s="42">
        <v>3</v>
      </c>
      <c r="B40" t="s">
        <v>74</v>
      </c>
    </row>
    <row r="41" spans="1:2" x14ac:dyDescent="0.3">
      <c r="A41" s="42">
        <v>4</v>
      </c>
      <c r="B41" t="s">
        <v>76</v>
      </c>
    </row>
    <row r="42" spans="1:2" x14ac:dyDescent="0.3">
      <c r="A42" s="42">
        <v>5</v>
      </c>
      <c r="B42" t="s">
        <v>210</v>
      </c>
    </row>
    <row r="43" spans="1:2" x14ac:dyDescent="0.3">
      <c r="A43" s="42">
        <v>6</v>
      </c>
      <c r="B43" t="s">
        <v>78</v>
      </c>
    </row>
    <row r="44" spans="1:2" x14ac:dyDescent="0.3">
      <c r="A44" s="42">
        <v>7</v>
      </c>
      <c r="B44" t="s">
        <v>79</v>
      </c>
    </row>
    <row r="45" spans="1:2" x14ac:dyDescent="0.3">
      <c r="A45" s="42">
        <v>8</v>
      </c>
      <c r="B45" t="s">
        <v>211</v>
      </c>
    </row>
    <row r="46" spans="1:2" x14ac:dyDescent="0.3">
      <c r="A46" s="42">
        <v>9</v>
      </c>
      <c r="B46" t="s">
        <v>212</v>
      </c>
    </row>
    <row r="48" spans="1:2" x14ac:dyDescent="0.3">
      <c r="A48" s="15" t="s">
        <v>132</v>
      </c>
      <c r="B48" s="15"/>
    </row>
    <row r="49" spans="1:2" x14ac:dyDescent="0.3">
      <c r="A49" s="13">
        <v>1</v>
      </c>
      <c r="B49" t="s">
        <v>129</v>
      </c>
    </row>
    <row r="50" spans="1:2" x14ac:dyDescent="0.3">
      <c r="A50" s="13">
        <v>2</v>
      </c>
      <c r="B50" t="s">
        <v>127</v>
      </c>
    </row>
    <row r="51" spans="1:2" x14ac:dyDescent="0.3">
      <c r="A51" s="13">
        <v>3</v>
      </c>
      <c r="B51" t="s">
        <v>207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50" t="s">
        <v>192</v>
      </c>
      <c r="B55" s="50"/>
    </row>
    <row r="56" spans="1:2" x14ac:dyDescent="0.3">
      <c r="A56" t="s">
        <v>229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25" workbookViewId="0">
      <selection activeCell="C54" sqref="C54:C59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2" t="s">
        <v>123</v>
      </c>
      <c r="B1" s="23" t="s">
        <v>164</v>
      </c>
      <c r="C1" s="23"/>
      <c r="D1" s="23"/>
      <c r="E1" s="24"/>
    </row>
    <row r="2" spans="1:5" x14ac:dyDescent="0.3">
      <c r="A2" s="25">
        <v>1</v>
      </c>
      <c r="B2" s="26">
        <f>'[1]IO GRAS Economic Activity 9'!$B$23</f>
        <v>0.12065051525610013</v>
      </c>
      <c r="C2" s="27"/>
      <c r="D2" s="27"/>
      <c r="E2" s="28"/>
    </row>
    <row r="3" spans="1:5" x14ac:dyDescent="0.3">
      <c r="A3" s="25">
        <v>2</v>
      </c>
      <c r="B3" s="26">
        <f>'[1]IO GRAS Economic Activity 9'!$C$23</f>
        <v>6.8525020666944686E-2</v>
      </c>
      <c r="C3" s="27"/>
      <c r="D3" s="27"/>
      <c r="E3" s="28"/>
    </row>
    <row r="4" spans="1:5" x14ac:dyDescent="0.3">
      <c r="A4" s="25">
        <v>3</v>
      </c>
      <c r="B4" s="26">
        <f>'[1]IO GRAS Economic Activity 9'!$D$23</f>
        <v>0.28057186108772275</v>
      </c>
      <c r="C4" s="27"/>
      <c r="D4" s="27"/>
      <c r="E4" s="28"/>
    </row>
    <row r="5" spans="1:5" x14ac:dyDescent="0.3">
      <c r="A5" s="25">
        <v>4</v>
      </c>
      <c r="B5" s="26">
        <f>'[1]IO GRAS Economic Activity 9'!$E$23</f>
        <v>6.9899451843180804E-2</v>
      </c>
      <c r="C5" s="27"/>
      <c r="D5" s="27"/>
      <c r="E5" s="28"/>
    </row>
    <row r="6" spans="1:5" x14ac:dyDescent="0.3">
      <c r="A6" s="25">
        <v>5</v>
      </c>
      <c r="B6" s="26">
        <f>'[1]IO GRAS Economic Activity 9'!$F$23</f>
        <v>0.14702740304128381</v>
      </c>
      <c r="C6" s="27"/>
      <c r="D6" s="27"/>
      <c r="E6" s="28"/>
    </row>
    <row r="7" spans="1:5" x14ac:dyDescent="0.3">
      <c r="A7" s="25">
        <v>6</v>
      </c>
      <c r="B7" s="26">
        <f>'[1]IO GRAS Economic Activity 9'!$G$23</f>
        <v>2.9483517417049399E-2</v>
      </c>
      <c r="C7" s="27"/>
      <c r="D7" s="27"/>
      <c r="E7" s="28"/>
    </row>
    <row r="8" spans="1:5" x14ac:dyDescent="0.3">
      <c r="A8" s="25">
        <v>7</v>
      </c>
      <c r="B8" s="26">
        <f>'[1]IO GRAS Economic Activity 9'!$H$23</f>
        <v>0.17060224188606432</v>
      </c>
      <c r="C8" s="27"/>
      <c r="D8" s="27"/>
      <c r="E8" s="28"/>
    </row>
    <row r="9" spans="1:5" x14ac:dyDescent="0.3">
      <c r="A9" s="25">
        <v>8</v>
      </c>
      <c r="B9" s="26">
        <f>'[1]IO GRAS Economic Activity 9'!$I$23</f>
        <v>0.10773637590795128</v>
      </c>
      <c r="C9" s="27"/>
      <c r="D9" s="27"/>
      <c r="E9" s="28"/>
    </row>
    <row r="10" spans="1:5" x14ac:dyDescent="0.3">
      <c r="A10" s="29">
        <v>9</v>
      </c>
      <c r="B10" s="26">
        <f>'[1]IO GRAS Economic Activity 9'!$J$23</f>
        <v>5.5036128937033871E-3</v>
      </c>
      <c r="C10" s="30"/>
      <c r="D10" s="30"/>
      <c r="E10" s="31"/>
    </row>
    <row r="11" spans="1:5" x14ac:dyDescent="0.3">
      <c r="A11" s="22" t="s">
        <v>123</v>
      </c>
      <c r="B11" s="23" t="s">
        <v>165</v>
      </c>
      <c r="C11" s="23"/>
      <c r="D11" s="23"/>
      <c r="E11" s="24"/>
    </row>
    <row r="12" spans="1:5" x14ac:dyDescent="0.3">
      <c r="A12" s="25">
        <v>1</v>
      </c>
      <c r="B12" s="26">
        <f>[2]Calibration!$B$12</f>
        <v>0.41864967694004818</v>
      </c>
      <c r="C12" s="27"/>
      <c r="D12" s="27"/>
      <c r="E12" s="28"/>
    </row>
    <row r="13" spans="1:5" x14ac:dyDescent="0.3">
      <c r="A13" s="25">
        <v>2</v>
      </c>
      <c r="B13" s="26">
        <f>[2]Calibration!$C$12</f>
        <v>9.9863421808985622E-3</v>
      </c>
      <c r="C13" s="27"/>
      <c r="D13" s="27"/>
      <c r="E13" s="28"/>
    </row>
    <row r="14" spans="1:5" x14ac:dyDescent="0.3">
      <c r="A14" s="25">
        <v>3</v>
      </c>
      <c r="B14" s="26">
        <f>[2]Calibration!$D$12</f>
        <v>0.16634398192965472</v>
      </c>
      <c r="C14" s="27"/>
      <c r="D14" s="27"/>
      <c r="E14" s="28"/>
    </row>
    <row r="15" spans="1:5" x14ac:dyDescent="0.3">
      <c r="A15" s="25">
        <v>4</v>
      </c>
      <c r="B15" s="26">
        <f>[2]Calibration!$E$12</f>
        <v>7.1292690065062239E-2</v>
      </c>
      <c r="C15" s="27"/>
      <c r="D15" s="27"/>
      <c r="E15" s="28"/>
    </row>
    <row r="16" spans="1:5" x14ac:dyDescent="0.3">
      <c r="A16" s="25">
        <v>5</v>
      </c>
      <c r="B16" s="26">
        <f>[2]Calibration!$F$12</f>
        <v>0.15328087830282836</v>
      </c>
      <c r="C16" s="27"/>
      <c r="D16" s="27"/>
      <c r="E16" s="28"/>
    </row>
    <row r="17" spans="1:5" x14ac:dyDescent="0.3">
      <c r="A17" s="25">
        <v>6</v>
      </c>
      <c r="B17" s="26">
        <f>[2]Calibration!$G$12</f>
        <v>3.0285463427812419E-2</v>
      </c>
      <c r="C17" s="27"/>
      <c r="D17" s="27"/>
      <c r="E17" s="28"/>
    </row>
    <row r="18" spans="1:5" x14ac:dyDescent="0.3">
      <c r="A18" s="25">
        <v>7</v>
      </c>
      <c r="B18" s="26">
        <f>[2]Calibration!$H$12</f>
        <v>4.6569786202600987E-2</v>
      </c>
      <c r="C18" s="27"/>
      <c r="D18" s="27"/>
      <c r="E18" s="28"/>
    </row>
    <row r="19" spans="1:5" x14ac:dyDescent="0.3">
      <c r="A19" s="25">
        <v>8</v>
      </c>
      <c r="B19" s="26">
        <f>[2]Calibration!$I$12</f>
        <v>8.3989959251671589E-2</v>
      </c>
      <c r="C19" s="27"/>
      <c r="D19" s="27"/>
      <c r="E19" s="28"/>
    </row>
    <row r="20" spans="1:5" x14ac:dyDescent="0.3">
      <c r="A20" s="29">
        <v>9</v>
      </c>
      <c r="B20" s="26">
        <f>[2]Calibration!$J$12</f>
        <v>1.9601221699422917E-2</v>
      </c>
      <c r="C20" s="30"/>
      <c r="D20" s="30"/>
      <c r="E20" s="31"/>
    </row>
    <row r="21" spans="1:5" x14ac:dyDescent="0.3">
      <c r="A21" s="22" t="s">
        <v>123</v>
      </c>
      <c r="B21" s="23" t="s">
        <v>166</v>
      </c>
      <c r="C21" s="23"/>
      <c r="D21" s="23"/>
      <c r="E21" s="24"/>
    </row>
    <row r="22" spans="1:5" x14ac:dyDescent="0.3">
      <c r="A22" s="25">
        <v>1</v>
      </c>
      <c r="B22" s="26">
        <f>'[1]IO GRAS Economic Activity 9'!$B$24</f>
        <v>0.66875157554028841</v>
      </c>
      <c r="C22" s="27"/>
      <c r="D22" s="27"/>
      <c r="E22" s="28"/>
    </row>
    <row r="23" spans="1:5" x14ac:dyDescent="0.3">
      <c r="A23" s="25">
        <v>2</v>
      </c>
      <c r="B23" s="26">
        <f>'[1]IO GRAS Economic Activity 9'!$C$24</f>
        <v>0.39423468565742531</v>
      </c>
      <c r="C23" s="27"/>
      <c r="D23" s="27"/>
      <c r="E23" s="28"/>
    </row>
    <row r="24" spans="1:5" x14ac:dyDescent="0.3">
      <c r="A24" s="25">
        <v>3</v>
      </c>
      <c r="B24" s="26">
        <f>'[1]IO GRAS Economic Activity 9'!$D$24</f>
        <v>0.58409473552768221</v>
      </c>
      <c r="C24" s="27"/>
      <c r="D24" s="27"/>
      <c r="E24" s="28"/>
    </row>
    <row r="25" spans="1:5" x14ac:dyDescent="0.3">
      <c r="A25" s="25">
        <v>4</v>
      </c>
      <c r="B25" s="26">
        <f>'[1]IO GRAS Economic Activity 9'!$E$24</f>
        <v>0.8385907904930755</v>
      </c>
      <c r="C25" s="27"/>
      <c r="D25" s="27"/>
      <c r="E25" s="28"/>
    </row>
    <row r="26" spans="1:5" x14ac:dyDescent="0.3">
      <c r="A26" s="25">
        <v>5</v>
      </c>
      <c r="B26" s="26">
        <f>'[1]IO GRAS Economic Activity 9'!$F$24</f>
        <v>0.64956754233901648</v>
      </c>
      <c r="C26" s="27"/>
      <c r="D26" s="27"/>
      <c r="E26" s="28"/>
    </row>
    <row r="27" spans="1:5" x14ac:dyDescent="0.3">
      <c r="A27" s="25">
        <v>6</v>
      </c>
      <c r="B27" s="26">
        <f>'[1]IO GRAS Economic Activity 9'!$G$24</f>
        <v>0.67880370969667991</v>
      </c>
      <c r="C27" s="27"/>
      <c r="D27" s="27"/>
      <c r="E27" s="28"/>
    </row>
    <row r="28" spans="1:5" x14ac:dyDescent="0.3">
      <c r="A28" s="25">
        <v>7</v>
      </c>
      <c r="B28" s="26">
        <f>'[1]IO GRAS Economic Activity 9'!$H$24</f>
        <v>0.60051035197199842</v>
      </c>
      <c r="C28" s="27"/>
      <c r="D28" s="27"/>
      <c r="E28" s="28"/>
    </row>
    <row r="29" spans="1:5" x14ac:dyDescent="0.3">
      <c r="A29" s="25">
        <v>8</v>
      </c>
      <c r="B29" s="26">
        <f>'[1]IO GRAS Economic Activity 9'!$I$24</f>
        <v>0.72706895076539946</v>
      </c>
      <c r="C29" s="27"/>
      <c r="D29" s="27"/>
      <c r="E29" s="28"/>
    </row>
    <row r="30" spans="1:5" x14ac:dyDescent="0.3">
      <c r="A30" s="29">
        <v>9</v>
      </c>
      <c r="B30" s="26">
        <f>'[1]IO GRAS Economic Activity 9'!$J$24</f>
        <v>0.89951936020416312</v>
      </c>
      <c r="C30" s="27"/>
      <c r="D30" s="27"/>
      <c r="E30" s="28"/>
    </row>
    <row r="31" spans="1:5" x14ac:dyDescent="0.3">
      <c r="A31" s="22" t="s">
        <v>123</v>
      </c>
      <c r="B31" s="23" t="s">
        <v>205</v>
      </c>
      <c r="C31" s="23"/>
      <c r="D31" s="23"/>
      <c r="E31" s="24"/>
    </row>
    <row r="32" spans="1:5" x14ac:dyDescent="0.3">
      <c r="A32" s="25">
        <v>1</v>
      </c>
      <c r="B32" s="26">
        <f>'[3]Regression Data'!$AI$17</f>
        <v>2.7500252201002755E-2</v>
      </c>
      <c r="C32" s="27"/>
      <c r="D32" s="27"/>
      <c r="E32" s="28"/>
    </row>
    <row r="33" spans="1:5" x14ac:dyDescent="0.3">
      <c r="A33" s="25">
        <v>2</v>
      </c>
      <c r="B33" s="26">
        <f>'[3]Regression Data'!$AJ$17</f>
        <v>3.02806218819755E-2</v>
      </c>
      <c r="C33" s="27"/>
      <c r="D33" s="27"/>
      <c r="E33" s="28"/>
    </row>
    <row r="34" spans="1:5" x14ac:dyDescent="0.3">
      <c r="A34" s="25">
        <v>3</v>
      </c>
      <c r="B34" s="26">
        <f>'[3]Regression Data'!$AK$17</f>
        <v>0.10750863704699616</v>
      </c>
      <c r="C34" s="27"/>
      <c r="D34" s="27"/>
      <c r="E34" s="28"/>
    </row>
    <row r="35" spans="1:5" x14ac:dyDescent="0.3">
      <c r="A35" s="25">
        <v>4</v>
      </c>
      <c r="B35" s="26">
        <f>'[3]Regression Data'!$AL$17</f>
        <v>8.5753425432313859E-2</v>
      </c>
      <c r="C35" s="27"/>
      <c r="D35" s="27"/>
      <c r="E35" s="28"/>
    </row>
    <row r="36" spans="1:5" x14ac:dyDescent="0.3">
      <c r="A36" s="25">
        <v>5</v>
      </c>
      <c r="B36" s="26">
        <f>'[3]Regression Data'!$AM$17</f>
        <v>6.8169183350822518E-2</v>
      </c>
      <c r="C36" s="27"/>
      <c r="D36" s="27"/>
      <c r="E36" s="28"/>
    </row>
    <row r="37" spans="1:5" x14ac:dyDescent="0.3">
      <c r="A37" s="25">
        <v>6</v>
      </c>
      <c r="B37" s="26">
        <f>'[3]Regression Data'!$AN$17</f>
        <v>6.3191148855540488E-2</v>
      </c>
      <c r="C37" s="27"/>
      <c r="D37" s="27"/>
      <c r="E37" s="28"/>
    </row>
    <row r="38" spans="1:5" x14ac:dyDescent="0.3">
      <c r="A38" s="25">
        <v>7</v>
      </c>
      <c r="B38" s="26">
        <f>'[3]Regression Data'!$AO$17</f>
        <v>6.5351986037606793E-2</v>
      </c>
      <c r="C38" s="27"/>
      <c r="D38" s="27"/>
      <c r="E38" s="28"/>
    </row>
    <row r="39" spans="1:5" x14ac:dyDescent="0.3">
      <c r="A39" s="25">
        <v>8</v>
      </c>
      <c r="B39" s="26">
        <f>'[3]Regression Data'!$AP$17</f>
        <v>6.689610663516099E-2</v>
      </c>
      <c r="C39" s="27"/>
      <c r="D39" s="27"/>
      <c r="E39" s="28"/>
    </row>
    <row r="40" spans="1:5" x14ac:dyDescent="0.3">
      <c r="A40" s="25">
        <v>9</v>
      </c>
      <c r="B40" s="26">
        <f>'[3]Regression Data'!$AQ$17</f>
        <v>6.3625319191931748E-2</v>
      </c>
      <c r="C40" s="27"/>
      <c r="D40" s="27"/>
      <c r="E40" s="28"/>
    </row>
    <row r="41" spans="1:5" x14ac:dyDescent="0.3">
      <c r="A41" s="22" t="s">
        <v>123</v>
      </c>
      <c r="B41" s="23" t="s">
        <v>206</v>
      </c>
      <c r="C41" s="23"/>
      <c r="D41" s="23"/>
      <c r="E41" s="24"/>
    </row>
    <row r="42" spans="1:5" x14ac:dyDescent="0.3">
      <c r="A42" s="25">
        <v>1</v>
      </c>
      <c r="B42" s="26">
        <f>[2]Calibration!$X$3</f>
        <v>-4.1781774017679151E-2</v>
      </c>
      <c r="C42" s="27"/>
      <c r="D42" s="27"/>
      <c r="E42" s="28"/>
    </row>
    <row r="43" spans="1:5" x14ac:dyDescent="0.3">
      <c r="A43" s="25">
        <v>2</v>
      </c>
      <c r="B43" s="26">
        <f>[2]Calibration!$Y$3</f>
        <v>-1.2208379130647451E-2</v>
      </c>
      <c r="C43" s="27"/>
      <c r="D43" s="27"/>
      <c r="E43" s="28"/>
    </row>
    <row r="44" spans="1:5" x14ac:dyDescent="0.3">
      <c r="A44" s="25">
        <v>3</v>
      </c>
      <c r="B44" s="26">
        <f>[2]Calibration!$Z$3</f>
        <v>5.2183640761688597E-2</v>
      </c>
      <c r="C44" s="27"/>
      <c r="D44" s="27"/>
      <c r="E44" s="28"/>
    </row>
    <row r="45" spans="1:5" x14ac:dyDescent="0.3">
      <c r="A45" s="25">
        <v>4</v>
      </c>
      <c r="B45" s="26">
        <f>[2]Calibration!$AA$3</f>
        <v>4.5016824005985126E-2</v>
      </c>
      <c r="C45" s="27"/>
      <c r="D45" s="27"/>
      <c r="E45" s="28"/>
    </row>
    <row r="46" spans="1:5" x14ac:dyDescent="0.3">
      <c r="A46" s="25">
        <v>5</v>
      </c>
      <c r="B46" s="26">
        <f>[2]Calibration!$AB$3</f>
        <v>1.9505154536107773E-2</v>
      </c>
      <c r="C46" s="27"/>
      <c r="D46" s="27"/>
      <c r="E46" s="28"/>
    </row>
    <row r="47" spans="1:5" x14ac:dyDescent="0.3">
      <c r="A47" s="25">
        <v>6</v>
      </c>
      <c r="B47" s="26">
        <f>[2]Calibration!$AC$3</f>
        <v>2.2418693246302947E-2</v>
      </c>
      <c r="C47" s="27"/>
      <c r="D47" s="27"/>
      <c r="E47" s="28"/>
    </row>
    <row r="48" spans="1:5" x14ac:dyDescent="0.3">
      <c r="A48" s="25">
        <v>7</v>
      </c>
      <c r="B48" s="26">
        <f>[2]Calibration!$AD$3</f>
        <v>3.6927653425906801E-2</v>
      </c>
      <c r="C48" s="27"/>
      <c r="D48" s="27"/>
      <c r="E48" s="28"/>
    </row>
    <row r="49" spans="1:6" x14ac:dyDescent="0.3">
      <c r="A49" s="25">
        <v>8</v>
      </c>
      <c r="B49" s="26">
        <f>[2]Calibration!$AE$3</f>
        <v>1.3624174246621257E-2</v>
      </c>
      <c r="C49" s="27"/>
      <c r="D49" s="27"/>
      <c r="E49" s="28"/>
    </row>
    <row r="50" spans="1:6" x14ac:dyDescent="0.3">
      <c r="A50" s="25">
        <v>9</v>
      </c>
      <c r="B50" s="26">
        <f>[2]Calibration!$AF$3</f>
        <v>3.2372678605788165E-2</v>
      </c>
      <c r="C50" s="27"/>
      <c r="D50" s="27"/>
      <c r="E50" s="28"/>
    </row>
    <row r="51" spans="1:6" x14ac:dyDescent="0.3">
      <c r="A51" s="32" t="s">
        <v>194</v>
      </c>
      <c r="B51" s="33"/>
      <c r="C51" s="33"/>
      <c r="D51" s="33"/>
      <c r="E51" s="33"/>
      <c r="F51" s="34"/>
    </row>
    <row r="52" spans="1:6" x14ac:dyDescent="0.3">
      <c r="A52" s="35" t="s">
        <v>195</v>
      </c>
      <c r="B52" s="36" t="s">
        <v>138</v>
      </c>
      <c r="C52" s="36" t="s">
        <v>144</v>
      </c>
      <c r="D52" s="36" t="s">
        <v>145</v>
      </c>
      <c r="E52" s="36" t="s">
        <v>146</v>
      </c>
      <c r="F52" s="37" t="s">
        <v>147</v>
      </c>
    </row>
    <row r="53" spans="1:6" x14ac:dyDescent="0.3">
      <c r="A53" s="25" t="s">
        <v>139</v>
      </c>
      <c r="B53" s="27">
        <v>33123.599999999999</v>
      </c>
      <c r="C53" s="27">
        <v>11508</v>
      </c>
      <c r="D53" s="27">
        <v>14910.5</v>
      </c>
      <c r="E53" s="27">
        <v>1874.3</v>
      </c>
      <c r="F53" s="28">
        <v>714.9</v>
      </c>
    </row>
    <row r="54" spans="1:6" x14ac:dyDescent="0.3">
      <c r="A54" s="25" t="s">
        <v>127</v>
      </c>
      <c r="B54" s="27">
        <v>2125.5</v>
      </c>
      <c r="C54" s="27">
        <v>791.7</v>
      </c>
      <c r="D54" s="27">
        <v>493.7</v>
      </c>
      <c r="E54" s="27">
        <v>320.7</v>
      </c>
      <c r="F54" s="28">
        <v>145.9</v>
      </c>
    </row>
    <row r="55" spans="1:6" x14ac:dyDescent="0.3">
      <c r="A55" s="25" t="s">
        <v>140</v>
      </c>
      <c r="B55" s="27">
        <v>9520.2999999999993</v>
      </c>
      <c r="C55" s="27">
        <v>2121</v>
      </c>
      <c r="D55" s="27">
        <v>5396.7</v>
      </c>
      <c r="E55" s="27">
        <v>329.5</v>
      </c>
      <c r="F55" s="28">
        <v>112</v>
      </c>
    </row>
    <row r="56" spans="1:6" x14ac:dyDescent="0.3">
      <c r="A56" s="25" t="s">
        <v>141</v>
      </c>
      <c r="B56" s="27">
        <v>9565.5</v>
      </c>
      <c r="C56" s="27">
        <v>2195</v>
      </c>
      <c r="D56" s="27">
        <v>5750.8</v>
      </c>
      <c r="E56" s="27">
        <v>559.79999999999995</v>
      </c>
      <c r="F56" s="28">
        <v>187.8</v>
      </c>
    </row>
    <row r="57" spans="1:6" x14ac:dyDescent="0.3">
      <c r="A57" s="25" t="s">
        <v>128</v>
      </c>
      <c r="B57" s="27">
        <v>5450.9</v>
      </c>
      <c r="C57" s="27">
        <v>2421.3000000000002</v>
      </c>
      <c r="D57" s="27">
        <v>2489.5</v>
      </c>
      <c r="E57" s="27">
        <v>194.9</v>
      </c>
      <c r="F57" s="28">
        <v>59.7</v>
      </c>
    </row>
    <row r="58" spans="1:6" x14ac:dyDescent="0.3">
      <c r="A58" s="25" t="s">
        <v>142</v>
      </c>
      <c r="B58" s="27">
        <v>2352</v>
      </c>
      <c r="C58" s="27">
        <v>1359.8</v>
      </c>
      <c r="D58" s="27">
        <v>502.7</v>
      </c>
      <c r="E58" s="27">
        <v>223.9</v>
      </c>
      <c r="F58" s="28">
        <v>82.3</v>
      </c>
    </row>
    <row r="59" spans="1:6" x14ac:dyDescent="0.3">
      <c r="A59" s="29" t="s">
        <v>143</v>
      </c>
      <c r="B59" s="30">
        <v>4081.4</v>
      </c>
      <c r="C59" s="30">
        <v>2618.1</v>
      </c>
      <c r="D59" s="30">
        <v>253.6</v>
      </c>
      <c r="E59" s="30">
        <v>245.4</v>
      </c>
      <c r="F59" s="31">
        <v>127.2</v>
      </c>
    </row>
    <row r="60" spans="1:6" x14ac:dyDescent="0.3">
      <c r="A60" s="32" t="s">
        <v>196</v>
      </c>
      <c r="B60" s="33"/>
      <c r="C60" s="33"/>
      <c r="D60" s="33"/>
      <c r="E60" s="33"/>
      <c r="F60" s="34"/>
    </row>
    <row r="61" spans="1:6" x14ac:dyDescent="0.3">
      <c r="A61" s="35" t="s">
        <v>148</v>
      </c>
      <c r="B61" s="36">
        <v>2016</v>
      </c>
      <c r="C61" s="36">
        <v>2017</v>
      </c>
      <c r="D61" s="36">
        <v>2018</v>
      </c>
      <c r="E61" s="36" t="s">
        <v>149</v>
      </c>
      <c r="F61" s="37" t="s">
        <v>150</v>
      </c>
    </row>
    <row r="62" spans="1:6" x14ac:dyDescent="0.3">
      <c r="A62" s="25" t="s">
        <v>139</v>
      </c>
      <c r="B62" s="27">
        <v>110100</v>
      </c>
      <c r="C62" s="27">
        <v>126859</v>
      </c>
      <c r="D62" s="27">
        <v>13275</v>
      </c>
      <c r="E62" s="27">
        <f t="shared" ref="E62:E68" si="0">SUM(B62:D62)</f>
        <v>250234</v>
      </c>
      <c r="F62" s="38">
        <f>B62/B$62</f>
        <v>1</v>
      </c>
    </row>
    <row r="63" spans="1:6" x14ac:dyDescent="0.3">
      <c r="A63" s="25" t="s">
        <v>127</v>
      </c>
      <c r="B63" s="27">
        <v>4193</v>
      </c>
      <c r="C63" s="27">
        <v>5300</v>
      </c>
      <c r="D63" s="27">
        <v>5271</v>
      </c>
      <c r="E63" s="27">
        <f t="shared" si="0"/>
        <v>14764</v>
      </c>
      <c r="F63" s="38">
        <f t="shared" ref="F63:F68" si="1">B63/B$62</f>
        <v>3.8083560399636694E-2</v>
      </c>
    </row>
    <row r="64" spans="1:6" x14ac:dyDescent="0.3">
      <c r="A64" s="25" t="s">
        <v>140</v>
      </c>
      <c r="B64" s="27">
        <v>14825</v>
      </c>
      <c r="C64" s="27">
        <v>17556</v>
      </c>
      <c r="D64" s="27">
        <v>18820</v>
      </c>
      <c r="E64" s="27">
        <f t="shared" si="0"/>
        <v>51201</v>
      </c>
      <c r="F64" s="38">
        <f t="shared" si="1"/>
        <v>0.13465031789282469</v>
      </c>
    </row>
    <row r="65" spans="1:6" x14ac:dyDescent="0.3">
      <c r="A65" s="25" t="s">
        <v>141</v>
      </c>
      <c r="B65" s="27">
        <v>2631</v>
      </c>
      <c r="C65" s="27">
        <v>3236</v>
      </c>
      <c r="D65" s="27">
        <v>3219</v>
      </c>
      <c r="E65" s="27">
        <f t="shared" si="0"/>
        <v>9086</v>
      </c>
      <c r="F65" s="38">
        <f t="shared" si="1"/>
        <v>2.3896457765667574E-2</v>
      </c>
    </row>
    <row r="66" spans="1:6" x14ac:dyDescent="0.3">
      <c r="A66" s="25" t="s">
        <v>128</v>
      </c>
      <c r="B66" s="27">
        <v>47108</v>
      </c>
      <c r="C66" s="27">
        <v>53698</v>
      </c>
      <c r="D66" s="27">
        <v>55821</v>
      </c>
      <c r="E66" s="27">
        <f t="shared" si="0"/>
        <v>156627</v>
      </c>
      <c r="F66" s="38">
        <f t="shared" si="1"/>
        <v>0.42786557674841053</v>
      </c>
    </row>
    <row r="67" spans="1:6" x14ac:dyDescent="0.3">
      <c r="A67" s="25" t="s">
        <v>142</v>
      </c>
      <c r="B67" s="27">
        <v>47108</v>
      </c>
      <c r="C67" s="27">
        <v>53698</v>
      </c>
      <c r="D67" s="27">
        <v>55821</v>
      </c>
      <c r="E67" s="27">
        <f t="shared" si="0"/>
        <v>156627</v>
      </c>
      <c r="F67" s="38">
        <f t="shared" si="1"/>
        <v>0.42786557674841053</v>
      </c>
    </row>
    <row r="68" spans="1:6" x14ac:dyDescent="0.3">
      <c r="A68" s="29" t="s">
        <v>143</v>
      </c>
      <c r="B68" s="30">
        <v>7890</v>
      </c>
      <c r="C68" s="30">
        <v>8994</v>
      </c>
      <c r="D68" s="30">
        <v>9271</v>
      </c>
      <c r="E68" s="30">
        <f t="shared" si="0"/>
        <v>26155</v>
      </c>
      <c r="F68" s="39">
        <f t="shared" si="1"/>
        <v>7.1662125340599458E-2</v>
      </c>
    </row>
    <row r="69" spans="1:6" x14ac:dyDescent="0.3">
      <c r="A69" s="32" t="s">
        <v>197</v>
      </c>
      <c r="B69" s="33"/>
      <c r="C69" s="33"/>
      <c r="D69" s="34"/>
    </row>
    <row r="70" spans="1:6" x14ac:dyDescent="0.3">
      <c r="A70" s="35" t="s">
        <v>151</v>
      </c>
      <c r="B70" s="36">
        <v>2017</v>
      </c>
      <c r="C70" s="36">
        <v>2018</v>
      </c>
      <c r="D70" s="37" t="s">
        <v>150</v>
      </c>
    </row>
    <row r="71" spans="1:6" x14ac:dyDescent="0.3">
      <c r="A71" s="25" t="s">
        <v>139</v>
      </c>
      <c r="B71" s="27">
        <v>654633</v>
      </c>
      <c r="C71" s="27">
        <v>714755</v>
      </c>
      <c r="D71" s="38">
        <f>B71/B$71</f>
        <v>1</v>
      </c>
    </row>
    <row r="72" spans="1:6" x14ac:dyDescent="0.3">
      <c r="A72" s="25" t="s">
        <v>127</v>
      </c>
      <c r="B72" s="27">
        <v>207376</v>
      </c>
      <c r="C72" s="27">
        <v>222324</v>
      </c>
      <c r="D72" s="38">
        <f t="shared" ref="D72:D77" si="2">B72/B$71</f>
        <v>0.31678207484193432</v>
      </c>
    </row>
    <row r="73" spans="1:6" x14ac:dyDescent="0.3">
      <c r="A73" s="25" t="s">
        <v>140</v>
      </c>
      <c r="B73" s="27">
        <v>28302</v>
      </c>
      <c r="C73" s="27">
        <v>30370</v>
      </c>
      <c r="D73" s="38">
        <f t="shared" si="2"/>
        <v>4.3233384201529709E-2</v>
      </c>
    </row>
    <row r="74" spans="1:6" x14ac:dyDescent="0.3">
      <c r="A74" s="25" t="s">
        <v>141</v>
      </c>
      <c r="B74" s="27">
        <v>88222</v>
      </c>
      <c r="C74" s="27">
        <v>95558</v>
      </c>
      <c r="D74" s="38">
        <f t="shared" si="2"/>
        <v>0.13476558621395499</v>
      </c>
    </row>
    <row r="75" spans="1:6" x14ac:dyDescent="0.3">
      <c r="A75" s="25" t="s">
        <v>128</v>
      </c>
      <c r="B75" s="27">
        <v>17533</v>
      </c>
      <c r="C75" s="27">
        <v>18489</v>
      </c>
      <c r="D75" s="38">
        <f t="shared" si="2"/>
        <v>2.6782945558809286E-2</v>
      </c>
    </row>
    <row r="76" spans="1:6" x14ac:dyDescent="0.3">
      <c r="A76" s="25" t="s">
        <v>142</v>
      </c>
      <c r="B76" s="27">
        <v>263426</v>
      </c>
      <c r="C76" s="27">
        <v>294940</v>
      </c>
      <c r="D76" s="38">
        <f t="shared" si="2"/>
        <v>0.40240256754547971</v>
      </c>
    </row>
    <row r="77" spans="1:6" x14ac:dyDescent="0.3">
      <c r="A77" s="29" t="s">
        <v>143</v>
      </c>
      <c r="B77" s="30">
        <v>49774</v>
      </c>
      <c r="C77" s="30">
        <v>53074</v>
      </c>
      <c r="D77" s="39">
        <f t="shared" si="2"/>
        <v>7.6033441638291996E-2</v>
      </c>
    </row>
    <row r="78" spans="1:6" x14ac:dyDescent="0.3">
      <c r="A78" s="32" t="s">
        <v>198</v>
      </c>
      <c r="B78" s="33"/>
      <c r="C78" s="34"/>
    </row>
    <row r="79" spans="1:6" x14ac:dyDescent="0.3">
      <c r="A79" s="35" t="s">
        <v>152</v>
      </c>
      <c r="B79" s="36" t="s">
        <v>138</v>
      </c>
      <c r="C79" s="37" t="s">
        <v>150</v>
      </c>
    </row>
    <row r="80" spans="1:6" x14ac:dyDescent="0.3">
      <c r="A80" s="25" t="s">
        <v>139</v>
      </c>
      <c r="B80" s="27">
        <v>17830</v>
      </c>
      <c r="C80" s="38">
        <f t="shared" ref="C80:C86" si="3">B80/B$80</f>
        <v>1</v>
      </c>
    </row>
    <row r="81" spans="1:4" x14ac:dyDescent="0.3">
      <c r="A81" s="25" t="s">
        <v>127</v>
      </c>
      <c r="B81" s="27">
        <v>5534</v>
      </c>
      <c r="C81" s="38">
        <f t="shared" si="3"/>
        <v>0.31037577117218174</v>
      </c>
    </row>
    <row r="82" spans="1:4" x14ac:dyDescent="0.3">
      <c r="A82" s="25" t="s">
        <v>140</v>
      </c>
      <c r="B82" s="27">
        <v>152</v>
      </c>
      <c r="C82" s="38">
        <f t="shared" si="3"/>
        <v>8.5249579360628155E-3</v>
      </c>
    </row>
    <row r="83" spans="1:4" x14ac:dyDescent="0.3">
      <c r="A83" s="25" t="s">
        <v>141</v>
      </c>
      <c r="B83" s="27">
        <v>6024</v>
      </c>
      <c r="C83" s="38">
        <f t="shared" si="3"/>
        <v>0.33785754346606844</v>
      </c>
    </row>
    <row r="84" spans="1:4" x14ac:dyDescent="0.3">
      <c r="A84" s="25" t="s">
        <v>128</v>
      </c>
      <c r="B84" s="27">
        <v>108</v>
      </c>
      <c r="C84" s="38">
        <f t="shared" si="3"/>
        <v>6.0572069545709482E-3</v>
      </c>
    </row>
    <row r="85" spans="1:4" x14ac:dyDescent="0.3">
      <c r="A85" s="25" t="s">
        <v>142</v>
      </c>
      <c r="B85" s="27">
        <v>4638</v>
      </c>
      <c r="C85" s="38">
        <f t="shared" si="3"/>
        <v>0.2601233875490746</v>
      </c>
    </row>
    <row r="86" spans="1:4" x14ac:dyDescent="0.3">
      <c r="A86" s="25" t="s">
        <v>143</v>
      </c>
      <c r="B86" s="27">
        <v>1374</v>
      </c>
      <c r="C86" s="39">
        <f t="shared" si="3"/>
        <v>7.7061132922041503E-2</v>
      </c>
    </row>
    <row r="87" spans="1:4" x14ac:dyDescent="0.3">
      <c r="A87" s="32" t="s">
        <v>199</v>
      </c>
      <c r="B87" s="33"/>
      <c r="C87" s="33"/>
      <c r="D87" s="34"/>
    </row>
    <row r="88" spans="1:4" x14ac:dyDescent="0.3">
      <c r="A88" s="25"/>
      <c r="B88" s="36" t="s">
        <v>153</v>
      </c>
      <c r="C88" s="36" t="s">
        <v>154</v>
      </c>
      <c r="D88" s="37" t="s">
        <v>150</v>
      </c>
    </row>
    <row r="89" spans="1:4" x14ac:dyDescent="0.3">
      <c r="A89" s="25" t="s">
        <v>139</v>
      </c>
      <c r="B89" s="27">
        <v>331235.7</v>
      </c>
      <c r="C89" s="27">
        <v>94666</v>
      </c>
      <c r="D89" s="38">
        <f t="shared" ref="D89:D95" si="4">C89/C$89</f>
        <v>1</v>
      </c>
    </row>
    <row r="90" spans="1:4" x14ac:dyDescent="0.3">
      <c r="A90" s="25" t="s">
        <v>127</v>
      </c>
      <c r="B90" s="27">
        <v>21260</v>
      </c>
      <c r="C90" s="27">
        <v>21566.400000000001</v>
      </c>
      <c r="D90" s="38">
        <f t="shared" si="4"/>
        <v>0.2278156888428792</v>
      </c>
    </row>
    <row r="91" spans="1:4" x14ac:dyDescent="0.3">
      <c r="A91" s="25" t="s">
        <v>140</v>
      </c>
      <c r="B91" s="27">
        <v>95222.2</v>
      </c>
      <c r="C91" s="27">
        <v>12292.7</v>
      </c>
      <c r="D91" s="38">
        <f t="shared" si="4"/>
        <v>0.12985337924914964</v>
      </c>
    </row>
    <row r="92" spans="1:4" x14ac:dyDescent="0.3">
      <c r="A92" s="25" t="s">
        <v>141</v>
      </c>
      <c r="B92" s="27">
        <v>95876</v>
      </c>
      <c r="C92" s="27">
        <v>20056.900000000001</v>
      </c>
      <c r="D92" s="38">
        <f t="shared" si="4"/>
        <v>0.21187015401516915</v>
      </c>
    </row>
    <row r="93" spans="1:4" x14ac:dyDescent="0.3">
      <c r="A93" s="25" t="s">
        <v>128</v>
      </c>
      <c r="B93" s="27">
        <v>54508.3</v>
      </c>
      <c r="C93" s="27">
        <v>5871</v>
      </c>
      <c r="D93" s="38">
        <f t="shared" si="4"/>
        <v>6.2018042380580146E-2</v>
      </c>
    </row>
    <row r="94" spans="1:4" x14ac:dyDescent="0.3">
      <c r="A94" s="25" t="s">
        <v>142</v>
      </c>
      <c r="B94" s="27">
        <v>23552.799999999999</v>
      </c>
      <c r="C94" s="27">
        <v>17074.3</v>
      </c>
      <c r="D94" s="38">
        <f t="shared" si="4"/>
        <v>0.18036359410981767</v>
      </c>
    </row>
    <row r="95" spans="1:4" x14ac:dyDescent="0.3">
      <c r="A95" s="29" t="s">
        <v>143</v>
      </c>
      <c r="B95" s="30">
        <v>40816.400000000001</v>
      </c>
      <c r="C95" s="30">
        <v>17804.7</v>
      </c>
      <c r="D95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6" zoomScaleNormal="100" workbookViewId="0">
      <selection activeCell="G22" sqref="G22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52" t="s">
        <v>12</v>
      </c>
      <c r="B2" s="52"/>
      <c r="C2" s="52"/>
      <c r="D2" t="s">
        <v>208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52" t="s">
        <v>19</v>
      </c>
      <c r="B8" s="52"/>
      <c r="C8" s="52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125</v>
      </c>
      <c r="B11" s="16">
        <v>0</v>
      </c>
      <c r="C11" t="s">
        <v>126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184</v>
      </c>
      <c r="B14" s="17">
        <v>0</v>
      </c>
      <c r="C14" t="s">
        <v>185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182</v>
      </c>
      <c r="B17" s="17">
        <v>0</v>
      </c>
      <c r="C17" t="s">
        <v>183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52" t="s">
        <v>7</v>
      </c>
      <c r="B19" s="52"/>
      <c r="C19" s="52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3">
      <c r="A20" t="str">
        <f>"phiY0_" &amp; D20 &amp; "_" &amp; E20 &amp; "_p"</f>
        <v>phiY0_1_1_p</v>
      </c>
      <c r="B20" s="20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>
        <f>VLOOKUP(D20,$H$20:$I$28,2,0)</f>
        <v>0.12065051525610013</v>
      </c>
      <c r="G20" s="8">
        <f>Data!C59/Data!C$53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0">"phiY0_" &amp; D21 &amp; "_" &amp; E21 &amp; "_p"</f>
        <v>phiY0_1_2_p</v>
      </c>
      <c r="B21" s="20">
        <f t="shared" ref="B21:B28" si="1">F21*G21</f>
        <v>8.3002270532025104E-3</v>
      </c>
      <c r="C21" t="str">
        <f t="shared" ref="C21:C28" si="2" xml:space="preserve"> CONCATENATE(D$19, " ", D21, " ",E$19, " ",E21)</f>
        <v>Sector 1 Region 2</v>
      </c>
      <c r="D21">
        <v>1</v>
      </c>
      <c r="E21">
        <v>2</v>
      </c>
      <c r="F21">
        <f t="shared" ref="F21:F46" si="3">VLOOKUP(D21,$H$20:$I$28,2,0)</f>
        <v>0.12065051525610013</v>
      </c>
      <c r="G21" s="8">
        <f>Data!C54/Data!C$53</f>
        <v>6.8795620437956215E-2</v>
      </c>
      <c r="H21">
        <v>2</v>
      </c>
      <c r="I21" s="2">
        <f>Data!B3</f>
        <v>6.8525020666944686E-2</v>
      </c>
      <c r="J21" s="2"/>
    </row>
    <row r="22" spans="1:10" x14ac:dyDescent="0.3">
      <c r="A22" t="str">
        <f t="shared" si="0"/>
        <v>phiY0_1_3_p</v>
      </c>
      <c r="B22" s="20">
        <f t="shared" si="1"/>
        <v>8.4901981460457951E-2</v>
      </c>
      <c r="C22" t="str">
        <f t="shared" si="2"/>
        <v>Sector 1 Region 3</v>
      </c>
      <c r="D22">
        <v>1</v>
      </c>
      <c r="E22">
        <v>3</v>
      </c>
      <c r="F22">
        <f t="shared" si="3"/>
        <v>0.12065051525610013</v>
      </c>
      <c r="G22" s="8">
        <f>1-G21-G20</f>
        <v>0.70370177267987488</v>
      </c>
      <c r="H22">
        <v>3</v>
      </c>
      <c r="I22" s="2">
        <f>Data!B4</f>
        <v>0.28057186108772275</v>
      </c>
      <c r="J22" s="2"/>
    </row>
    <row r="23" spans="1:10" x14ac:dyDescent="0.3">
      <c r="A23" t="str">
        <f t="shared" si="0"/>
        <v>phiY0_2_1_p</v>
      </c>
      <c r="B23" s="20">
        <f t="shared" si="1"/>
        <v>8.9719042157969525E-3</v>
      </c>
      <c r="C23" t="str">
        <f t="shared" si="2"/>
        <v>Sector 2 Region 1</v>
      </c>
      <c r="D23">
        <v>2</v>
      </c>
      <c r="E23">
        <v>1</v>
      </c>
      <c r="F23">
        <f t="shared" si="3"/>
        <v>6.8525020666944686E-2</v>
      </c>
      <c r="G23" s="7">
        <f>Data!E59/Data!E53</f>
        <v>0.13092888011524303</v>
      </c>
      <c r="H23">
        <v>4</v>
      </c>
      <c r="I23" s="2">
        <f>Data!B5</f>
        <v>6.9899451843180804E-2</v>
      </c>
      <c r="J23" s="2"/>
    </row>
    <row r="24" spans="1:10" x14ac:dyDescent="0.3">
      <c r="A24" t="str">
        <f t="shared" si="0"/>
        <v>phiY0_2_2_p</v>
      </c>
      <c r="B24" s="20">
        <f t="shared" si="1"/>
        <v>1.1724896829690638E-2</v>
      </c>
      <c r="C24" t="str">
        <f t="shared" si="2"/>
        <v>Sector 2 Region 2</v>
      </c>
      <c r="D24">
        <v>2</v>
      </c>
      <c r="E24">
        <v>2</v>
      </c>
      <c r="F24">
        <f t="shared" si="3"/>
        <v>6.8525020666944686E-2</v>
      </c>
      <c r="G24" s="7">
        <f>Data!E54/Data!E53</f>
        <v>0.17110387878141173</v>
      </c>
      <c r="H24">
        <v>5</v>
      </c>
      <c r="I24" s="2">
        <f>Data!B6</f>
        <v>0.14702740304128381</v>
      </c>
    </row>
    <row r="25" spans="1:10" x14ac:dyDescent="0.3">
      <c r="A25" t="str">
        <f t="shared" si="0"/>
        <v>phiY0_2_3_p</v>
      </c>
      <c r="B25" s="20">
        <f t="shared" si="1"/>
        <v>4.7828219621457092E-2</v>
      </c>
      <c r="C25" t="str">
        <f t="shared" si="2"/>
        <v>Sector 2 Region 3</v>
      </c>
      <c r="D25">
        <v>2</v>
      </c>
      <c r="E25">
        <v>3</v>
      </c>
      <c r="F25">
        <f t="shared" si="3"/>
        <v>6.8525020666944686E-2</v>
      </c>
      <c r="G25" s="7">
        <f>1-G24-G23</f>
        <v>0.69796724110334518</v>
      </c>
      <c r="H25">
        <v>6</v>
      </c>
      <c r="I25" s="2">
        <f>Data!B7</f>
        <v>2.9483517417049399E-2</v>
      </c>
    </row>
    <row r="26" spans="1:10" x14ac:dyDescent="0.3">
      <c r="A26" t="str">
        <f t="shared" si="0"/>
        <v>phiY0_3_1_p</v>
      </c>
      <c r="B26" s="20">
        <f t="shared" si="1"/>
        <v>5.2769714735053534E-2</v>
      </c>
      <c r="C26" t="str">
        <f t="shared" si="2"/>
        <v>Sector 3 Region 1</v>
      </c>
      <c r="D26">
        <v>3</v>
      </c>
      <c r="E26">
        <v>1</v>
      </c>
      <c r="F26">
        <f t="shared" si="3"/>
        <v>0.28057186108772275</v>
      </c>
      <c r="G26" s="9">
        <f>Data!D95</f>
        <v>0.18807914140240425</v>
      </c>
      <c r="H26">
        <v>7</v>
      </c>
      <c r="I26" s="2">
        <f>Data!B8</f>
        <v>0.17060224188606432</v>
      </c>
    </row>
    <row r="27" spans="1:10" x14ac:dyDescent="0.3">
      <c r="A27" t="str">
        <f t="shared" si="0"/>
        <v>phiY0_3_2_p</v>
      </c>
      <c r="B27" s="20">
        <f t="shared" si="1"/>
        <v>6.3918671803628174E-2</v>
      </c>
      <c r="C27" t="str">
        <f t="shared" si="2"/>
        <v>Sector 3 Region 2</v>
      </c>
      <c r="D27">
        <v>3</v>
      </c>
      <c r="E27">
        <v>2</v>
      </c>
      <c r="F27">
        <f t="shared" si="3"/>
        <v>0.28057186108772275</v>
      </c>
      <c r="G27" s="9">
        <f>Data!D90</f>
        <v>0.2278156888428792</v>
      </c>
      <c r="H27">
        <v>8</v>
      </c>
      <c r="I27" s="2">
        <f>Data!B9</f>
        <v>0.10773637590795128</v>
      </c>
    </row>
    <row r="28" spans="1:10" x14ac:dyDescent="0.3">
      <c r="A28" t="str">
        <f t="shared" si="0"/>
        <v>phiY0_3_3_p</v>
      </c>
      <c r="B28" s="20">
        <f t="shared" si="1"/>
        <v>0.16388347454904106</v>
      </c>
      <c r="C28" t="str">
        <f t="shared" si="2"/>
        <v>Sector 3 Region 3</v>
      </c>
      <c r="D28">
        <v>3</v>
      </c>
      <c r="E28">
        <v>3</v>
      </c>
      <c r="F28">
        <f t="shared" si="3"/>
        <v>0.28057186108772275</v>
      </c>
      <c r="G28" s="9">
        <f>1-Start!G27-Start!G26</f>
        <v>0.5841051697547166</v>
      </c>
      <c r="H28">
        <v>9</v>
      </c>
      <c r="I28" s="2">
        <f>Data!B10</f>
        <v>5.5036128937033871E-3</v>
      </c>
    </row>
    <row r="29" spans="1:10" x14ac:dyDescent="0.3">
      <c r="A29" t="str">
        <f t="shared" ref="A29:A46" si="4">"phiY0_" &amp; D29 &amp; "_" &amp; E29 &amp; "_p"</f>
        <v>phiY0_4_1_p</v>
      </c>
      <c r="B29" s="20">
        <f t="shared" ref="B29:B46" si="5">F29*G29</f>
        <v>1.314662888716415E-2</v>
      </c>
      <c r="C29" t="str">
        <f t="shared" ref="C29:C46" si="6" xml:space="preserve"> CONCATENATE(D$19, " ", D29, " ",E$19, " ",E29)</f>
        <v>Sector 4 Region 1</v>
      </c>
      <c r="D29">
        <v>4</v>
      </c>
      <c r="E29">
        <v>1</v>
      </c>
      <c r="F29">
        <f t="shared" si="3"/>
        <v>6.9899451843180804E-2</v>
      </c>
      <c r="G29" s="43">
        <f>G26</f>
        <v>0.18807914140240425</v>
      </c>
      <c r="I29" s="2"/>
    </row>
    <row r="30" spans="1:10" x14ac:dyDescent="0.3">
      <c r="A30" t="str">
        <f t="shared" si="4"/>
        <v>phiY0_4_2_p</v>
      </c>
      <c r="B30" s="20">
        <f t="shared" si="5"/>
        <v>1.5924191771393897E-2</v>
      </c>
      <c r="C30" t="str">
        <f t="shared" si="6"/>
        <v>Sector 4 Region 2</v>
      </c>
      <c r="D30">
        <v>4</v>
      </c>
      <c r="E30">
        <v>2</v>
      </c>
      <c r="F30">
        <f t="shared" si="3"/>
        <v>6.9899451843180804E-2</v>
      </c>
      <c r="G30" s="43">
        <f>G27</f>
        <v>0.2278156888428792</v>
      </c>
      <c r="I30" s="2"/>
    </row>
    <row r="31" spans="1:10" x14ac:dyDescent="0.3">
      <c r="A31" t="str">
        <f t="shared" si="4"/>
        <v>phiY0_4_3_p</v>
      </c>
      <c r="B31" s="20">
        <f t="shared" si="5"/>
        <v>4.0828631184622759E-2</v>
      </c>
      <c r="C31" t="str">
        <f t="shared" si="6"/>
        <v>Sector 4 Region 3</v>
      </c>
      <c r="D31">
        <v>4</v>
      </c>
      <c r="E31">
        <v>3</v>
      </c>
      <c r="F31">
        <f t="shared" si="3"/>
        <v>6.9899451843180804E-2</v>
      </c>
      <c r="G31" s="43">
        <f>1-G30-G29</f>
        <v>0.5841051697547166</v>
      </c>
      <c r="I31" s="2"/>
    </row>
    <row r="32" spans="1:10" x14ac:dyDescent="0.3">
      <c r="A32" t="str">
        <f t="shared" si="4"/>
        <v>phiY0_5_1_p</v>
      </c>
      <c r="B32" s="20">
        <f t="shared" si="5"/>
        <v>2.76527877266299E-2</v>
      </c>
      <c r="C32" t="str">
        <f t="shared" si="6"/>
        <v>Sector 5 Region 1</v>
      </c>
      <c r="D32">
        <v>5</v>
      </c>
      <c r="E32">
        <v>1</v>
      </c>
      <c r="F32">
        <f t="shared" si="3"/>
        <v>0.14702740304128381</v>
      </c>
      <c r="G32" s="44">
        <f>G29</f>
        <v>0.18807914140240425</v>
      </c>
      <c r="I32" s="2"/>
    </row>
    <row r="33" spans="1:10" x14ac:dyDescent="0.3">
      <c r="A33" t="str">
        <f t="shared" si="4"/>
        <v>phiY0_5_2_p</v>
      </c>
      <c r="B33" s="20">
        <f t="shared" si="5"/>
        <v>3.3495149102629705E-2</v>
      </c>
      <c r="C33" t="str">
        <f t="shared" si="6"/>
        <v>Sector 5 Region 2</v>
      </c>
      <c r="D33">
        <v>5</v>
      </c>
      <c r="E33">
        <v>2</v>
      </c>
      <c r="F33">
        <f t="shared" si="3"/>
        <v>0.14702740304128381</v>
      </c>
      <c r="G33" s="44">
        <f>G30</f>
        <v>0.2278156888428792</v>
      </c>
      <c r="I33" s="2"/>
    </row>
    <row r="34" spans="1:10" x14ac:dyDescent="0.3">
      <c r="A34" t="str">
        <f t="shared" si="4"/>
        <v>phiY0_5_3_p</v>
      </c>
      <c r="B34" s="20">
        <f t="shared" si="5"/>
        <v>8.5879466212024219E-2</v>
      </c>
      <c r="C34" t="str">
        <f t="shared" si="6"/>
        <v>Sector 5 Region 3</v>
      </c>
      <c r="D34">
        <v>5</v>
      </c>
      <c r="E34">
        <v>3</v>
      </c>
      <c r="F34">
        <f t="shared" si="3"/>
        <v>0.14702740304128381</v>
      </c>
      <c r="G34" s="44">
        <f>1-G33-G32</f>
        <v>0.5841051697547166</v>
      </c>
      <c r="I34" s="2"/>
    </row>
    <row r="35" spans="1:10" x14ac:dyDescent="0.3">
      <c r="A35" t="str">
        <f t="shared" si="4"/>
        <v>phiY0_6_1_p</v>
      </c>
      <c r="B35" s="20">
        <f t="shared" si="5"/>
        <v>5.5452346413214825E-3</v>
      </c>
      <c r="C35" t="str">
        <f t="shared" si="6"/>
        <v>Sector 6 Region 1</v>
      </c>
      <c r="D35">
        <v>6</v>
      </c>
      <c r="E35">
        <v>1</v>
      </c>
      <c r="F35">
        <f t="shared" si="3"/>
        <v>2.9483517417049399E-2</v>
      </c>
      <c r="G35" s="45">
        <f>G32</f>
        <v>0.18807914140240425</v>
      </c>
      <c r="I35" s="2"/>
    </row>
    <row r="36" spans="1:10" x14ac:dyDescent="0.3">
      <c r="A36" t="str">
        <f t="shared" si="4"/>
        <v>phiY0_6_2_p</v>
      </c>
      <c r="B36" s="20">
        <f t="shared" si="5"/>
        <v>6.7168078298761357E-3</v>
      </c>
      <c r="C36" t="str">
        <f t="shared" si="6"/>
        <v>Sector 6 Region 2</v>
      </c>
      <c r="D36">
        <v>6</v>
      </c>
      <c r="E36">
        <v>2</v>
      </c>
      <c r="F36">
        <f t="shared" si="3"/>
        <v>2.9483517417049399E-2</v>
      </c>
      <c r="G36" s="45">
        <f>G33</f>
        <v>0.2278156888428792</v>
      </c>
      <c r="I36" s="2"/>
    </row>
    <row r="37" spans="1:10" x14ac:dyDescent="0.3">
      <c r="A37" t="str">
        <f t="shared" si="4"/>
        <v>phiY0_6_3_p</v>
      </c>
      <c r="B37" s="20">
        <f t="shared" si="5"/>
        <v>1.7221474945851783E-2</v>
      </c>
      <c r="C37" t="str">
        <f t="shared" si="6"/>
        <v>Sector 6 Region 3</v>
      </c>
      <c r="D37">
        <v>6</v>
      </c>
      <c r="E37">
        <v>3</v>
      </c>
      <c r="F37">
        <f t="shared" si="3"/>
        <v>2.9483517417049399E-2</v>
      </c>
      <c r="G37" s="45">
        <f>1-G36-G35</f>
        <v>0.5841051697547166</v>
      </c>
      <c r="I37" s="2"/>
    </row>
    <row r="38" spans="1:10" x14ac:dyDescent="0.3">
      <c r="A38" t="str">
        <f t="shared" si="4"/>
        <v>phiY0_7_1_p</v>
      </c>
      <c r="B38" s="20">
        <f t="shared" si="5"/>
        <v>3.2086723175256265E-2</v>
      </c>
      <c r="C38" t="str">
        <f t="shared" si="6"/>
        <v>Sector 7 Region 1</v>
      </c>
      <c r="D38">
        <v>7</v>
      </c>
      <c r="E38">
        <v>1</v>
      </c>
      <c r="F38">
        <f t="shared" si="3"/>
        <v>0.17060224188606432</v>
      </c>
      <c r="G38" s="46">
        <f>G35</f>
        <v>0.18807914140240425</v>
      </c>
      <c r="I38" s="2"/>
    </row>
    <row r="39" spans="1:10" x14ac:dyDescent="0.3">
      <c r="A39" t="str">
        <f t="shared" si="4"/>
        <v>phiY0_7_2_p</v>
      </c>
      <c r="B39" s="20">
        <f t="shared" si="5"/>
        <v>3.886586725341324E-2</v>
      </c>
      <c r="C39" t="str">
        <f t="shared" si="6"/>
        <v>Sector 7 Region 2</v>
      </c>
      <c r="D39">
        <v>7</v>
      </c>
      <c r="E39">
        <v>2</v>
      </c>
      <c r="F39">
        <f t="shared" si="3"/>
        <v>0.17060224188606432</v>
      </c>
      <c r="G39" s="46">
        <f>G36</f>
        <v>0.2278156888428792</v>
      </c>
      <c r="I39" s="2"/>
    </row>
    <row r="40" spans="1:10" x14ac:dyDescent="0.3">
      <c r="A40" t="str">
        <f t="shared" si="4"/>
        <v>phiY0_7_3_p</v>
      </c>
      <c r="B40" s="20">
        <f t="shared" si="5"/>
        <v>9.9649651457394822E-2</v>
      </c>
      <c r="C40" t="str">
        <f t="shared" si="6"/>
        <v>Sector 7 Region 3</v>
      </c>
      <c r="D40">
        <v>7</v>
      </c>
      <c r="E40">
        <v>3</v>
      </c>
      <c r="F40">
        <f t="shared" si="3"/>
        <v>0.17060224188606432</v>
      </c>
      <c r="G40" s="46">
        <f>1-G39-G38</f>
        <v>0.5841051697547166</v>
      </c>
      <c r="I40" s="2"/>
    </row>
    <row r="41" spans="1:10" x14ac:dyDescent="0.3">
      <c r="A41" t="str">
        <f t="shared" si="4"/>
        <v>phiY0_8_1_p</v>
      </c>
      <c r="B41" s="20">
        <f t="shared" si="5"/>
        <v>2.0262965078574148E-2</v>
      </c>
      <c r="C41" t="str">
        <f t="shared" si="6"/>
        <v>Sector 8 Region 1</v>
      </c>
      <c r="D41">
        <v>8</v>
      </c>
      <c r="E41">
        <v>1</v>
      </c>
      <c r="F41">
        <f t="shared" si="3"/>
        <v>0.10773637590795128</v>
      </c>
      <c r="G41" s="47">
        <f>G38</f>
        <v>0.18807914140240425</v>
      </c>
      <c r="I41" s="2"/>
    </row>
    <row r="42" spans="1:10" x14ac:dyDescent="0.3">
      <c r="A42" t="str">
        <f t="shared" si="4"/>
        <v>phiY0_8_2_p</v>
      </c>
      <c r="B42" s="20">
        <f t="shared" si="5"/>
        <v>2.4544036690905296E-2</v>
      </c>
      <c r="C42" t="str">
        <f t="shared" si="6"/>
        <v>Sector 8 Region 2</v>
      </c>
      <c r="D42">
        <v>8</v>
      </c>
      <c r="E42">
        <v>2</v>
      </c>
      <c r="F42">
        <f t="shared" si="3"/>
        <v>0.10773637590795128</v>
      </c>
      <c r="G42" s="47">
        <f>G39</f>
        <v>0.2278156888428792</v>
      </c>
      <c r="I42" s="2"/>
    </row>
    <row r="43" spans="1:10" x14ac:dyDescent="0.3">
      <c r="A43" t="str">
        <f t="shared" si="4"/>
        <v>phiY0_8_3_p</v>
      </c>
      <c r="B43" s="20">
        <f t="shared" si="5"/>
        <v>6.2929374138471841E-2</v>
      </c>
      <c r="C43" t="str">
        <f t="shared" si="6"/>
        <v>Sector 8 Region 3</v>
      </c>
      <c r="D43">
        <v>8</v>
      </c>
      <c r="E43">
        <v>3</v>
      </c>
      <c r="F43">
        <f t="shared" si="3"/>
        <v>0.10773637590795128</v>
      </c>
      <c r="G43" s="47">
        <f>1-G42-G41</f>
        <v>0.5841051697547166</v>
      </c>
      <c r="I43" s="2"/>
    </row>
    <row r="44" spans="1:10" x14ac:dyDescent="0.3">
      <c r="A44" t="str">
        <f t="shared" si="4"/>
        <v>phiY0_9_1_p</v>
      </c>
      <c r="B44" s="20">
        <f t="shared" si="5"/>
        <v>1.0351147876589346E-3</v>
      </c>
      <c r="C44" t="str">
        <f t="shared" si="6"/>
        <v>Sector 9 Region 1</v>
      </c>
      <c r="D44">
        <v>9</v>
      </c>
      <c r="E44">
        <v>1</v>
      </c>
      <c r="F44">
        <f t="shared" si="3"/>
        <v>5.5036128937033871E-3</v>
      </c>
      <c r="G44" s="48">
        <f>G41</f>
        <v>0.18807914140240425</v>
      </c>
      <c r="I44" s="2"/>
    </row>
    <row r="45" spans="1:10" x14ac:dyDescent="0.3">
      <c r="A45" t="str">
        <f t="shared" si="4"/>
        <v>phiY0_9_2_p</v>
      </c>
      <c r="B45" s="20">
        <f t="shared" si="5"/>
        <v>1.2538093625035888E-3</v>
      </c>
      <c r="C45" t="str">
        <f t="shared" si="6"/>
        <v>Sector 9 Region 2</v>
      </c>
      <c r="D45">
        <v>9</v>
      </c>
      <c r="E45">
        <v>2</v>
      </c>
      <c r="F45">
        <f t="shared" si="3"/>
        <v>5.5036128937033871E-3</v>
      </c>
      <c r="G45" s="48">
        <f>G42</f>
        <v>0.2278156888428792</v>
      </c>
      <c r="I45" s="2"/>
    </row>
    <row r="46" spans="1:10" x14ac:dyDescent="0.3">
      <c r="A46" t="str">
        <f t="shared" si="4"/>
        <v>phiY0_9_3_p</v>
      </c>
      <c r="B46" s="20">
        <f t="shared" si="5"/>
        <v>3.2146887435408641E-3</v>
      </c>
      <c r="C46" t="str">
        <f t="shared" si="6"/>
        <v>Sector 9 Region 3</v>
      </c>
      <c r="D46">
        <v>9</v>
      </c>
      <c r="E46">
        <v>3</v>
      </c>
      <c r="F46">
        <f t="shared" si="3"/>
        <v>5.5036128937033871E-3</v>
      </c>
      <c r="G46" s="48">
        <f>1-G45-G44</f>
        <v>0.5841051697547166</v>
      </c>
      <c r="I46" s="2"/>
    </row>
    <row r="47" spans="1:10" x14ac:dyDescent="0.3">
      <c r="A47" s="52" t="s">
        <v>6</v>
      </c>
      <c r="B47" s="52"/>
      <c r="C47" s="52"/>
      <c r="D47" t="s">
        <v>123</v>
      </c>
      <c r="E47" t="s">
        <v>124</v>
      </c>
      <c r="F47" t="s">
        <v>136</v>
      </c>
      <c r="G47" t="s">
        <v>137</v>
      </c>
      <c r="H47" t="s">
        <v>123</v>
      </c>
      <c r="I47" t="s">
        <v>150</v>
      </c>
    </row>
    <row r="48" spans="1:10" x14ac:dyDescent="0.3">
      <c r="A48" t="str">
        <f t="shared" ref="A48:A55" si="7">"phiN0_" &amp; D48 &amp; "_" &amp; E48 &amp; "_p"</f>
        <v>phiN0_1_1_p</v>
      </c>
      <c r="B48" s="20">
        <f>F48*G48</f>
        <v>9.5243892874238803E-2</v>
      </c>
      <c r="C48" t="str">
        <f xml:space="preserve"> 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G20</f>
        <v>0.22750260688216892</v>
      </c>
      <c r="H48">
        <v>1</v>
      </c>
      <c r="I48" s="2">
        <f>Data!B12</f>
        <v>0.41864967694004818</v>
      </c>
      <c r="J48" s="2"/>
    </row>
    <row r="49" spans="1:10" x14ac:dyDescent="0.3">
      <c r="A49" t="str">
        <f t="shared" si="7"/>
        <v>phiN0_1_2_p</v>
      </c>
      <c r="B49" s="20">
        <f t="shared" ref="B49:B55" si="8">F49*G49</f>
        <v>2.8801264271240544E-2</v>
      </c>
      <c r="C49" t="str">
        <f t="shared" ref="C49:C55" si="9" xml:space="preserve"> CONCATENATE(D$47, " ", D49, " ",E$47, " ",E49)</f>
        <v>Sector 1 Region 2</v>
      </c>
      <c r="D49">
        <v>1</v>
      </c>
      <c r="E49">
        <v>2</v>
      </c>
      <c r="F49">
        <f t="shared" ref="F49:F74" si="10">VLOOKUP(D49,$H$47:$I$56,2,0)</f>
        <v>0.41864967694004818</v>
      </c>
      <c r="G49" s="8">
        <f t="shared" ref="G49:G74" si="11">G21</f>
        <v>6.8795620437956215E-2</v>
      </c>
      <c r="H49">
        <v>2</v>
      </c>
      <c r="I49" s="2">
        <f>Data!B13</f>
        <v>9.9863421808985622E-3</v>
      </c>
      <c r="J49" s="2"/>
    </row>
    <row r="50" spans="1:10" x14ac:dyDescent="0.3">
      <c r="A50" t="str">
        <f t="shared" ref="A50" si="12">"phiN0_" &amp; D50 &amp; "_" &amp; E50 &amp; "_p"</f>
        <v>phiN0_1_3_p</v>
      </c>
      <c r="B50" s="20">
        <f t="shared" ref="B50" si="13">F50*G50</f>
        <v>0.29460451979456886</v>
      </c>
      <c r="C50" t="str">
        <f t="shared" ref="C50" si="14" xml:space="preserve"> CONCATENATE(D$47, " ", D50, " ",E$47, " ",E50)</f>
        <v>Sector 1 Region 3</v>
      </c>
      <c r="D50">
        <v>1</v>
      </c>
      <c r="E50">
        <v>3</v>
      </c>
      <c r="F50">
        <f t="shared" si="10"/>
        <v>0.41864967694004818</v>
      </c>
      <c r="G50" s="8">
        <f t="shared" si="11"/>
        <v>0.70370177267987488</v>
      </c>
      <c r="H50">
        <v>3</v>
      </c>
      <c r="I50" s="2">
        <f>Data!B14</f>
        <v>0.16634398192965472</v>
      </c>
      <c r="J50" s="2"/>
    </row>
    <row r="51" spans="1:10" x14ac:dyDescent="0.3">
      <c r="A51" t="str">
        <f t="shared" si="7"/>
        <v>phiN0_2_1_p</v>
      </c>
      <c r="B51" s="20">
        <f t="shared" si="8"/>
        <v>1.3075005981926626E-3</v>
      </c>
      <c r="C51" t="str">
        <f t="shared" si="9"/>
        <v>Sector 2 Region 1</v>
      </c>
      <c r="D51">
        <v>2</v>
      </c>
      <c r="E51">
        <v>1</v>
      </c>
      <c r="F51">
        <f t="shared" si="10"/>
        <v>9.9863421808985622E-3</v>
      </c>
      <c r="G51" s="7">
        <f t="shared" si="11"/>
        <v>0.13092888011524303</v>
      </c>
      <c r="H51">
        <v>4</v>
      </c>
      <c r="I51" s="2">
        <f>Data!B15</f>
        <v>7.1292690065062239E-2</v>
      </c>
      <c r="J51" s="2"/>
    </row>
    <row r="52" spans="1:10" x14ac:dyDescent="0.3">
      <c r="A52" t="str">
        <f t="shared" si="7"/>
        <v>phiN0_2_2_p</v>
      </c>
      <c r="B52" s="20">
        <f t="shared" si="8"/>
        <v>1.7087018819901664E-3</v>
      </c>
      <c r="C52" t="str">
        <f t="shared" si="9"/>
        <v>Sector 2 Region 2</v>
      </c>
      <c r="D52">
        <v>2</v>
      </c>
      <c r="E52">
        <v>2</v>
      </c>
      <c r="F52">
        <f t="shared" si="10"/>
        <v>9.9863421808985622E-3</v>
      </c>
      <c r="G52" s="7">
        <f t="shared" si="11"/>
        <v>0.17110387878141173</v>
      </c>
      <c r="H52">
        <v>5</v>
      </c>
      <c r="I52" s="2">
        <f>Data!B16</f>
        <v>0.15328087830282836</v>
      </c>
    </row>
    <row r="53" spans="1:10" x14ac:dyDescent="0.3">
      <c r="A53" t="str">
        <f t="shared" ref="A53" si="15">"phiN0_" &amp; D53 &amp; "_" &amp; E53 &amp; "_p"</f>
        <v>phiN0_2_3_p</v>
      </c>
      <c r="B53" s="20">
        <f t="shared" ref="B53" si="16">F53*G53</f>
        <v>6.970139700715733E-3</v>
      </c>
      <c r="C53" t="str">
        <f t="shared" ref="C53" si="17" xml:space="preserve"> CONCATENATE(D$47, " ", D53, " ",E$47, " ",E53)</f>
        <v>Sector 2 Region 3</v>
      </c>
      <c r="D53">
        <v>2</v>
      </c>
      <c r="E53">
        <v>3</v>
      </c>
      <c r="F53">
        <f t="shared" si="10"/>
        <v>9.9863421808985622E-3</v>
      </c>
      <c r="G53" s="7">
        <f t="shared" si="11"/>
        <v>0.69796724110334518</v>
      </c>
      <c r="H53">
        <v>6</v>
      </c>
      <c r="I53" s="2">
        <f>Data!B17</f>
        <v>3.0285463427812419E-2</v>
      </c>
    </row>
    <row r="54" spans="1:10" x14ac:dyDescent="0.3">
      <c r="A54" t="str">
        <f t="shared" si="7"/>
        <v>phiN0_3_1_p</v>
      </c>
      <c r="B54" s="20">
        <f t="shared" si="8"/>
        <v>3.1285833298786508E-2</v>
      </c>
      <c r="C54" t="str">
        <f t="shared" si="9"/>
        <v>Sector 3 Region 1</v>
      </c>
      <c r="D54">
        <v>3</v>
      </c>
      <c r="E54">
        <v>1</v>
      </c>
      <c r="F54">
        <f t="shared" si="10"/>
        <v>0.16634398192965472</v>
      </c>
      <c r="G54" s="9">
        <f t="shared" si="11"/>
        <v>0.18807914140240425</v>
      </c>
      <c r="H54">
        <v>7</v>
      </c>
      <c r="I54" s="2">
        <f>Data!B18</f>
        <v>4.6569786202600987E-2</v>
      </c>
    </row>
    <row r="55" spans="1:10" x14ac:dyDescent="0.3">
      <c r="A55" t="str">
        <f t="shared" si="7"/>
        <v>phiN0_3_2_p</v>
      </c>
      <c r="B55" s="20">
        <f t="shared" si="8"/>
        <v>3.7895768828171736E-2</v>
      </c>
      <c r="C55" t="str">
        <f t="shared" si="9"/>
        <v>Sector 3 Region 2</v>
      </c>
      <c r="D55">
        <v>3</v>
      </c>
      <c r="E55">
        <v>2</v>
      </c>
      <c r="F55">
        <f t="shared" si="10"/>
        <v>0.16634398192965472</v>
      </c>
      <c r="G55" s="9">
        <f t="shared" si="11"/>
        <v>0.2278156888428792</v>
      </c>
      <c r="H55">
        <v>8</v>
      </c>
      <c r="I55" s="2">
        <f>Data!B19</f>
        <v>8.3989959251671589E-2</v>
      </c>
    </row>
    <row r="56" spans="1:10" x14ac:dyDescent="0.3">
      <c r="A56" t="str">
        <f t="shared" ref="A56" si="18">"phiN0_" &amp; D56 &amp; "_" &amp; E56 &amp; "_p"</f>
        <v>phiN0_3_3_p</v>
      </c>
      <c r="B56" s="20">
        <f t="shared" ref="B56" si="19">F56*G56</f>
        <v>9.7162379802696486E-2</v>
      </c>
      <c r="C56" t="str">
        <f t="shared" ref="C56" si="20" xml:space="preserve"> CONCATENATE(D$47, " ", D56, " ",E$47, " ",E56)</f>
        <v>Sector 3 Region 3</v>
      </c>
      <c r="D56">
        <v>3</v>
      </c>
      <c r="E56">
        <v>3</v>
      </c>
      <c r="F56">
        <f t="shared" si="10"/>
        <v>0.16634398192965472</v>
      </c>
      <c r="G56" s="9">
        <f t="shared" si="11"/>
        <v>0.5841051697547166</v>
      </c>
      <c r="H56">
        <v>9</v>
      </c>
      <c r="I56" s="2">
        <f>Data!B20</f>
        <v>1.9601221699422917E-2</v>
      </c>
    </row>
    <row r="57" spans="1:10" x14ac:dyDescent="0.3">
      <c r="A57" t="str">
        <f t="shared" ref="A57:A74" si="21">"phiN0_" &amp; D57 &amp; "_" &amp; E57 &amp; "_p"</f>
        <v>phiN0_4_1_p</v>
      </c>
      <c r="B57" s="20">
        <f t="shared" ref="B57:B74" si="22">F57*G57</f>
        <v>1.3408667935704622E-2</v>
      </c>
      <c r="C57" t="str">
        <f t="shared" ref="C57:C74" si="23" xml:space="preserve"> CONCATENATE(D$47, " ", D57, " ",E$47, " ",E57)</f>
        <v>Sector 4 Region 1</v>
      </c>
      <c r="D57">
        <v>4</v>
      </c>
      <c r="E57">
        <v>1</v>
      </c>
      <c r="F57">
        <f t="shared" si="10"/>
        <v>7.1292690065062239E-2</v>
      </c>
      <c r="G57" s="43">
        <f t="shared" si="11"/>
        <v>0.18807914140240425</v>
      </c>
      <c r="I57" s="2"/>
    </row>
    <row r="58" spans="1:10" x14ac:dyDescent="0.3">
      <c r="A58" t="str">
        <f t="shared" si="21"/>
        <v>phiN0_4_2_p</v>
      </c>
      <c r="B58" s="20">
        <f t="shared" si="22"/>
        <v>1.6241593296634046E-2</v>
      </c>
      <c r="C58" t="str">
        <f t="shared" si="23"/>
        <v>Sector 4 Region 2</v>
      </c>
      <c r="D58">
        <v>4</v>
      </c>
      <c r="E58">
        <v>2</v>
      </c>
      <c r="F58">
        <f t="shared" si="10"/>
        <v>7.1292690065062239E-2</v>
      </c>
      <c r="G58" s="43">
        <f t="shared" si="11"/>
        <v>0.2278156888428792</v>
      </c>
      <c r="I58" s="2"/>
    </row>
    <row r="59" spans="1:10" x14ac:dyDescent="0.3">
      <c r="A59" t="str">
        <f t="shared" si="21"/>
        <v>phiN0_4_3_p</v>
      </c>
      <c r="B59" s="20">
        <f t="shared" si="22"/>
        <v>4.164242883272358E-2</v>
      </c>
      <c r="C59" t="str">
        <f t="shared" si="23"/>
        <v>Sector 4 Region 3</v>
      </c>
      <c r="D59">
        <v>4</v>
      </c>
      <c r="E59">
        <v>3</v>
      </c>
      <c r="F59">
        <f t="shared" si="10"/>
        <v>7.1292690065062239E-2</v>
      </c>
      <c r="G59" s="43">
        <f t="shared" si="11"/>
        <v>0.5841051697547166</v>
      </c>
      <c r="I59" s="2"/>
    </row>
    <row r="60" spans="1:10" x14ac:dyDescent="0.3">
      <c r="A60" t="str">
        <f t="shared" si="21"/>
        <v>phiN0_5_1_p</v>
      </c>
      <c r="B60" s="20">
        <f t="shared" si="22"/>
        <v>2.8828935984602372E-2</v>
      </c>
      <c r="C60" t="str">
        <f t="shared" si="23"/>
        <v>Sector 5 Region 1</v>
      </c>
      <c r="D60">
        <v>5</v>
      </c>
      <c r="E60">
        <v>1</v>
      </c>
      <c r="F60">
        <f t="shared" si="10"/>
        <v>0.15328087830282836</v>
      </c>
      <c r="G60" s="44">
        <f t="shared" si="11"/>
        <v>0.18807914140240425</v>
      </c>
      <c r="I60" s="2"/>
    </row>
    <row r="61" spans="1:10" x14ac:dyDescent="0.3">
      <c r="A61" t="str">
        <f t="shared" si="21"/>
        <v>phiN0_5_2_p</v>
      </c>
      <c r="B61" s="20">
        <f t="shared" si="22"/>
        <v>3.4919788877000375E-2</v>
      </c>
      <c r="C61" t="str">
        <f t="shared" si="23"/>
        <v>Sector 5 Region 2</v>
      </c>
      <c r="D61">
        <v>5</v>
      </c>
      <c r="E61">
        <v>2</v>
      </c>
      <c r="F61">
        <f t="shared" si="10"/>
        <v>0.15328087830282836</v>
      </c>
      <c r="G61" s="44">
        <f t="shared" si="11"/>
        <v>0.2278156888428792</v>
      </c>
      <c r="I61" s="2"/>
    </row>
    <row r="62" spans="1:10" x14ac:dyDescent="0.3">
      <c r="A62" t="str">
        <f t="shared" si="21"/>
        <v>phiN0_5_3_p</v>
      </c>
      <c r="B62" s="20">
        <f t="shared" si="22"/>
        <v>8.9532153441225615E-2</v>
      </c>
      <c r="C62" t="str">
        <f t="shared" si="23"/>
        <v>Sector 5 Region 3</v>
      </c>
      <c r="D62">
        <v>5</v>
      </c>
      <c r="E62">
        <v>3</v>
      </c>
      <c r="F62">
        <f t="shared" si="10"/>
        <v>0.15328087830282836</v>
      </c>
      <c r="G62" s="44">
        <f t="shared" si="11"/>
        <v>0.5841051697547166</v>
      </c>
      <c r="I62" s="2"/>
    </row>
    <row r="63" spans="1:10" x14ac:dyDescent="0.3">
      <c r="A63" t="str">
        <f t="shared" si="21"/>
        <v>phiN0_6_1_p</v>
      </c>
      <c r="B63" s="20">
        <f t="shared" si="22"/>
        <v>5.6960639584768746E-3</v>
      </c>
      <c r="C63" t="str">
        <f t="shared" si="23"/>
        <v>Sector 6 Region 1</v>
      </c>
      <c r="D63">
        <v>6</v>
      </c>
      <c r="E63">
        <v>1</v>
      </c>
      <c r="F63">
        <f t="shared" si="10"/>
        <v>3.0285463427812419E-2</v>
      </c>
      <c r="G63" s="45">
        <f t="shared" si="11"/>
        <v>0.18807914140240425</v>
      </c>
      <c r="I63" s="2"/>
    </row>
    <row r="64" spans="1:10" x14ac:dyDescent="0.3">
      <c r="A64" t="str">
        <f t="shared" si="21"/>
        <v>phiN0_6_2_p</v>
      </c>
      <c r="B64" s="20">
        <f t="shared" si="22"/>
        <v>6.8995037127329122E-3</v>
      </c>
      <c r="C64" t="str">
        <f t="shared" si="23"/>
        <v>Sector 6 Region 2</v>
      </c>
      <c r="D64">
        <v>6</v>
      </c>
      <c r="E64">
        <v>2</v>
      </c>
      <c r="F64">
        <f t="shared" si="10"/>
        <v>3.0285463427812419E-2</v>
      </c>
      <c r="G64" s="45">
        <f t="shared" si="11"/>
        <v>0.2278156888428792</v>
      </c>
      <c r="I64" s="2"/>
    </row>
    <row r="65" spans="1:9" x14ac:dyDescent="0.3">
      <c r="A65" t="str">
        <f t="shared" si="21"/>
        <v>phiN0_6_3_p</v>
      </c>
      <c r="B65" s="20">
        <f t="shared" si="22"/>
        <v>1.7689895756602635E-2</v>
      </c>
      <c r="C65" t="str">
        <f t="shared" si="23"/>
        <v>Sector 6 Region 3</v>
      </c>
      <c r="D65">
        <v>6</v>
      </c>
      <c r="E65">
        <v>3</v>
      </c>
      <c r="F65">
        <f t="shared" si="10"/>
        <v>3.0285463427812419E-2</v>
      </c>
      <c r="G65" s="45">
        <f t="shared" si="11"/>
        <v>0.5841051697547166</v>
      </c>
      <c r="I65" s="2"/>
    </row>
    <row r="66" spans="1:9" x14ac:dyDescent="0.3">
      <c r="A66" t="str">
        <f t="shared" si="21"/>
        <v>phiN0_7_1_p</v>
      </c>
      <c r="B66" s="20">
        <f t="shared" si="22"/>
        <v>8.7588054042787248E-3</v>
      </c>
      <c r="C66" t="str">
        <f t="shared" si="23"/>
        <v>Sector 7 Region 1</v>
      </c>
      <c r="D66">
        <v>7</v>
      </c>
      <c r="E66">
        <v>1</v>
      </c>
      <c r="F66">
        <f t="shared" si="10"/>
        <v>4.6569786202600987E-2</v>
      </c>
      <c r="G66" s="46">
        <f t="shared" si="11"/>
        <v>0.18807914140240425</v>
      </c>
      <c r="I66" s="2"/>
    </row>
    <row r="67" spans="1:9" x14ac:dyDescent="0.3">
      <c r="A67" t="str">
        <f t="shared" si="21"/>
        <v>phiN0_7_2_p</v>
      </c>
      <c r="B67" s="20">
        <f t="shared" si="22"/>
        <v>1.0609327923011155E-2</v>
      </c>
      <c r="C67" t="str">
        <f t="shared" si="23"/>
        <v>Sector 7 Region 2</v>
      </c>
      <c r="D67">
        <v>7</v>
      </c>
      <c r="E67">
        <v>2</v>
      </c>
      <c r="F67">
        <f t="shared" si="10"/>
        <v>4.6569786202600987E-2</v>
      </c>
      <c r="G67" s="46">
        <f t="shared" si="11"/>
        <v>0.2278156888428792</v>
      </c>
      <c r="I67" s="2"/>
    </row>
    <row r="68" spans="1:9" x14ac:dyDescent="0.3">
      <c r="A68" t="str">
        <f t="shared" si="21"/>
        <v>phiN0_7_3_p</v>
      </c>
      <c r="B68" s="20">
        <f t="shared" si="22"/>
        <v>2.7201652875311108E-2</v>
      </c>
      <c r="C68" t="str">
        <f t="shared" si="23"/>
        <v>Sector 7 Region 3</v>
      </c>
      <c r="D68">
        <v>7</v>
      </c>
      <c r="E68">
        <v>3</v>
      </c>
      <c r="F68">
        <f t="shared" si="10"/>
        <v>4.6569786202600987E-2</v>
      </c>
      <c r="G68" s="46">
        <f t="shared" si="11"/>
        <v>0.5841051697547166</v>
      </c>
      <c r="I68" s="2"/>
    </row>
    <row r="69" spans="1:9" x14ac:dyDescent="0.3">
      <c r="A69" t="str">
        <f t="shared" si="21"/>
        <v>phiN0_8_1_p</v>
      </c>
      <c r="B69" s="20">
        <f t="shared" si="22"/>
        <v>1.5796759422477311E-2</v>
      </c>
      <c r="C69" t="str">
        <f t="shared" si="23"/>
        <v>Sector 8 Region 1</v>
      </c>
      <c r="D69">
        <v>8</v>
      </c>
      <c r="E69">
        <v>1</v>
      </c>
      <c r="F69">
        <f t="shared" si="10"/>
        <v>8.3989959251671589E-2</v>
      </c>
      <c r="G69" s="47">
        <f t="shared" si="11"/>
        <v>0.18807914140240425</v>
      </c>
      <c r="I69" s="2"/>
    </row>
    <row r="70" spans="1:9" x14ac:dyDescent="0.3">
      <c r="A70" t="str">
        <f t="shared" si="21"/>
        <v>phiN0_8_2_p</v>
      </c>
      <c r="B70" s="20">
        <f t="shared" si="22"/>
        <v>1.9134230422804918E-2</v>
      </c>
      <c r="C70" t="str">
        <f t="shared" si="23"/>
        <v>Sector 8 Region 2</v>
      </c>
      <c r="D70">
        <v>8</v>
      </c>
      <c r="E70">
        <v>2</v>
      </c>
      <c r="F70">
        <f t="shared" si="10"/>
        <v>8.3989959251671589E-2</v>
      </c>
      <c r="G70" s="47">
        <f t="shared" si="11"/>
        <v>0.2278156888428792</v>
      </c>
      <c r="I70" s="2"/>
    </row>
    <row r="71" spans="1:9" x14ac:dyDescent="0.3">
      <c r="A71" t="str">
        <f t="shared" si="21"/>
        <v>phiN0_8_3_p</v>
      </c>
      <c r="B71" s="20">
        <f t="shared" si="22"/>
        <v>4.9058969406389361E-2</v>
      </c>
      <c r="C71" t="str">
        <f t="shared" si="23"/>
        <v>Sector 8 Region 3</v>
      </c>
      <c r="D71">
        <v>8</v>
      </c>
      <c r="E71">
        <v>3</v>
      </c>
      <c r="F71">
        <f t="shared" si="10"/>
        <v>8.3989959251671589E-2</v>
      </c>
      <c r="G71" s="47">
        <f t="shared" si="11"/>
        <v>0.5841051697547166</v>
      </c>
      <c r="I71" s="2"/>
    </row>
    <row r="72" spans="1:9" x14ac:dyDescent="0.3">
      <c r="A72" t="str">
        <f t="shared" si="21"/>
        <v>phiN0_9_1_p</v>
      </c>
      <c r="B72" s="20">
        <f t="shared" si="22"/>
        <v>3.6865809476656374E-3</v>
      </c>
      <c r="C72" t="str">
        <f t="shared" si="23"/>
        <v>Sector 9 Region 1</v>
      </c>
      <c r="D72">
        <v>9</v>
      </c>
      <c r="E72">
        <v>1</v>
      </c>
      <c r="F72">
        <f t="shared" si="10"/>
        <v>1.9601221699422917E-2</v>
      </c>
      <c r="G72" s="48">
        <f t="shared" si="11"/>
        <v>0.18807914140240425</v>
      </c>
      <c r="I72" s="2"/>
    </row>
    <row r="73" spans="1:9" x14ac:dyDescent="0.3">
      <c r="A73" t="str">
        <f t="shared" si="21"/>
        <v>phiN0_9_2_p</v>
      </c>
      <c r="B73" s="20">
        <f t="shared" si="22"/>
        <v>4.4654658236160235E-3</v>
      </c>
      <c r="C73" t="str">
        <f t="shared" si="23"/>
        <v>Sector 9 Region 2</v>
      </c>
      <c r="D73">
        <v>9</v>
      </c>
      <c r="E73">
        <v>2</v>
      </c>
      <c r="F73">
        <f t="shared" si="10"/>
        <v>1.9601221699422917E-2</v>
      </c>
      <c r="G73" s="48">
        <f t="shared" si="11"/>
        <v>0.2278156888428792</v>
      </c>
      <c r="I73" s="2"/>
    </row>
    <row r="74" spans="1:9" x14ac:dyDescent="0.3">
      <c r="A74" t="str">
        <f t="shared" si="21"/>
        <v>phiN0_9_3_p</v>
      </c>
      <c r="B74" s="20">
        <f t="shared" si="22"/>
        <v>1.1449174928141258E-2</v>
      </c>
      <c r="C74" t="str">
        <f t="shared" si="23"/>
        <v>Sector 9 Region 3</v>
      </c>
      <c r="D74">
        <v>9</v>
      </c>
      <c r="E74">
        <v>3</v>
      </c>
      <c r="F74">
        <f t="shared" si="10"/>
        <v>1.9601221699422917E-2</v>
      </c>
      <c r="G74" s="48">
        <f t="shared" si="11"/>
        <v>0.5841051697547166</v>
      </c>
      <c r="I74" s="2"/>
    </row>
    <row r="75" spans="1:9" x14ac:dyDescent="0.3">
      <c r="A75" s="52" t="s">
        <v>5</v>
      </c>
      <c r="B75" s="52"/>
      <c r="C75" s="52"/>
      <c r="D75" t="s">
        <v>123</v>
      </c>
      <c r="E75" t="s">
        <v>124</v>
      </c>
      <c r="F75" t="s">
        <v>136</v>
      </c>
      <c r="G75" t="s">
        <v>137</v>
      </c>
      <c r="H75" t="s">
        <v>123</v>
      </c>
      <c r="I75" t="s">
        <v>150</v>
      </c>
    </row>
    <row r="76" spans="1:9" x14ac:dyDescent="0.3">
      <c r="A76" t="str">
        <f t="shared" ref="A76:A84" si="24">"phiW_" &amp; D76 &amp; "_" &amp; E76 &amp; "_p"</f>
        <v>phiW_1_1_p</v>
      </c>
      <c r="B76" s="20">
        <f>F76*G76</f>
        <v>0.66875157554028841</v>
      </c>
      <c r="C76" t="str">
        <f xml:space="preserve"> CONCATENATE(D$75, " ", D76, " ",E$75, " ",E76)</f>
        <v>Sector 1 Region 1</v>
      </c>
      <c r="D76">
        <v>1</v>
      </c>
      <c r="E76">
        <v>1</v>
      </c>
      <c r="F76">
        <f>VLOOKUP(D76,$H$75:$I$84,2,0)</f>
        <v>0.66875157554028841</v>
      </c>
      <c r="G76" s="8">
        <v>1</v>
      </c>
      <c r="H76">
        <v>1</v>
      </c>
      <c r="I76" s="2">
        <f>Data!B22</f>
        <v>0.66875157554028841</v>
      </c>
    </row>
    <row r="77" spans="1:9" x14ac:dyDescent="0.3">
      <c r="A77" t="str">
        <f t="shared" si="24"/>
        <v>phiW_1_2_p</v>
      </c>
      <c r="B77" s="20">
        <f t="shared" ref="B77:B84" si="25">F77*G77</f>
        <v>0.66875157554028841</v>
      </c>
      <c r="C77" t="str">
        <f t="shared" ref="C77:C84" si="26" xml:space="preserve"> CONCATENATE(D$75, " ", D77, " ",E$75, " ",E77)</f>
        <v>Sector 1 Region 2</v>
      </c>
      <c r="D77">
        <v>1</v>
      </c>
      <c r="E77">
        <v>2</v>
      </c>
      <c r="F77">
        <f t="shared" ref="F77:F102" si="27">VLOOKUP(D77,$H$75:$I$84,2,0)</f>
        <v>0.66875157554028841</v>
      </c>
      <c r="G77" s="8">
        <v>1</v>
      </c>
      <c r="H77">
        <v>2</v>
      </c>
      <c r="I77" s="2">
        <f>Data!B23</f>
        <v>0.39423468565742531</v>
      </c>
    </row>
    <row r="78" spans="1:9" x14ac:dyDescent="0.3">
      <c r="A78" t="str">
        <f t="shared" si="24"/>
        <v>phiW_1_3_p</v>
      </c>
      <c r="B78" s="20">
        <f t="shared" si="25"/>
        <v>0.66875157554028841</v>
      </c>
      <c r="C78" t="str">
        <f t="shared" si="26"/>
        <v>Sector 1 Region 3</v>
      </c>
      <c r="D78">
        <v>1</v>
      </c>
      <c r="E78">
        <v>3</v>
      </c>
      <c r="F78">
        <f t="shared" si="27"/>
        <v>0.66875157554028841</v>
      </c>
      <c r="G78" s="8">
        <v>1</v>
      </c>
      <c r="H78">
        <v>3</v>
      </c>
      <c r="I78" s="2">
        <f>Data!B24</f>
        <v>0.58409473552768221</v>
      </c>
    </row>
    <row r="79" spans="1:9" x14ac:dyDescent="0.3">
      <c r="A79" t="str">
        <f t="shared" si="24"/>
        <v>phiW_2_1_p</v>
      </c>
      <c r="B79" s="20">
        <f t="shared" si="25"/>
        <v>0.39423468565742531</v>
      </c>
      <c r="C79" t="str">
        <f t="shared" si="26"/>
        <v>Sector 2 Region 1</v>
      </c>
      <c r="D79">
        <v>2</v>
      </c>
      <c r="E79">
        <v>1</v>
      </c>
      <c r="F79">
        <f t="shared" si="27"/>
        <v>0.39423468565742531</v>
      </c>
      <c r="G79" s="7">
        <v>1</v>
      </c>
      <c r="H79">
        <v>4</v>
      </c>
      <c r="I79" s="2">
        <f>Data!B25</f>
        <v>0.8385907904930755</v>
      </c>
    </row>
    <row r="80" spans="1:9" x14ac:dyDescent="0.3">
      <c r="A80" t="str">
        <f t="shared" si="24"/>
        <v>phiW_2_2_p</v>
      </c>
      <c r="B80" s="20">
        <f t="shared" si="25"/>
        <v>0.39423468565742531</v>
      </c>
      <c r="C80" t="str">
        <f t="shared" si="26"/>
        <v>Sector 2 Region 2</v>
      </c>
      <c r="D80">
        <v>2</v>
      </c>
      <c r="E80">
        <v>2</v>
      </c>
      <c r="F80">
        <f t="shared" si="27"/>
        <v>0.39423468565742531</v>
      </c>
      <c r="G80" s="7">
        <v>1</v>
      </c>
      <c r="H80">
        <v>5</v>
      </c>
      <c r="I80" s="2">
        <f>Data!B26</f>
        <v>0.64956754233901648</v>
      </c>
    </row>
    <row r="81" spans="1:9" x14ac:dyDescent="0.3">
      <c r="A81" t="str">
        <f t="shared" si="24"/>
        <v>phiW_2_3_p</v>
      </c>
      <c r="B81" s="20">
        <f t="shared" si="25"/>
        <v>0.39423468565742531</v>
      </c>
      <c r="C81" t="str">
        <f t="shared" si="26"/>
        <v>Sector 2 Region 3</v>
      </c>
      <c r="D81">
        <v>2</v>
      </c>
      <c r="E81">
        <v>3</v>
      </c>
      <c r="F81">
        <f t="shared" si="27"/>
        <v>0.39423468565742531</v>
      </c>
      <c r="G81" s="7">
        <v>1</v>
      </c>
      <c r="H81">
        <v>6</v>
      </c>
      <c r="I81" s="2">
        <f>Data!B27</f>
        <v>0.67880370969667991</v>
      </c>
    </row>
    <row r="82" spans="1:9" x14ac:dyDescent="0.3">
      <c r="A82" t="str">
        <f t="shared" si="24"/>
        <v>phiW_3_1_p</v>
      </c>
      <c r="B82" s="20">
        <f t="shared" si="25"/>
        <v>0.58409473552768221</v>
      </c>
      <c r="C82" t="str">
        <f t="shared" si="26"/>
        <v>Sector 3 Region 1</v>
      </c>
      <c r="D82">
        <v>3</v>
      </c>
      <c r="E82">
        <v>1</v>
      </c>
      <c r="F82">
        <f t="shared" si="27"/>
        <v>0.58409473552768221</v>
      </c>
      <c r="G82" s="9">
        <v>1</v>
      </c>
      <c r="H82">
        <v>7</v>
      </c>
      <c r="I82" s="2">
        <f>Data!B28</f>
        <v>0.60051035197199842</v>
      </c>
    </row>
    <row r="83" spans="1:9" x14ac:dyDescent="0.3">
      <c r="A83" t="str">
        <f t="shared" si="24"/>
        <v>phiW_3_2_p</v>
      </c>
      <c r="B83" s="20">
        <f t="shared" si="25"/>
        <v>0.58409473552768221</v>
      </c>
      <c r="C83" t="str">
        <f t="shared" si="26"/>
        <v>Sector 3 Region 2</v>
      </c>
      <c r="D83">
        <v>3</v>
      </c>
      <c r="E83">
        <v>2</v>
      </c>
      <c r="F83">
        <f t="shared" si="27"/>
        <v>0.58409473552768221</v>
      </c>
      <c r="G83" s="9">
        <v>1</v>
      </c>
      <c r="H83">
        <v>8</v>
      </c>
      <c r="I83" s="2">
        <f>Data!B29</f>
        <v>0.72706895076539946</v>
      </c>
    </row>
    <row r="84" spans="1:9" x14ac:dyDescent="0.3">
      <c r="A84" t="str">
        <f t="shared" si="24"/>
        <v>phiW_3_3_p</v>
      </c>
      <c r="B84" s="20">
        <f t="shared" si="25"/>
        <v>0.58409473552768221</v>
      </c>
      <c r="C84" t="str">
        <f t="shared" si="26"/>
        <v>Sector 3 Region 3</v>
      </c>
      <c r="D84">
        <v>3</v>
      </c>
      <c r="E84">
        <v>3</v>
      </c>
      <c r="F84">
        <f t="shared" si="27"/>
        <v>0.58409473552768221</v>
      </c>
      <c r="G84" s="9">
        <v>1</v>
      </c>
      <c r="H84">
        <v>9</v>
      </c>
      <c r="I84" s="2">
        <f>Data!B30</f>
        <v>0.89951936020416312</v>
      </c>
    </row>
    <row r="85" spans="1:9" x14ac:dyDescent="0.3">
      <c r="A85" t="str">
        <f t="shared" ref="A85:A102" si="28">"phiW_" &amp; D85 &amp; "_" &amp; E85 &amp; "_p"</f>
        <v>phiW_4_1_p</v>
      </c>
      <c r="B85" s="20">
        <f t="shared" ref="B85:B102" si="29">F85*G85</f>
        <v>0.8385907904930755</v>
      </c>
      <c r="C85" t="str">
        <f t="shared" ref="C85:C102" si="30" xml:space="preserve"> CONCATENATE(D$75, " ", D85, " ",E$75, " ",E85)</f>
        <v>Sector 4 Region 1</v>
      </c>
      <c r="D85">
        <v>4</v>
      </c>
      <c r="E85">
        <v>1</v>
      </c>
      <c r="F85">
        <f t="shared" si="27"/>
        <v>0.8385907904930755</v>
      </c>
      <c r="G85" s="43">
        <v>1</v>
      </c>
    </row>
    <row r="86" spans="1:9" x14ac:dyDescent="0.3">
      <c r="A86" t="str">
        <f t="shared" si="28"/>
        <v>phiW_4_2_p</v>
      </c>
      <c r="B86" s="20">
        <f t="shared" si="29"/>
        <v>0.8385907904930755</v>
      </c>
      <c r="C86" t="str">
        <f t="shared" si="30"/>
        <v>Sector 4 Region 2</v>
      </c>
      <c r="D86">
        <v>4</v>
      </c>
      <c r="E86">
        <v>2</v>
      </c>
      <c r="F86">
        <f t="shared" si="27"/>
        <v>0.8385907904930755</v>
      </c>
      <c r="G86" s="43">
        <v>1</v>
      </c>
    </row>
    <row r="87" spans="1:9" x14ac:dyDescent="0.3">
      <c r="A87" t="str">
        <f t="shared" si="28"/>
        <v>phiW_4_3_p</v>
      </c>
      <c r="B87" s="20">
        <f t="shared" si="29"/>
        <v>0.8385907904930755</v>
      </c>
      <c r="C87" t="str">
        <f t="shared" si="30"/>
        <v>Sector 4 Region 3</v>
      </c>
      <c r="D87">
        <v>4</v>
      </c>
      <c r="E87">
        <v>3</v>
      </c>
      <c r="F87">
        <f t="shared" si="27"/>
        <v>0.8385907904930755</v>
      </c>
      <c r="G87" s="43">
        <v>1</v>
      </c>
    </row>
    <row r="88" spans="1:9" x14ac:dyDescent="0.3">
      <c r="A88" t="str">
        <f t="shared" si="28"/>
        <v>phiW_5_1_p</v>
      </c>
      <c r="B88" s="20">
        <f t="shared" si="29"/>
        <v>0.64956754233901648</v>
      </c>
      <c r="C88" t="str">
        <f t="shared" si="30"/>
        <v>Sector 5 Region 1</v>
      </c>
      <c r="D88">
        <v>5</v>
      </c>
      <c r="E88">
        <v>1</v>
      </c>
      <c r="F88">
        <f t="shared" si="27"/>
        <v>0.64956754233901648</v>
      </c>
      <c r="G88" s="44">
        <v>1</v>
      </c>
    </row>
    <row r="89" spans="1:9" x14ac:dyDescent="0.3">
      <c r="A89" t="str">
        <f t="shared" si="28"/>
        <v>phiW_5_2_p</v>
      </c>
      <c r="B89" s="20">
        <f t="shared" si="29"/>
        <v>0.64956754233901648</v>
      </c>
      <c r="C89" t="str">
        <f t="shared" si="30"/>
        <v>Sector 5 Region 2</v>
      </c>
      <c r="D89">
        <v>5</v>
      </c>
      <c r="E89">
        <v>2</v>
      </c>
      <c r="F89">
        <f t="shared" si="27"/>
        <v>0.64956754233901648</v>
      </c>
      <c r="G89" s="44">
        <v>1</v>
      </c>
    </row>
    <row r="90" spans="1:9" x14ac:dyDescent="0.3">
      <c r="A90" t="str">
        <f t="shared" si="28"/>
        <v>phiW_5_3_p</v>
      </c>
      <c r="B90" s="20">
        <f t="shared" si="29"/>
        <v>0.64956754233901648</v>
      </c>
      <c r="C90" t="str">
        <f t="shared" si="30"/>
        <v>Sector 5 Region 3</v>
      </c>
      <c r="D90">
        <v>5</v>
      </c>
      <c r="E90">
        <v>3</v>
      </c>
      <c r="F90">
        <f t="shared" si="27"/>
        <v>0.64956754233901648</v>
      </c>
      <c r="G90" s="44">
        <v>1</v>
      </c>
    </row>
    <row r="91" spans="1:9" x14ac:dyDescent="0.3">
      <c r="A91" t="str">
        <f t="shared" si="28"/>
        <v>phiW_6_1_p</v>
      </c>
      <c r="B91" s="20">
        <f t="shared" si="29"/>
        <v>0.67880370969667991</v>
      </c>
      <c r="C91" t="str">
        <f t="shared" si="30"/>
        <v>Sector 6 Region 1</v>
      </c>
      <c r="D91">
        <v>6</v>
      </c>
      <c r="E91">
        <v>1</v>
      </c>
      <c r="F91">
        <f t="shared" si="27"/>
        <v>0.67880370969667991</v>
      </c>
      <c r="G91" s="45">
        <v>1</v>
      </c>
    </row>
    <row r="92" spans="1:9" x14ac:dyDescent="0.3">
      <c r="A92" t="str">
        <f t="shared" si="28"/>
        <v>phiW_6_2_p</v>
      </c>
      <c r="B92" s="20">
        <f t="shared" si="29"/>
        <v>0.67880370969667991</v>
      </c>
      <c r="C92" t="str">
        <f t="shared" si="30"/>
        <v>Sector 6 Region 2</v>
      </c>
      <c r="D92">
        <v>6</v>
      </c>
      <c r="E92">
        <v>2</v>
      </c>
      <c r="F92">
        <f t="shared" si="27"/>
        <v>0.67880370969667991</v>
      </c>
      <c r="G92" s="45">
        <v>1</v>
      </c>
    </row>
    <row r="93" spans="1:9" x14ac:dyDescent="0.3">
      <c r="A93" t="str">
        <f t="shared" si="28"/>
        <v>phiW_6_3_p</v>
      </c>
      <c r="B93" s="20">
        <f t="shared" si="29"/>
        <v>0.67880370969667991</v>
      </c>
      <c r="C93" t="str">
        <f t="shared" si="30"/>
        <v>Sector 6 Region 3</v>
      </c>
      <c r="D93">
        <v>6</v>
      </c>
      <c r="E93">
        <v>3</v>
      </c>
      <c r="F93">
        <f t="shared" si="27"/>
        <v>0.67880370969667991</v>
      </c>
      <c r="G93" s="45">
        <v>1</v>
      </c>
    </row>
    <row r="94" spans="1:9" x14ac:dyDescent="0.3">
      <c r="A94" t="str">
        <f t="shared" si="28"/>
        <v>phiW_7_1_p</v>
      </c>
      <c r="B94" s="20">
        <f t="shared" si="29"/>
        <v>0.60051035197199842</v>
      </c>
      <c r="C94" t="str">
        <f t="shared" si="30"/>
        <v>Sector 7 Region 1</v>
      </c>
      <c r="D94">
        <v>7</v>
      </c>
      <c r="E94">
        <v>1</v>
      </c>
      <c r="F94">
        <f t="shared" si="27"/>
        <v>0.60051035197199842</v>
      </c>
      <c r="G94" s="46">
        <v>1</v>
      </c>
    </row>
    <row r="95" spans="1:9" x14ac:dyDescent="0.3">
      <c r="A95" t="str">
        <f t="shared" si="28"/>
        <v>phiW_7_2_p</v>
      </c>
      <c r="B95" s="20">
        <f t="shared" si="29"/>
        <v>0.60051035197199842</v>
      </c>
      <c r="C95" t="str">
        <f t="shared" si="30"/>
        <v>Sector 7 Region 2</v>
      </c>
      <c r="D95">
        <v>7</v>
      </c>
      <c r="E95">
        <v>2</v>
      </c>
      <c r="F95">
        <f t="shared" si="27"/>
        <v>0.60051035197199842</v>
      </c>
      <c r="G95" s="46">
        <v>1</v>
      </c>
    </row>
    <row r="96" spans="1:9" x14ac:dyDescent="0.3">
      <c r="A96" t="str">
        <f t="shared" si="28"/>
        <v>phiW_7_3_p</v>
      </c>
      <c r="B96" s="20">
        <f t="shared" si="29"/>
        <v>0.60051035197199842</v>
      </c>
      <c r="C96" t="str">
        <f t="shared" si="30"/>
        <v>Sector 7 Region 3</v>
      </c>
      <c r="D96">
        <v>7</v>
      </c>
      <c r="E96">
        <v>3</v>
      </c>
      <c r="F96">
        <f t="shared" si="27"/>
        <v>0.60051035197199842</v>
      </c>
      <c r="G96" s="46">
        <v>1</v>
      </c>
    </row>
    <row r="97" spans="1:7" x14ac:dyDescent="0.3">
      <c r="A97" t="str">
        <f t="shared" si="28"/>
        <v>phiW_8_1_p</v>
      </c>
      <c r="B97" s="20">
        <f t="shared" si="29"/>
        <v>0.72706895076539946</v>
      </c>
      <c r="C97" t="str">
        <f t="shared" si="30"/>
        <v>Sector 8 Region 1</v>
      </c>
      <c r="D97">
        <v>8</v>
      </c>
      <c r="E97">
        <v>1</v>
      </c>
      <c r="F97">
        <f t="shared" si="27"/>
        <v>0.72706895076539946</v>
      </c>
      <c r="G97" s="47">
        <v>1</v>
      </c>
    </row>
    <row r="98" spans="1:7" x14ac:dyDescent="0.3">
      <c r="A98" t="str">
        <f t="shared" si="28"/>
        <v>phiW_8_2_p</v>
      </c>
      <c r="B98" s="20">
        <f t="shared" si="29"/>
        <v>0.72706895076539946</v>
      </c>
      <c r="C98" t="str">
        <f t="shared" si="30"/>
        <v>Sector 8 Region 2</v>
      </c>
      <c r="D98">
        <v>8</v>
      </c>
      <c r="E98">
        <v>2</v>
      </c>
      <c r="F98">
        <f t="shared" si="27"/>
        <v>0.72706895076539946</v>
      </c>
      <c r="G98" s="47">
        <v>1</v>
      </c>
    </row>
    <row r="99" spans="1:7" x14ac:dyDescent="0.3">
      <c r="A99" t="str">
        <f t="shared" si="28"/>
        <v>phiW_8_3_p</v>
      </c>
      <c r="B99" s="20">
        <f t="shared" si="29"/>
        <v>0.72706895076539946</v>
      </c>
      <c r="C99" t="str">
        <f t="shared" si="30"/>
        <v>Sector 8 Region 3</v>
      </c>
      <c r="D99">
        <v>8</v>
      </c>
      <c r="E99">
        <v>3</v>
      </c>
      <c r="F99">
        <f t="shared" si="27"/>
        <v>0.72706895076539946</v>
      </c>
      <c r="G99" s="47">
        <v>1</v>
      </c>
    </row>
    <row r="100" spans="1:7" x14ac:dyDescent="0.3">
      <c r="A100" t="str">
        <f t="shared" si="28"/>
        <v>phiW_9_1_p</v>
      </c>
      <c r="B100" s="20">
        <f t="shared" si="29"/>
        <v>0.89951936020416312</v>
      </c>
      <c r="C100" t="str">
        <f t="shared" si="30"/>
        <v>Sector 9 Region 1</v>
      </c>
      <c r="D100">
        <v>9</v>
      </c>
      <c r="E100">
        <v>1</v>
      </c>
      <c r="F100">
        <f t="shared" si="27"/>
        <v>0.89951936020416312</v>
      </c>
      <c r="G100" s="48">
        <v>1</v>
      </c>
    </row>
    <row r="101" spans="1:7" x14ac:dyDescent="0.3">
      <c r="A101" t="str">
        <f t="shared" si="28"/>
        <v>phiW_9_2_p</v>
      </c>
      <c r="B101" s="20">
        <f t="shared" si="29"/>
        <v>0.89951936020416312</v>
      </c>
      <c r="C101" t="str">
        <f t="shared" si="30"/>
        <v>Sector 9 Region 2</v>
      </c>
      <c r="D101">
        <v>9</v>
      </c>
      <c r="E101">
        <v>2</v>
      </c>
      <c r="F101">
        <f t="shared" si="27"/>
        <v>0.89951936020416312</v>
      </c>
      <c r="G101" s="48">
        <v>1</v>
      </c>
    </row>
    <row r="102" spans="1:7" x14ac:dyDescent="0.3">
      <c r="A102" t="str">
        <f t="shared" si="28"/>
        <v>phiW_9_3_p</v>
      </c>
      <c r="B102" s="20">
        <f t="shared" si="29"/>
        <v>0.89951936020416312</v>
      </c>
      <c r="C102" t="str">
        <f t="shared" si="30"/>
        <v>Sector 9 Region 3</v>
      </c>
      <c r="D102">
        <v>9</v>
      </c>
      <c r="E102">
        <v>3</v>
      </c>
      <c r="F102">
        <f t="shared" si="27"/>
        <v>0.89951936020416312</v>
      </c>
      <c r="G102" s="48">
        <v>1</v>
      </c>
    </row>
  </sheetData>
  <mergeCells count="5">
    <mergeCell ref="A47:C47"/>
    <mergeCell ref="A19:C19"/>
    <mergeCell ref="A2:C2"/>
    <mergeCell ref="A8:C8"/>
    <mergeCell ref="A75:C7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3" workbookViewId="0">
      <selection activeCell="F36" sqref="F36:F62"/>
    </sheetView>
  </sheetViews>
  <sheetFormatPr baseColWidth="10" defaultRowHeight="14.4" x14ac:dyDescent="0.3"/>
  <cols>
    <col min="3" max="3" width="20" customWidth="1"/>
  </cols>
  <sheetData>
    <row r="1" spans="1:11" ht="15" thickBot="1" x14ac:dyDescent="0.35">
      <c r="A1" s="18" t="s">
        <v>0</v>
      </c>
      <c r="B1" s="18" t="s">
        <v>1</v>
      </c>
      <c r="C1" s="18" t="s">
        <v>2</v>
      </c>
    </row>
    <row r="2" spans="1:11" x14ac:dyDescent="0.3">
      <c r="A2" s="52" t="s">
        <v>193</v>
      </c>
      <c r="B2" s="52"/>
      <c r="C2" s="52"/>
    </row>
    <row r="3" spans="1:11" x14ac:dyDescent="0.3">
      <c r="A3" t="s">
        <v>67</v>
      </c>
      <c r="B3" s="17">
        <f>42*Start!B3</f>
        <v>69.904799999999994</v>
      </c>
      <c r="C3" t="s">
        <v>4</v>
      </c>
    </row>
    <row r="4" spans="1:11" x14ac:dyDescent="0.3">
      <c r="A4" t="s">
        <v>66</v>
      </c>
      <c r="B4" s="17">
        <v>1</v>
      </c>
      <c r="C4" t="s">
        <v>9</v>
      </c>
    </row>
    <row r="5" spans="1:11" x14ac:dyDescent="0.3">
      <c r="A5" t="s">
        <v>65</v>
      </c>
      <c r="B5" s="17">
        <v>0.14499999999999999</v>
      </c>
      <c r="C5" t="s">
        <v>14</v>
      </c>
    </row>
    <row r="6" spans="1:11" x14ac:dyDescent="0.3">
      <c r="A6" t="s">
        <v>70</v>
      </c>
      <c r="B6" s="17">
        <v>2.5000000000000001E-2</v>
      </c>
      <c r="C6" t="s">
        <v>38</v>
      </c>
    </row>
    <row r="7" spans="1:11" x14ac:dyDescent="0.3">
      <c r="A7" s="52" t="s">
        <v>7</v>
      </c>
      <c r="B7" s="52"/>
      <c r="C7" s="52"/>
      <c r="D7" s="21" t="s">
        <v>123</v>
      </c>
      <c r="E7" s="21" t="s">
        <v>124</v>
      </c>
      <c r="F7" s="21" t="s">
        <v>136</v>
      </c>
      <c r="G7" s="21" t="s">
        <v>137</v>
      </c>
      <c r="H7" s="21" t="s">
        <v>123</v>
      </c>
      <c r="I7" s="21" t="s">
        <v>150</v>
      </c>
      <c r="J7" s="21" t="s">
        <v>213</v>
      </c>
      <c r="K7" s="21" t="s">
        <v>214</v>
      </c>
    </row>
    <row r="8" spans="1:11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>VLOOKUP(D8,$H$7:$I$16,2,0)</f>
        <v>0.01</v>
      </c>
      <c r="G8" s="8">
        <f>Start!G20</f>
        <v>0.22750260688216892</v>
      </c>
      <c r="H8">
        <v>1</v>
      </c>
      <c r="I8" s="49">
        <v>0.01</v>
      </c>
      <c r="J8" s="2">
        <f>Start!I20</f>
        <v>0.12065051525610013</v>
      </c>
      <c r="K8" s="2">
        <f>Data!B32</f>
        <v>2.7500252201002755E-2</v>
      </c>
    </row>
    <row r="9" spans="1:11" x14ac:dyDescent="0.3">
      <c r="A9" t="str">
        <f t="shared" si="0"/>
        <v>phiYT_1_2_p</v>
      </c>
      <c r="B9" s="19">
        <f t="shared" ref="B9:B16" si="1">F9*G9</f>
        <v>6.879562043795622E-4</v>
      </c>
      <c r="C9" t="str">
        <f t="shared" ref="C9:C16" si="2" xml:space="preserve"> CONCATENATE(D$7, " ", D9, " ",E$7, " ",E9)</f>
        <v>Sector 1 Region 2</v>
      </c>
      <c r="D9">
        <v>1</v>
      </c>
      <c r="E9">
        <v>2</v>
      </c>
      <c r="F9">
        <f t="shared" ref="F9:F34" si="3">VLOOKUP(D9,$H$7:$I$16,2,0)</f>
        <v>0.01</v>
      </c>
      <c r="G9" s="8">
        <f>Start!G21</f>
        <v>6.8795620437956215E-2</v>
      </c>
      <c r="H9">
        <v>2</v>
      </c>
      <c r="I9" s="49">
        <v>0.02</v>
      </c>
      <c r="J9" s="2">
        <f>Start!I21</f>
        <v>6.8525020666944686E-2</v>
      </c>
      <c r="K9" s="2">
        <f>Data!B33</f>
        <v>3.02806218819755E-2</v>
      </c>
    </row>
    <row r="10" spans="1:11" x14ac:dyDescent="0.3">
      <c r="A10" t="str">
        <f t="shared" si="0"/>
        <v>phiYT_1_3_p</v>
      </c>
      <c r="B10" s="19">
        <f t="shared" si="1"/>
        <v>7.0370177267987492E-3</v>
      </c>
      <c r="C10" t="str">
        <f t="shared" si="2"/>
        <v>Sector 1 Region 3</v>
      </c>
      <c r="D10">
        <v>1</v>
      </c>
      <c r="E10">
        <v>3</v>
      </c>
      <c r="F10">
        <f t="shared" si="3"/>
        <v>0.01</v>
      </c>
      <c r="G10" s="8">
        <f>Start!G22</f>
        <v>0.70370177267987488</v>
      </c>
      <c r="H10">
        <v>3</v>
      </c>
      <c r="I10" s="49">
        <v>0.25</v>
      </c>
      <c r="J10" s="2">
        <f>Start!I22</f>
        <v>0.28057186108772275</v>
      </c>
      <c r="K10" s="2">
        <f>Data!B34</f>
        <v>0.10750863704699616</v>
      </c>
    </row>
    <row r="11" spans="1:11" x14ac:dyDescent="0.3">
      <c r="A11" t="str">
        <f t="shared" si="0"/>
        <v>phiYT_2_1_p</v>
      </c>
      <c r="B11" s="19">
        <f t="shared" si="1"/>
        <v>2.6185776023048609E-3</v>
      </c>
      <c r="C11" t="str">
        <f t="shared" si="2"/>
        <v>Sector 2 Region 1</v>
      </c>
      <c r="D11">
        <v>2</v>
      </c>
      <c r="E11">
        <v>1</v>
      </c>
      <c r="F11">
        <f t="shared" si="3"/>
        <v>0.02</v>
      </c>
      <c r="G11" s="7">
        <f>Start!G23</f>
        <v>0.13092888011524303</v>
      </c>
      <c r="H11">
        <v>4</v>
      </c>
      <c r="I11" s="49">
        <v>0.1</v>
      </c>
      <c r="J11" s="2">
        <f>Start!I23</f>
        <v>6.9899451843180804E-2</v>
      </c>
      <c r="K11" s="2">
        <f>Data!B35</f>
        <v>8.5753425432313859E-2</v>
      </c>
    </row>
    <row r="12" spans="1:11" x14ac:dyDescent="0.3">
      <c r="A12" t="str">
        <f t="shared" si="0"/>
        <v>phiYT_2_2_p</v>
      </c>
      <c r="B12" s="19">
        <f t="shared" si="1"/>
        <v>3.4220775756282347E-3</v>
      </c>
      <c r="C12" t="str">
        <f t="shared" si="2"/>
        <v>Sector 2 Region 2</v>
      </c>
      <c r="D12">
        <v>2</v>
      </c>
      <c r="E12">
        <v>2</v>
      </c>
      <c r="F12">
        <f t="shared" si="3"/>
        <v>0.02</v>
      </c>
      <c r="G12" s="7">
        <f>Start!G24</f>
        <v>0.17110387878141173</v>
      </c>
      <c r="H12">
        <v>5</v>
      </c>
      <c r="I12" s="49">
        <v>0.25</v>
      </c>
      <c r="J12" s="2">
        <f>Start!I24</f>
        <v>0.14702740304128381</v>
      </c>
      <c r="K12" s="2">
        <f>Data!B36</f>
        <v>6.8169183350822518E-2</v>
      </c>
    </row>
    <row r="13" spans="1:11" x14ac:dyDescent="0.3">
      <c r="A13" t="str">
        <f t="shared" si="0"/>
        <v>phiYT_2_3_p</v>
      </c>
      <c r="B13" s="19">
        <f t="shared" si="1"/>
        <v>1.3959344822066904E-2</v>
      </c>
      <c r="C13" t="str">
        <f t="shared" si="2"/>
        <v>Sector 2 Region 3</v>
      </c>
      <c r="D13">
        <v>2</v>
      </c>
      <c r="E13">
        <v>3</v>
      </c>
      <c r="F13">
        <f t="shared" si="3"/>
        <v>0.02</v>
      </c>
      <c r="G13" s="7">
        <f>Start!G25</f>
        <v>0.69796724110334518</v>
      </c>
      <c r="H13">
        <v>6</v>
      </c>
      <c r="I13" s="49">
        <v>7.0000000000000007E-2</v>
      </c>
      <c r="J13" s="2">
        <f>Start!I25</f>
        <v>2.9483517417049399E-2</v>
      </c>
      <c r="K13" s="2">
        <f>Data!B37</f>
        <v>6.3191148855540488E-2</v>
      </c>
    </row>
    <row r="14" spans="1:11" x14ac:dyDescent="0.3">
      <c r="A14" t="str">
        <f t="shared" si="0"/>
        <v>phiYT_3_1_p</v>
      </c>
      <c r="B14" s="19">
        <f t="shared" si="1"/>
        <v>4.7019785350601064E-2</v>
      </c>
      <c r="C14" t="str">
        <f t="shared" si="2"/>
        <v>Sector 3 Region 1</v>
      </c>
      <c r="D14">
        <v>3</v>
      </c>
      <c r="E14">
        <v>1</v>
      </c>
      <c r="F14">
        <f t="shared" si="3"/>
        <v>0.25</v>
      </c>
      <c r="G14" s="9">
        <f>Start!G26</f>
        <v>0.18807914140240425</v>
      </c>
      <c r="H14">
        <v>7</v>
      </c>
      <c r="I14" s="49">
        <v>0.13</v>
      </c>
      <c r="J14" s="2">
        <f>Start!I26</f>
        <v>0.17060224188606432</v>
      </c>
      <c r="K14" s="2">
        <f>Data!B38</f>
        <v>6.5351986037606793E-2</v>
      </c>
    </row>
    <row r="15" spans="1:11" x14ac:dyDescent="0.3">
      <c r="A15" t="str">
        <f t="shared" si="0"/>
        <v>phiYT_3_2_p</v>
      </c>
      <c r="B15" s="19">
        <f t="shared" si="1"/>
        <v>5.69539222107198E-2</v>
      </c>
      <c r="C15" t="str">
        <f t="shared" si="2"/>
        <v>Sector 3 Region 2</v>
      </c>
      <c r="D15">
        <v>3</v>
      </c>
      <c r="E15">
        <v>2</v>
      </c>
      <c r="F15">
        <f t="shared" si="3"/>
        <v>0.25</v>
      </c>
      <c r="G15" s="9">
        <f>Start!G27</f>
        <v>0.2278156888428792</v>
      </c>
      <c r="H15">
        <v>8</v>
      </c>
      <c r="I15" s="49">
        <v>0.16</v>
      </c>
      <c r="J15" s="2">
        <f>Start!I27</f>
        <v>0.10773637590795128</v>
      </c>
      <c r="K15" s="2">
        <f>Data!B39</f>
        <v>6.689610663516099E-2</v>
      </c>
    </row>
    <row r="16" spans="1:11" x14ac:dyDescent="0.3">
      <c r="A16" t="str">
        <f t="shared" si="0"/>
        <v>phiYT_3_3_p</v>
      </c>
      <c r="B16" s="19">
        <f t="shared" si="1"/>
        <v>0.14602629243867915</v>
      </c>
      <c r="C16" t="str">
        <f t="shared" si="2"/>
        <v>Sector 3 Region 3</v>
      </c>
      <c r="D16">
        <v>3</v>
      </c>
      <c r="E16">
        <v>3</v>
      </c>
      <c r="F16">
        <f t="shared" si="3"/>
        <v>0.25</v>
      </c>
      <c r="G16" s="9">
        <f>Start!G28</f>
        <v>0.5841051697547166</v>
      </c>
      <c r="H16">
        <v>9</v>
      </c>
      <c r="I16" s="49">
        <f>1-SUM(I8:I15)</f>
        <v>1.0000000000000009E-2</v>
      </c>
      <c r="J16" s="2">
        <f>Start!I28</f>
        <v>5.5036128937033871E-3</v>
      </c>
      <c r="K16" s="2">
        <f>Data!B40</f>
        <v>6.3625319191931748E-2</v>
      </c>
    </row>
    <row r="17" spans="1:7" x14ac:dyDescent="0.3">
      <c r="A17" t="str">
        <f t="shared" ref="A17:A34" si="4">"phiYT_" &amp; D17 &amp; "_" &amp; E17 &amp; "_p"</f>
        <v>phiYT_4_1_p</v>
      </c>
      <c r="B17" s="19">
        <f t="shared" ref="B17:B34" si="5">F17*G17</f>
        <v>1.8807914140240425E-2</v>
      </c>
      <c r="C17" t="str">
        <f t="shared" ref="C17:C34" si="6" xml:space="preserve"> CONCATENATE(D$7, " ", D17, " ",E$7, " ",E17)</f>
        <v>Sector 4 Region 1</v>
      </c>
      <c r="D17">
        <v>4</v>
      </c>
      <c r="E17">
        <v>1</v>
      </c>
      <c r="F17">
        <f t="shared" si="3"/>
        <v>0.1</v>
      </c>
      <c r="G17" s="43">
        <f>Start!G29</f>
        <v>0.18807914140240425</v>
      </c>
    </row>
    <row r="18" spans="1:7" x14ac:dyDescent="0.3">
      <c r="A18" t="str">
        <f t="shared" si="4"/>
        <v>phiYT_4_2_p</v>
      </c>
      <c r="B18" s="19">
        <f t="shared" si="5"/>
        <v>2.2781568884287923E-2</v>
      </c>
      <c r="C18" t="str">
        <f t="shared" si="6"/>
        <v>Sector 4 Region 2</v>
      </c>
      <c r="D18">
        <v>4</v>
      </c>
      <c r="E18">
        <v>2</v>
      </c>
      <c r="F18">
        <f t="shared" si="3"/>
        <v>0.1</v>
      </c>
      <c r="G18" s="43">
        <f>Start!G30</f>
        <v>0.2278156888428792</v>
      </c>
    </row>
    <row r="19" spans="1:7" x14ac:dyDescent="0.3">
      <c r="A19" t="str">
        <f t="shared" si="4"/>
        <v>phiYT_4_3_p</v>
      </c>
      <c r="B19" s="19">
        <f t="shared" si="5"/>
        <v>5.8410516975471664E-2</v>
      </c>
      <c r="C19" t="str">
        <f t="shared" si="6"/>
        <v>Sector 4 Region 3</v>
      </c>
      <c r="D19">
        <v>4</v>
      </c>
      <c r="E19">
        <v>3</v>
      </c>
      <c r="F19">
        <f t="shared" si="3"/>
        <v>0.1</v>
      </c>
      <c r="G19" s="43">
        <f>Start!G31</f>
        <v>0.5841051697547166</v>
      </c>
    </row>
    <row r="20" spans="1:7" x14ac:dyDescent="0.3">
      <c r="A20" t="str">
        <f t="shared" si="4"/>
        <v>phiYT_5_1_p</v>
      </c>
      <c r="B20" s="19">
        <f t="shared" si="5"/>
        <v>4.7019785350601064E-2</v>
      </c>
      <c r="C20" t="str">
        <f t="shared" si="6"/>
        <v>Sector 5 Region 1</v>
      </c>
      <c r="D20">
        <v>5</v>
      </c>
      <c r="E20">
        <v>1</v>
      </c>
      <c r="F20">
        <f t="shared" si="3"/>
        <v>0.25</v>
      </c>
      <c r="G20" s="44">
        <f>Start!G32</f>
        <v>0.18807914140240425</v>
      </c>
    </row>
    <row r="21" spans="1:7" x14ac:dyDescent="0.3">
      <c r="A21" t="str">
        <f t="shared" si="4"/>
        <v>phiYT_5_2_p</v>
      </c>
      <c r="B21" s="19">
        <f t="shared" si="5"/>
        <v>5.69539222107198E-2</v>
      </c>
      <c r="C21" t="str">
        <f t="shared" si="6"/>
        <v>Sector 5 Region 2</v>
      </c>
      <c r="D21">
        <v>5</v>
      </c>
      <c r="E21">
        <v>2</v>
      </c>
      <c r="F21">
        <f t="shared" si="3"/>
        <v>0.25</v>
      </c>
      <c r="G21" s="44">
        <f>Start!G33</f>
        <v>0.2278156888428792</v>
      </c>
    </row>
    <row r="22" spans="1:7" x14ac:dyDescent="0.3">
      <c r="A22" t="str">
        <f t="shared" si="4"/>
        <v>phiYT_5_3_p</v>
      </c>
      <c r="B22" s="19">
        <f t="shared" si="5"/>
        <v>0.14602629243867915</v>
      </c>
      <c r="C22" t="str">
        <f t="shared" si="6"/>
        <v>Sector 5 Region 3</v>
      </c>
      <c r="D22">
        <v>5</v>
      </c>
      <c r="E22">
        <v>3</v>
      </c>
      <c r="F22">
        <f t="shared" si="3"/>
        <v>0.25</v>
      </c>
      <c r="G22" s="44">
        <f>Start!G34</f>
        <v>0.5841051697547166</v>
      </c>
    </row>
    <row r="23" spans="1:7" x14ac:dyDescent="0.3">
      <c r="A23" t="str">
        <f t="shared" si="4"/>
        <v>phiYT_6_1_p</v>
      </c>
      <c r="B23" s="19">
        <f t="shared" si="5"/>
        <v>1.3165539898168299E-2</v>
      </c>
      <c r="C23" t="str">
        <f t="shared" si="6"/>
        <v>Sector 6 Region 1</v>
      </c>
      <c r="D23">
        <v>6</v>
      </c>
      <c r="E23">
        <v>1</v>
      </c>
      <c r="F23">
        <f t="shared" si="3"/>
        <v>7.0000000000000007E-2</v>
      </c>
      <c r="G23" s="45">
        <f>Start!G35</f>
        <v>0.18807914140240425</v>
      </c>
    </row>
    <row r="24" spans="1:7" x14ac:dyDescent="0.3">
      <c r="A24" t="str">
        <f t="shared" si="4"/>
        <v>phiYT_6_2_p</v>
      </c>
      <c r="B24" s="19">
        <f t="shared" si="5"/>
        <v>1.5947098219001546E-2</v>
      </c>
      <c r="C24" t="str">
        <f t="shared" si="6"/>
        <v>Sector 6 Region 2</v>
      </c>
      <c r="D24">
        <v>6</v>
      </c>
      <c r="E24">
        <v>2</v>
      </c>
      <c r="F24">
        <f t="shared" si="3"/>
        <v>7.0000000000000007E-2</v>
      </c>
      <c r="G24" s="45">
        <f>Start!G36</f>
        <v>0.2278156888428792</v>
      </c>
    </row>
    <row r="25" spans="1:7" x14ac:dyDescent="0.3">
      <c r="A25" t="str">
        <f t="shared" si="4"/>
        <v>phiYT_6_3_p</v>
      </c>
      <c r="B25" s="19">
        <f t="shared" si="5"/>
        <v>4.0887361882830167E-2</v>
      </c>
      <c r="C25" t="str">
        <f t="shared" si="6"/>
        <v>Sector 6 Region 3</v>
      </c>
      <c r="D25">
        <v>6</v>
      </c>
      <c r="E25">
        <v>3</v>
      </c>
      <c r="F25">
        <f t="shared" si="3"/>
        <v>7.0000000000000007E-2</v>
      </c>
      <c r="G25" s="45">
        <f>Start!G37</f>
        <v>0.5841051697547166</v>
      </c>
    </row>
    <row r="26" spans="1:7" x14ac:dyDescent="0.3">
      <c r="A26" t="str">
        <f t="shared" si="4"/>
        <v>phiYT_7_1_p</v>
      </c>
      <c r="B26" s="19">
        <f t="shared" si="5"/>
        <v>2.4450288382312554E-2</v>
      </c>
      <c r="C26" t="str">
        <f t="shared" si="6"/>
        <v>Sector 7 Region 1</v>
      </c>
      <c r="D26">
        <v>7</v>
      </c>
      <c r="E26">
        <v>1</v>
      </c>
      <c r="F26">
        <f t="shared" si="3"/>
        <v>0.13</v>
      </c>
      <c r="G26" s="46">
        <f>Start!G38</f>
        <v>0.18807914140240425</v>
      </c>
    </row>
    <row r="27" spans="1:7" x14ac:dyDescent="0.3">
      <c r="A27" t="str">
        <f t="shared" si="4"/>
        <v>phiYT_7_2_p</v>
      </c>
      <c r="B27" s="19">
        <f t="shared" si="5"/>
        <v>2.9616039549574296E-2</v>
      </c>
      <c r="C27" t="str">
        <f t="shared" si="6"/>
        <v>Sector 7 Region 2</v>
      </c>
      <c r="D27">
        <v>7</v>
      </c>
      <c r="E27">
        <v>2</v>
      </c>
      <c r="F27">
        <f t="shared" si="3"/>
        <v>0.13</v>
      </c>
      <c r="G27" s="46">
        <f>Start!G39</f>
        <v>0.2278156888428792</v>
      </c>
    </row>
    <row r="28" spans="1:7" x14ac:dyDescent="0.3">
      <c r="A28" t="str">
        <f t="shared" si="4"/>
        <v>phiYT_7_3_p</v>
      </c>
      <c r="B28" s="19">
        <f t="shared" si="5"/>
        <v>7.5933672068113162E-2</v>
      </c>
      <c r="C28" t="str">
        <f t="shared" si="6"/>
        <v>Sector 7 Region 3</v>
      </c>
      <c r="D28">
        <v>7</v>
      </c>
      <c r="E28">
        <v>3</v>
      </c>
      <c r="F28">
        <f t="shared" si="3"/>
        <v>0.13</v>
      </c>
      <c r="G28" s="46">
        <f>Start!G40</f>
        <v>0.5841051697547166</v>
      </c>
    </row>
    <row r="29" spans="1:7" x14ac:dyDescent="0.3">
      <c r="A29" t="str">
        <f t="shared" si="4"/>
        <v>phiYT_8_1_p</v>
      </c>
      <c r="B29" s="19">
        <f t="shared" si="5"/>
        <v>3.0092662624384682E-2</v>
      </c>
      <c r="C29" t="str">
        <f t="shared" si="6"/>
        <v>Sector 8 Region 1</v>
      </c>
      <c r="D29">
        <v>8</v>
      </c>
      <c r="E29">
        <v>1</v>
      </c>
      <c r="F29">
        <f t="shared" si="3"/>
        <v>0.16</v>
      </c>
      <c r="G29" s="47">
        <f>Start!G41</f>
        <v>0.18807914140240425</v>
      </c>
    </row>
    <row r="30" spans="1:7" x14ac:dyDescent="0.3">
      <c r="A30" t="str">
        <f t="shared" si="4"/>
        <v>phiYT_8_2_p</v>
      </c>
      <c r="B30" s="19">
        <f t="shared" si="5"/>
        <v>3.6450510214860669E-2</v>
      </c>
      <c r="C30" t="str">
        <f t="shared" si="6"/>
        <v>Sector 8 Region 2</v>
      </c>
      <c r="D30">
        <v>8</v>
      </c>
      <c r="E30">
        <v>2</v>
      </c>
      <c r="F30">
        <f t="shared" si="3"/>
        <v>0.16</v>
      </c>
      <c r="G30" s="47">
        <f>Start!G42</f>
        <v>0.2278156888428792</v>
      </c>
    </row>
    <row r="31" spans="1:7" x14ac:dyDescent="0.3">
      <c r="A31" t="str">
        <f t="shared" si="4"/>
        <v>phiYT_8_3_p</v>
      </c>
      <c r="B31" s="19">
        <f t="shared" si="5"/>
        <v>9.3456827160754652E-2</v>
      </c>
      <c r="C31" t="str">
        <f t="shared" si="6"/>
        <v>Sector 8 Region 3</v>
      </c>
      <c r="D31">
        <v>8</v>
      </c>
      <c r="E31">
        <v>3</v>
      </c>
      <c r="F31">
        <f t="shared" si="3"/>
        <v>0.16</v>
      </c>
      <c r="G31" s="47">
        <f>Start!G43</f>
        <v>0.5841051697547166</v>
      </c>
    </row>
    <row r="32" spans="1:7" x14ac:dyDescent="0.3">
      <c r="A32" t="str">
        <f t="shared" si="4"/>
        <v>phiYT_9_1_p</v>
      </c>
      <c r="B32" s="19">
        <f t="shared" si="5"/>
        <v>1.8807914140240441E-3</v>
      </c>
      <c r="C32" t="str">
        <f t="shared" si="6"/>
        <v>Sector 9 Region 1</v>
      </c>
      <c r="D32">
        <v>9</v>
      </c>
      <c r="E32">
        <v>1</v>
      </c>
      <c r="F32">
        <f t="shared" si="3"/>
        <v>1.0000000000000009E-2</v>
      </c>
      <c r="G32" s="48">
        <f>Start!G44</f>
        <v>0.18807914140240425</v>
      </c>
    </row>
    <row r="33" spans="1:12" x14ac:dyDescent="0.3">
      <c r="A33" t="str">
        <f t="shared" si="4"/>
        <v>phiYT_9_2_p</v>
      </c>
      <c r="B33" s="19">
        <f t="shared" si="5"/>
        <v>2.278156888428794E-3</v>
      </c>
      <c r="C33" t="str">
        <f t="shared" si="6"/>
        <v>Sector 9 Region 2</v>
      </c>
      <c r="D33">
        <v>9</v>
      </c>
      <c r="E33">
        <v>2</v>
      </c>
      <c r="F33">
        <f t="shared" si="3"/>
        <v>1.0000000000000009E-2</v>
      </c>
      <c r="G33" s="48">
        <f>Start!G45</f>
        <v>0.2278156888428792</v>
      </c>
    </row>
    <row r="34" spans="1:12" x14ac:dyDescent="0.3">
      <c r="A34" t="str">
        <f t="shared" si="4"/>
        <v>phiYT_9_3_p</v>
      </c>
      <c r="B34" s="19">
        <f t="shared" si="5"/>
        <v>5.8410516975471709E-3</v>
      </c>
      <c r="C34" t="str">
        <f t="shared" si="6"/>
        <v>Sector 9 Region 3</v>
      </c>
      <c r="D34">
        <v>9</v>
      </c>
      <c r="E34">
        <v>3</v>
      </c>
      <c r="F34">
        <f t="shared" si="3"/>
        <v>1.0000000000000009E-2</v>
      </c>
      <c r="G34" s="48">
        <f>Start!G46</f>
        <v>0.5841051697547166</v>
      </c>
    </row>
    <row r="35" spans="1:12" x14ac:dyDescent="0.3">
      <c r="A35" s="52" t="s">
        <v>6</v>
      </c>
      <c r="B35" s="52"/>
      <c r="C35" s="52"/>
      <c r="D35" s="21" t="s">
        <v>123</v>
      </c>
      <c r="E35" s="21" t="s">
        <v>124</v>
      </c>
      <c r="F35" s="21" t="s">
        <v>136</v>
      </c>
      <c r="G35" s="21" t="s">
        <v>137</v>
      </c>
      <c r="H35" s="21" t="s">
        <v>123</v>
      </c>
      <c r="I35" s="21" t="s">
        <v>150</v>
      </c>
      <c r="J35" s="21" t="s">
        <v>213</v>
      </c>
      <c r="K35" s="21" t="s">
        <v>214</v>
      </c>
    </row>
    <row r="36" spans="1:12" x14ac:dyDescent="0.3">
      <c r="A36" t="str">
        <f t="shared" ref="A36:A44" si="7">"phiNT_" &amp; D36 &amp; "_" &amp; E36 &amp; "_p"</f>
        <v>phiNT_1_1_p</v>
      </c>
      <c r="B36" s="19">
        <f>F36*G36</f>
        <v>2.2750260688216891E-3</v>
      </c>
      <c r="C36" t="str">
        <f xml:space="preserve"> CONCATENATE(D$35, " ", D36, " ",E$35, " ",E36)</f>
        <v>Sector 1 Region 1</v>
      </c>
      <c r="D36">
        <v>1</v>
      </c>
      <c r="E36">
        <v>1</v>
      </c>
      <c r="F36">
        <f>VLOOKUP(D36,$H$35:$I$44,2,0)</f>
        <v>0.01</v>
      </c>
      <c r="G36" s="8">
        <f t="shared" ref="G36:G44" si="8">G8</f>
        <v>0.22750260688216892</v>
      </c>
      <c r="H36">
        <v>1</v>
      </c>
      <c r="I36" s="49">
        <v>0.01</v>
      </c>
      <c r="J36" s="2">
        <f>Start!I48</f>
        <v>0.41864967694004818</v>
      </c>
      <c r="K36" s="2">
        <f>Data!B42</f>
        <v>-4.1781774017679151E-2</v>
      </c>
      <c r="L36" t="s">
        <v>72</v>
      </c>
    </row>
    <row r="37" spans="1:12" x14ac:dyDescent="0.3">
      <c r="A37" t="str">
        <f t="shared" si="7"/>
        <v>phiNT_1_2_p</v>
      </c>
      <c r="B37" s="19">
        <f t="shared" ref="B37:B45" si="9">F37*G37</f>
        <v>6.879562043795622E-4</v>
      </c>
      <c r="C37" t="str">
        <f t="shared" ref="C37:C62" si="10" xml:space="preserve"> CONCATENATE(D$35, " ", D37, " ",E$35, " ",E37)</f>
        <v>Sector 1 Region 2</v>
      </c>
      <c r="D37">
        <v>1</v>
      </c>
      <c r="E37">
        <v>2</v>
      </c>
      <c r="F37">
        <f t="shared" ref="F37:F62" si="11">VLOOKUP(D37,$H$35:$I$44,2,0)</f>
        <v>0.01</v>
      </c>
      <c r="G37" s="8">
        <f t="shared" si="8"/>
        <v>6.8795620437956215E-2</v>
      </c>
      <c r="H37">
        <v>2</v>
      </c>
      <c r="I37" s="49">
        <v>7.4999999999999997E-3</v>
      </c>
      <c r="J37" s="2">
        <f>Start!I49</f>
        <v>9.9863421808985622E-3</v>
      </c>
      <c r="K37" s="2">
        <f>Data!B43</f>
        <v>-1.2208379130647451E-2</v>
      </c>
      <c r="L37" t="s">
        <v>209</v>
      </c>
    </row>
    <row r="38" spans="1:12" x14ac:dyDescent="0.3">
      <c r="A38" t="str">
        <f t="shared" si="7"/>
        <v>phiNT_1_3_p</v>
      </c>
      <c r="B38" s="19">
        <f t="shared" ref="B38" si="12">F38*G38</f>
        <v>7.0370177267987492E-3</v>
      </c>
      <c r="C38" t="str">
        <f t="shared" ref="C38" si="13" xml:space="preserve"> CONCATENATE(D$35, " ", D38, " ",E$35, " ",E38)</f>
        <v>Sector 1 Region 3</v>
      </c>
      <c r="D38">
        <v>1</v>
      </c>
      <c r="E38">
        <v>3</v>
      </c>
      <c r="F38">
        <f t="shared" si="11"/>
        <v>0.01</v>
      </c>
      <c r="G38" s="8">
        <f t="shared" si="8"/>
        <v>0.70370177267987488</v>
      </c>
      <c r="H38">
        <v>3</v>
      </c>
      <c r="I38" s="49">
        <v>0.25</v>
      </c>
      <c r="J38" s="2">
        <f>Start!I50</f>
        <v>0.16634398192965472</v>
      </c>
      <c r="K38" s="2">
        <f>Data!B44</f>
        <v>5.2183640761688597E-2</v>
      </c>
      <c r="L38" t="s">
        <v>74</v>
      </c>
    </row>
    <row r="39" spans="1:12" x14ac:dyDescent="0.3">
      <c r="A39" t="str">
        <f t="shared" si="7"/>
        <v>phiNT_2_1_p</v>
      </c>
      <c r="B39" s="19">
        <f t="shared" si="9"/>
        <v>9.8196660086432262E-4</v>
      </c>
      <c r="C39" t="str">
        <f t="shared" si="10"/>
        <v>Sector 2 Region 1</v>
      </c>
      <c r="D39">
        <v>2</v>
      </c>
      <c r="E39">
        <v>1</v>
      </c>
      <c r="F39">
        <f t="shared" si="11"/>
        <v>7.4999999999999997E-3</v>
      </c>
      <c r="G39" s="7">
        <f t="shared" si="8"/>
        <v>0.13092888011524303</v>
      </c>
      <c r="H39">
        <v>4</v>
      </c>
      <c r="I39" s="49">
        <v>0.1</v>
      </c>
      <c r="J39" s="2">
        <f>Start!I51</f>
        <v>7.1292690065062239E-2</v>
      </c>
      <c r="K39" s="2">
        <f>Data!B45</f>
        <v>4.5016824005985126E-2</v>
      </c>
      <c r="L39" t="s">
        <v>76</v>
      </c>
    </row>
    <row r="40" spans="1:12" x14ac:dyDescent="0.3">
      <c r="A40" t="str">
        <f t="shared" si="7"/>
        <v>phiNT_2_2_p</v>
      </c>
      <c r="B40" s="19">
        <f t="shared" si="9"/>
        <v>1.283279090860588E-3</v>
      </c>
      <c r="C40" t="str">
        <f t="shared" si="10"/>
        <v>Sector 2 Region 2</v>
      </c>
      <c r="D40">
        <v>2</v>
      </c>
      <c r="E40">
        <v>2</v>
      </c>
      <c r="F40">
        <f t="shared" si="11"/>
        <v>7.4999999999999997E-3</v>
      </c>
      <c r="G40" s="7">
        <f t="shared" si="8"/>
        <v>0.17110387878141173</v>
      </c>
      <c r="H40">
        <v>5</v>
      </c>
      <c r="I40" s="49">
        <v>0.3</v>
      </c>
      <c r="J40" s="2">
        <f>Start!I52</f>
        <v>0.15328087830282836</v>
      </c>
      <c r="K40" s="2">
        <f>Data!B46</f>
        <v>1.9505154536107773E-2</v>
      </c>
      <c r="L40" t="s">
        <v>210</v>
      </c>
    </row>
    <row r="41" spans="1:12" x14ac:dyDescent="0.3">
      <c r="A41" t="str">
        <f t="shared" ref="A41" si="14">"phiNT_" &amp; D41 &amp; "_" &amp; E41 &amp; "_p"</f>
        <v>phiNT_2_3_p</v>
      </c>
      <c r="B41" s="19">
        <f t="shared" si="9"/>
        <v>5.2347543082750889E-3</v>
      </c>
      <c r="C41" t="str">
        <f t="shared" ref="C41" si="15" xml:space="preserve"> CONCATENATE(D$35, " ", D41, " ",E$35, " ",E41)</f>
        <v>Sector 2 Region 3</v>
      </c>
      <c r="D41">
        <v>2</v>
      </c>
      <c r="E41">
        <v>3</v>
      </c>
      <c r="F41">
        <f t="shared" si="11"/>
        <v>7.4999999999999997E-3</v>
      </c>
      <c r="G41" s="7">
        <f t="shared" si="8"/>
        <v>0.69796724110334518</v>
      </c>
      <c r="H41">
        <v>6</v>
      </c>
      <c r="I41" s="49">
        <v>0.06</v>
      </c>
      <c r="J41" s="2">
        <f>Start!I53</f>
        <v>3.0285463427812419E-2</v>
      </c>
      <c r="K41" s="2">
        <f>Data!B47</f>
        <v>2.2418693246302947E-2</v>
      </c>
      <c r="L41" t="s">
        <v>78</v>
      </c>
    </row>
    <row r="42" spans="1:12" x14ac:dyDescent="0.3">
      <c r="A42" t="str">
        <f t="shared" si="7"/>
        <v>phiNT_3_1_p</v>
      </c>
      <c r="B42" s="19">
        <f t="shared" si="9"/>
        <v>4.7019785350601064E-2</v>
      </c>
      <c r="C42" t="str">
        <f t="shared" si="10"/>
        <v>Sector 3 Region 1</v>
      </c>
      <c r="D42">
        <v>3</v>
      </c>
      <c r="E42">
        <v>1</v>
      </c>
      <c r="F42">
        <f t="shared" si="11"/>
        <v>0.25</v>
      </c>
      <c r="G42" s="9">
        <f t="shared" si="8"/>
        <v>0.18807914140240425</v>
      </c>
      <c r="H42">
        <v>7</v>
      </c>
      <c r="I42" s="49">
        <v>0.08</v>
      </c>
      <c r="J42" s="2">
        <f>Start!I54</f>
        <v>4.6569786202600987E-2</v>
      </c>
      <c r="K42" s="2">
        <f>Data!B48</f>
        <v>3.6927653425906801E-2</v>
      </c>
      <c r="L42" t="s">
        <v>79</v>
      </c>
    </row>
    <row r="43" spans="1:12" x14ac:dyDescent="0.3">
      <c r="A43" t="str">
        <f t="shared" si="7"/>
        <v>phiNT_3_2_p</v>
      </c>
      <c r="B43" s="19">
        <f t="shared" si="9"/>
        <v>5.69539222107198E-2</v>
      </c>
      <c r="C43" t="str">
        <f t="shared" si="10"/>
        <v>Sector 3 Region 2</v>
      </c>
      <c r="D43">
        <v>3</v>
      </c>
      <c r="E43">
        <v>2</v>
      </c>
      <c r="F43">
        <f t="shared" si="11"/>
        <v>0.25</v>
      </c>
      <c r="G43" s="9">
        <f t="shared" si="8"/>
        <v>0.2278156888428792</v>
      </c>
      <c r="H43">
        <v>8</v>
      </c>
      <c r="I43" s="49">
        <v>0.15</v>
      </c>
      <c r="J43" s="2">
        <f>Start!I55</f>
        <v>8.3989959251671589E-2</v>
      </c>
      <c r="K43" s="2">
        <f>Data!B49</f>
        <v>1.3624174246621257E-2</v>
      </c>
      <c r="L43" t="s">
        <v>211</v>
      </c>
    </row>
    <row r="44" spans="1:12" x14ac:dyDescent="0.3">
      <c r="A44" t="str">
        <f t="shared" si="7"/>
        <v>phiNT_3_3_p</v>
      </c>
      <c r="B44" s="19">
        <f t="shared" si="9"/>
        <v>0.14602629243867915</v>
      </c>
      <c r="C44" t="str">
        <f t="shared" si="10"/>
        <v>Sector 3 Region 3</v>
      </c>
      <c r="D44">
        <v>3</v>
      </c>
      <c r="E44">
        <v>3</v>
      </c>
      <c r="F44">
        <f t="shared" si="11"/>
        <v>0.25</v>
      </c>
      <c r="G44" s="9">
        <f t="shared" si="8"/>
        <v>0.5841051697547166</v>
      </c>
      <c r="H44">
        <v>9</v>
      </c>
      <c r="I44" s="49">
        <f>1-SUM(I36:I43)</f>
        <v>4.2499999999999982E-2</v>
      </c>
      <c r="J44" s="2">
        <f>Start!I56</f>
        <v>1.9601221699422917E-2</v>
      </c>
      <c r="K44" s="2">
        <f>Data!B50</f>
        <v>3.2372678605788165E-2</v>
      </c>
      <c r="L44" t="s">
        <v>212</v>
      </c>
    </row>
    <row r="45" spans="1:12" x14ac:dyDescent="0.3">
      <c r="A45" t="str">
        <f t="shared" ref="A45:A62" si="16">"phiNT_" &amp; D45 &amp; "_" &amp; E45 &amp; "_p"</f>
        <v>phiNT_4_1_p</v>
      </c>
      <c r="B45" s="19">
        <f t="shared" si="9"/>
        <v>1.8807914140240425E-2</v>
      </c>
      <c r="C45" t="str">
        <f t="shared" si="10"/>
        <v>Sector 4 Region 1</v>
      </c>
      <c r="D45">
        <v>4</v>
      </c>
      <c r="E45">
        <v>1</v>
      </c>
      <c r="F45">
        <f t="shared" si="11"/>
        <v>0.1</v>
      </c>
      <c r="G45" s="43">
        <f t="shared" ref="G45:G62" si="17">G17</f>
        <v>0.18807914140240425</v>
      </c>
      <c r="J45" s="2"/>
      <c r="K45" s="2"/>
    </row>
    <row r="46" spans="1:12" x14ac:dyDescent="0.3">
      <c r="A46" t="str">
        <f t="shared" si="16"/>
        <v>phiNT_4_2_p</v>
      </c>
      <c r="B46" s="19">
        <f t="shared" ref="B46:B62" si="18">F46*G46</f>
        <v>2.2781568884287923E-2</v>
      </c>
      <c r="C46" t="str">
        <f t="shared" si="10"/>
        <v>Sector 4 Region 2</v>
      </c>
      <c r="D46">
        <v>4</v>
      </c>
      <c r="E46">
        <v>2</v>
      </c>
      <c r="F46">
        <f t="shared" si="11"/>
        <v>0.1</v>
      </c>
      <c r="G46" s="43">
        <f t="shared" si="17"/>
        <v>0.2278156888428792</v>
      </c>
    </row>
    <row r="47" spans="1:12" x14ac:dyDescent="0.3">
      <c r="A47" t="str">
        <f t="shared" si="16"/>
        <v>phiNT_4_3_p</v>
      </c>
      <c r="B47" s="19">
        <f t="shared" si="18"/>
        <v>5.8410516975471664E-2</v>
      </c>
      <c r="C47" t="str">
        <f t="shared" si="10"/>
        <v>Sector 4 Region 3</v>
      </c>
      <c r="D47">
        <v>4</v>
      </c>
      <c r="E47">
        <v>3</v>
      </c>
      <c r="F47">
        <f t="shared" si="11"/>
        <v>0.1</v>
      </c>
      <c r="G47" s="43">
        <f t="shared" si="17"/>
        <v>0.5841051697547166</v>
      </c>
    </row>
    <row r="48" spans="1:12" x14ac:dyDescent="0.3">
      <c r="A48" t="str">
        <f t="shared" si="16"/>
        <v>phiNT_5_1_p</v>
      </c>
      <c r="B48" s="19">
        <f t="shared" si="18"/>
        <v>5.6423742420721276E-2</v>
      </c>
      <c r="C48" t="str">
        <f t="shared" si="10"/>
        <v>Sector 5 Region 1</v>
      </c>
      <c r="D48">
        <v>5</v>
      </c>
      <c r="E48">
        <v>1</v>
      </c>
      <c r="F48">
        <f t="shared" si="11"/>
        <v>0.3</v>
      </c>
      <c r="G48" s="44">
        <f t="shared" si="17"/>
        <v>0.18807914140240425</v>
      </c>
    </row>
    <row r="49" spans="1:7" x14ac:dyDescent="0.3">
      <c r="A49" t="str">
        <f t="shared" si="16"/>
        <v>phiNT_5_2_p</v>
      </c>
      <c r="B49" s="19">
        <f t="shared" si="18"/>
        <v>6.8344706652863754E-2</v>
      </c>
      <c r="C49" t="str">
        <f t="shared" si="10"/>
        <v>Sector 5 Region 2</v>
      </c>
      <c r="D49">
        <v>5</v>
      </c>
      <c r="E49">
        <v>2</v>
      </c>
      <c r="F49">
        <f t="shared" si="11"/>
        <v>0.3</v>
      </c>
      <c r="G49" s="44">
        <f t="shared" si="17"/>
        <v>0.2278156888428792</v>
      </c>
    </row>
    <row r="50" spans="1:7" x14ac:dyDescent="0.3">
      <c r="A50" t="str">
        <f t="shared" si="16"/>
        <v>phiNT_5_3_p</v>
      </c>
      <c r="B50" s="19">
        <f t="shared" si="18"/>
        <v>0.17523155092641499</v>
      </c>
      <c r="C50" t="str">
        <f t="shared" si="10"/>
        <v>Sector 5 Region 3</v>
      </c>
      <c r="D50">
        <v>5</v>
      </c>
      <c r="E50">
        <v>3</v>
      </c>
      <c r="F50">
        <f t="shared" si="11"/>
        <v>0.3</v>
      </c>
      <c r="G50" s="44">
        <f t="shared" si="17"/>
        <v>0.5841051697547166</v>
      </c>
    </row>
    <row r="51" spans="1:7" x14ac:dyDescent="0.3">
      <c r="A51" t="str">
        <f t="shared" si="16"/>
        <v>phiNT_6_1_p</v>
      </c>
      <c r="B51" s="19">
        <f t="shared" si="18"/>
        <v>1.1284748484144255E-2</v>
      </c>
      <c r="C51" t="str">
        <f t="shared" si="10"/>
        <v>Sector 6 Region 1</v>
      </c>
      <c r="D51">
        <v>6</v>
      </c>
      <c r="E51">
        <v>1</v>
      </c>
      <c r="F51">
        <f t="shared" si="11"/>
        <v>0.06</v>
      </c>
      <c r="G51" s="45">
        <f t="shared" si="17"/>
        <v>0.18807914140240425</v>
      </c>
    </row>
    <row r="52" spans="1:7" x14ac:dyDescent="0.3">
      <c r="A52" t="str">
        <f t="shared" si="16"/>
        <v>phiNT_6_2_p</v>
      </c>
      <c r="B52" s="19">
        <f t="shared" si="18"/>
        <v>1.3668941330572752E-2</v>
      </c>
      <c r="C52" t="str">
        <f t="shared" si="10"/>
        <v>Sector 6 Region 2</v>
      </c>
      <c r="D52">
        <v>6</v>
      </c>
      <c r="E52">
        <v>2</v>
      </c>
      <c r="F52">
        <f t="shared" si="11"/>
        <v>0.06</v>
      </c>
      <c r="G52" s="45">
        <f t="shared" si="17"/>
        <v>0.2278156888428792</v>
      </c>
    </row>
    <row r="53" spans="1:7" x14ac:dyDescent="0.3">
      <c r="A53" t="str">
        <f t="shared" si="16"/>
        <v>phiNT_6_3_p</v>
      </c>
      <c r="B53" s="19">
        <f t="shared" si="18"/>
        <v>3.5046310185282994E-2</v>
      </c>
      <c r="C53" t="str">
        <f t="shared" si="10"/>
        <v>Sector 6 Region 3</v>
      </c>
      <c r="D53">
        <v>6</v>
      </c>
      <c r="E53">
        <v>3</v>
      </c>
      <c r="F53">
        <f t="shared" si="11"/>
        <v>0.06</v>
      </c>
      <c r="G53" s="45">
        <f t="shared" si="17"/>
        <v>0.5841051697547166</v>
      </c>
    </row>
    <row r="54" spans="1:7" x14ac:dyDescent="0.3">
      <c r="A54" t="str">
        <f t="shared" si="16"/>
        <v>phiNT_7_1_p</v>
      </c>
      <c r="B54" s="19">
        <f t="shared" si="18"/>
        <v>1.5046331312192341E-2</v>
      </c>
      <c r="C54" t="str">
        <f t="shared" si="10"/>
        <v>Sector 7 Region 1</v>
      </c>
      <c r="D54">
        <v>7</v>
      </c>
      <c r="E54">
        <v>1</v>
      </c>
      <c r="F54">
        <f t="shared" si="11"/>
        <v>0.08</v>
      </c>
      <c r="G54" s="46">
        <f t="shared" si="17"/>
        <v>0.18807914140240425</v>
      </c>
    </row>
    <row r="55" spans="1:7" x14ac:dyDescent="0.3">
      <c r="A55" t="str">
        <f t="shared" si="16"/>
        <v>phiNT_7_2_p</v>
      </c>
      <c r="B55" s="19">
        <f t="shared" si="18"/>
        <v>1.8225255107430335E-2</v>
      </c>
      <c r="C55" t="str">
        <f t="shared" si="10"/>
        <v>Sector 7 Region 2</v>
      </c>
      <c r="D55">
        <v>7</v>
      </c>
      <c r="E55">
        <v>2</v>
      </c>
      <c r="F55">
        <f t="shared" si="11"/>
        <v>0.08</v>
      </c>
      <c r="G55" s="46">
        <f t="shared" si="17"/>
        <v>0.2278156888428792</v>
      </c>
    </row>
    <row r="56" spans="1:7" x14ac:dyDescent="0.3">
      <c r="A56" t="str">
        <f t="shared" si="16"/>
        <v>phiNT_7_3_p</v>
      </c>
      <c r="B56" s="19">
        <f t="shared" si="18"/>
        <v>4.6728413580377326E-2</v>
      </c>
      <c r="C56" t="str">
        <f t="shared" si="10"/>
        <v>Sector 7 Region 3</v>
      </c>
      <c r="D56">
        <v>7</v>
      </c>
      <c r="E56">
        <v>3</v>
      </c>
      <c r="F56">
        <f t="shared" si="11"/>
        <v>0.08</v>
      </c>
      <c r="G56" s="46">
        <f t="shared" si="17"/>
        <v>0.5841051697547166</v>
      </c>
    </row>
    <row r="57" spans="1:7" x14ac:dyDescent="0.3">
      <c r="A57" t="str">
        <f t="shared" si="16"/>
        <v>phiNT_8_1_p</v>
      </c>
      <c r="B57" s="19">
        <f t="shared" si="18"/>
        <v>2.8211871210360638E-2</v>
      </c>
      <c r="C57" t="str">
        <f t="shared" si="10"/>
        <v>Sector 8 Region 1</v>
      </c>
      <c r="D57">
        <v>8</v>
      </c>
      <c r="E57">
        <v>1</v>
      </c>
      <c r="F57">
        <f t="shared" si="11"/>
        <v>0.15</v>
      </c>
      <c r="G57" s="47">
        <f t="shared" si="17"/>
        <v>0.18807914140240425</v>
      </c>
    </row>
    <row r="58" spans="1:7" x14ac:dyDescent="0.3">
      <c r="A58" t="str">
        <f t="shared" si="16"/>
        <v>phiNT_8_2_p</v>
      </c>
      <c r="B58" s="19">
        <f t="shared" si="18"/>
        <v>3.4172353326431877E-2</v>
      </c>
      <c r="C58" t="str">
        <f t="shared" si="10"/>
        <v>Sector 8 Region 2</v>
      </c>
      <c r="D58">
        <v>8</v>
      </c>
      <c r="E58">
        <v>2</v>
      </c>
      <c r="F58">
        <f t="shared" si="11"/>
        <v>0.15</v>
      </c>
      <c r="G58" s="47">
        <f t="shared" si="17"/>
        <v>0.2278156888428792</v>
      </c>
    </row>
    <row r="59" spans="1:7" x14ac:dyDescent="0.3">
      <c r="A59" t="str">
        <f t="shared" si="16"/>
        <v>phiNT_8_3_p</v>
      </c>
      <c r="B59" s="19">
        <f t="shared" si="18"/>
        <v>8.7615775463207493E-2</v>
      </c>
      <c r="C59" t="str">
        <f t="shared" si="10"/>
        <v>Sector 8 Region 3</v>
      </c>
      <c r="D59">
        <v>8</v>
      </c>
      <c r="E59">
        <v>3</v>
      </c>
      <c r="F59">
        <f t="shared" si="11"/>
        <v>0.15</v>
      </c>
      <c r="G59" s="47">
        <f t="shared" si="17"/>
        <v>0.5841051697547166</v>
      </c>
    </row>
    <row r="60" spans="1:7" x14ac:dyDescent="0.3">
      <c r="A60" t="str">
        <f t="shared" si="16"/>
        <v>phiNT_9_1_p</v>
      </c>
      <c r="B60" s="19">
        <f t="shared" si="18"/>
        <v>7.993363509602178E-3</v>
      </c>
      <c r="C60" t="str">
        <f t="shared" si="10"/>
        <v>Sector 9 Region 1</v>
      </c>
      <c r="D60">
        <v>9</v>
      </c>
      <c r="E60">
        <v>1</v>
      </c>
      <c r="F60">
        <f t="shared" si="11"/>
        <v>4.2499999999999982E-2</v>
      </c>
      <c r="G60" s="48">
        <f t="shared" si="17"/>
        <v>0.18807914140240425</v>
      </c>
    </row>
    <row r="61" spans="1:7" x14ac:dyDescent="0.3">
      <c r="A61" t="str">
        <f t="shared" si="16"/>
        <v>phiNT_9_2_p</v>
      </c>
      <c r="B61" s="19">
        <f t="shared" si="18"/>
        <v>9.6821667758223619E-3</v>
      </c>
      <c r="C61" t="str">
        <f t="shared" si="10"/>
        <v>Sector 9 Region 2</v>
      </c>
      <c r="D61">
        <v>9</v>
      </c>
      <c r="E61">
        <v>2</v>
      </c>
      <c r="F61">
        <f t="shared" si="11"/>
        <v>4.2499999999999982E-2</v>
      </c>
      <c r="G61" s="48">
        <f t="shared" si="17"/>
        <v>0.2278156888428792</v>
      </c>
    </row>
    <row r="62" spans="1:7" x14ac:dyDescent="0.3">
      <c r="A62" t="str">
        <f t="shared" si="16"/>
        <v>phiNT_9_3_p</v>
      </c>
      <c r="B62" s="19">
        <f t="shared" si="18"/>
        <v>2.4824469714575446E-2</v>
      </c>
      <c r="C62" t="str">
        <f t="shared" si="10"/>
        <v>Sector 9 Region 3</v>
      </c>
      <c r="D62">
        <v>9</v>
      </c>
      <c r="E62">
        <v>3</v>
      </c>
      <c r="F62">
        <f t="shared" si="11"/>
        <v>4.2499999999999982E-2</v>
      </c>
      <c r="G62" s="48">
        <f t="shared" si="17"/>
        <v>0.5841051697547166</v>
      </c>
    </row>
  </sheetData>
  <mergeCells count="3">
    <mergeCell ref="A7:C7"/>
    <mergeCell ref="A2:C2"/>
    <mergeCell ref="A35:C3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I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H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60" sqref="G60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</row>
    <row r="3" spans="1:6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</row>
    <row r="4" spans="1:6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</row>
    <row r="5" spans="1:6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</row>
    <row r="6" spans="1:6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</row>
    <row r="7" spans="1:6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</row>
    <row r="8" spans="1:6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</row>
    <row r="9" spans="1:6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</row>
    <row r="10" spans="1:6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</row>
    <row r="11" spans="1:6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</row>
    <row r="12" spans="1:6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</row>
    <row r="13" spans="1:6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</row>
    <row r="14" spans="1:6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</row>
    <row r="15" spans="1:6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</row>
    <row r="16" spans="1:6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</row>
    <row r="17" spans="1:6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</row>
    <row r="18" spans="1:6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</row>
    <row r="19" spans="1:6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</row>
    <row r="20" spans="1:6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</row>
    <row r="21" spans="1:6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</row>
    <row r="23" spans="1:6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</row>
    <row r="24" spans="1:6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</row>
    <row r="25" spans="1:6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</row>
    <row r="26" spans="1:6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</row>
    <row r="27" spans="1:6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</row>
    <row r="28" spans="1:6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</row>
    <row r="29" spans="1:6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</row>
    <row r="30" spans="1:6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</row>
    <row r="31" spans="1:6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</row>
    <row r="32" spans="1:6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</row>
    <row r="33" spans="1:6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</row>
    <row r="34" spans="1:6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</row>
    <row r="35" spans="1:6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</row>
    <row r="36" spans="1:6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</row>
    <row r="37" spans="1:6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</row>
    <row r="38" spans="1:6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</row>
    <row r="39" spans="1:6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</row>
    <row r="40" spans="1:6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</row>
    <row r="41" spans="1:6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</row>
    <row r="43" spans="1:6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</row>
    <row r="44" spans="1:6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</row>
    <row r="45" spans="1:6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</row>
    <row r="46" spans="1:6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</row>
    <row r="47" spans="1:6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</row>
    <row r="48" spans="1:6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</row>
    <row r="49" spans="1:6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</row>
    <row r="50" spans="1:6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</row>
    <row r="51" spans="1:6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</row>
    <row r="52" spans="1:6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</row>
    <row r="53" spans="1:6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</row>
    <row r="54" spans="1:6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</row>
    <row r="55" spans="1:6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</row>
    <row r="56" spans="1:6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</row>
    <row r="57" spans="1:6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</row>
    <row r="58" spans="1:6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</row>
    <row r="59" spans="1:6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</row>
    <row r="60" spans="1:6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</row>
    <row r="61" spans="1:6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</row>
    <row r="63" spans="1:6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</row>
    <row r="64" spans="1:6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</row>
    <row r="65" spans="1:6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</row>
    <row r="66" spans="1:6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</row>
    <row r="67" spans="1:6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</row>
    <row r="68" spans="1:6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</row>
    <row r="69" spans="1:6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</row>
    <row r="70" spans="1:6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</row>
    <row r="71" spans="1:6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</row>
    <row r="72" spans="1:6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</row>
    <row r="73" spans="1:6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</row>
    <row r="74" spans="1:6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</row>
    <row r="75" spans="1:6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</row>
    <row r="76" spans="1:6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</row>
    <row r="77" spans="1:6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</row>
    <row r="78" spans="1:6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</row>
    <row r="79" spans="1:6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</row>
    <row r="80" spans="1:6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</row>
    <row r="81" spans="1:6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</row>
    <row r="82" spans="1:6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</row>
    <row r="83" spans="1:6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</row>
    <row r="84" spans="1:6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baseColWidth="10" defaultRowHeight="14.4" x14ac:dyDescent="0.3"/>
  <sheetData>
    <row r="1" spans="1:7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231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4.5180722891566261E-4</v>
      </c>
    </row>
    <row r="3" spans="1:7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9.0361445783132522E-4</v>
      </c>
    </row>
    <row r="4" spans="1:7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1.3554216867469877E-3</v>
      </c>
    </row>
    <row r="5" spans="1:7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1.8072289156626504E-3</v>
      </c>
    </row>
    <row r="6" spans="1:7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2.2590361445783132E-3</v>
      </c>
    </row>
    <row r="7" spans="1:7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2.7108433734939754E-3</v>
      </c>
    </row>
    <row r="8" spans="1:7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3.1626506024096382E-3</v>
      </c>
    </row>
    <row r="9" spans="1:7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3.6144578313253009E-3</v>
      </c>
    </row>
    <row r="10" spans="1:7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4.0662650602409636E-3</v>
      </c>
    </row>
    <row r="11" spans="1:7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4.5180722891566263E-3</v>
      </c>
    </row>
    <row r="12" spans="1:7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4.969879518072289E-3</v>
      </c>
    </row>
    <row r="13" spans="1:7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5.4216867469879509E-3</v>
      </c>
    </row>
    <row r="14" spans="1:7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5.8734939759036136E-3</v>
      </c>
    </row>
    <row r="15" spans="1:7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6.3253012048192763E-3</v>
      </c>
    </row>
    <row r="16" spans="1:7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6.777108433734939E-3</v>
      </c>
    </row>
    <row r="17" spans="1:7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7.2289156626506017E-3</v>
      </c>
    </row>
    <row r="18" spans="1:7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7.6807228915662645E-3</v>
      </c>
    </row>
    <row r="19" spans="1:7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8.1325301204819272E-3</v>
      </c>
    </row>
    <row r="20" spans="1:7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8.5843373493975899E-3</v>
      </c>
    </row>
    <row r="21" spans="1:7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9.0361445783132526E-3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9.4879518072289153E-3</v>
      </c>
    </row>
    <row r="23" spans="1:7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9.939759036144578E-3</v>
      </c>
    </row>
    <row r="24" spans="1:7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1.0391566265060241E-2</v>
      </c>
    </row>
    <row r="25" spans="1:7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1.0843373493975902E-2</v>
      </c>
    </row>
    <row r="26" spans="1:7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1.1295180722891564E-2</v>
      </c>
    </row>
    <row r="27" spans="1:7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1.1746987951807227E-2</v>
      </c>
    </row>
    <row r="28" spans="1:7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1.219879518072289E-2</v>
      </c>
    </row>
    <row r="29" spans="1:7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1.2650602409638553E-2</v>
      </c>
    </row>
    <row r="30" spans="1:7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1.3102409638554215E-2</v>
      </c>
    </row>
    <row r="31" spans="1:7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1.3554216867469878E-2</v>
      </c>
    </row>
    <row r="32" spans="1:7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1.4006024096385541E-2</v>
      </c>
    </row>
    <row r="33" spans="1:7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1.4457831325301203E-2</v>
      </c>
    </row>
    <row r="34" spans="1:7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1.4909638554216866E-2</v>
      </c>
    </row>
    <row r="35" spans="1:7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1.5361445783132529E-2</v>
      </c>
    </row>
    <row r="36" spans="1:7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1.5813253012048192E-2</v>
      </c>
    </row>
    <row r="37" spans="1:7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1.6265060240963854E-2</v>
      </c>
    </row>
    <row r="38" spans="1:7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1.6716867469879517E-2</v>
      </c>
    </row>
    <row r="39" spans="1:7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1.716867469879518E-2</v>
      </c>
    </row>
    <row r="40" spans="1:7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1.7620481927710843E-2</v>
      </c>
    </row>
    <row r="41" spans="1:7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1.8072289156626505E-2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1.8524096385542168E-2</v>
      </c>
    </row>
    <row r="43" spans="1:7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1.8975903614457831E-2</v>
      </c>
    </row>
    <row r="44" spans="1:7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1.9427710843373493E-2</v>
      </c>
    </row>
    <row r="45" spans="1:7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1.9879518072289156E-2</v>
      </c>
    </row>
    <row r="46" spans="1:7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2.0331325301204819E-2</v>
      </c>
    </row>
    <row r="47" spans="1:7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2.0783132530120482E-2</v>
      </c>
    </row>
    <row r="48" spans="1:7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2.1234939759036144E-2</v>
      </c>
    </row>
    <row r="49" spans="1:7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2.1686746987951804E-2</v>
      </c>
    </row>
    <row r="50" spans="1:7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2.2138554216867466E-2</v>
      </c>
    </row>
    <row r="51" spans="1:7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2.2590361445783129E-2</v>
      </c>
    </row>
    <row r="52" spans="1:7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2.3042168674698792E-2</v>
      </c>
    </row>
    <row r="53" spans="1:7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2.3493975903614454E-2</v>
      </c>
    </row>
    <row r="54" spans="1:7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2.3945783132530117E-2</v>
      </c>
    </row>
    <row r="55" spans="1:7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2.439759036144578E-2</v>
      </c>
    </row>
    <row r="56" spans="1:7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2.4849397590361443E-2</v>
      </c>
    </row>
    <row r="57" spans="1:7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2.5301204819277105E-2</v>
      </c>
    </row>
    <row r="58" spans="1:7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2.5753012048192768E-2</v>
      </c>
    </row>
    <row r="59" spans="1:7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2.6204819277108431E-2</v>
      </c>
    </row>
    <row r="60" spans="1:7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2.6656626506024093E-2</v>
      </c>
    </row>
    <row r="61" spans="1:7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2.7108433734939756E-2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3.2337349397590365</v>
      </c>
      <c r="D62">
        <f t="shared" si="3"/>
        <v>3.9686746987951813</v>
      </c>
      <c r="E62">
        <f t="shared" ref="E62:G82" si="4">E$84/($A$84-($A$2-1)) *($A62 -($A$2-1))</f>
        <v>3.6746987951807228</v>
      </c>
      <c r="F62">
        <f t="shared" si="4"/>
        <v>0.73493975903614461</v>
      </c>
      <c r="G62">
        <f t="shared" si="4"/>
        <v>2.7560240963855419E-2</v>
      </c>
    </row>
    <row r="63" spans="1:7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4"/>
        <v>3.7349397590361444</v>
      </c>
      <c r="F63">
        <f t="shared" si="4"/>
        <v>0.74698795180722899</v>
      </c>
      <c r="G63">
        <f t="shared" si="4"/>
        <v>2.8012048192771082E-2</v>
      </c>
    </row>
    <row r="64" spans="1:7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4"/>
        <v>3.7951807228915664</v>
      </c>
      <c r="F64">
        <f t="shared" si="4"/>
        <v>0.75903614457831325</v>
      </c>
      <c r="G64">
        <f t="shared" si="4"/>
        <v>2.8463855421686744E-2</v>
      </c>
    </row>
    <row r="65" spans="1:7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4"/>
        <v>3.8554216867469879</v>
      </c>
      <c r="F65">
        <f t="shared" si="4"/>
        <v>0.77108433734939763</v>
      </c>
      <c r="G65">
        <f t="shared" si="4"/>
        <v>2.8915662650602407E-2</v>
      </c>
    </row>
    <row r="66" spans="1:7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4"/>
        <v>3.9156626506024095</v>
      </c>
      <c r="F66">
        <f t="shared" si="4"/>
        <v>0.78313253012048201</v>
      </c>
      <c r="G66">
        <f t="shared" si="4"/>
        <v>2.936746987951807E-2</v>
      </c>
    </row>
    <row r="67" spans="1:7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4"/>
        <v>3.9759036144578315</v>
      </c>
      <c r="F67">
        <f t="shared" si="4"/>
        <v>0.79518072289156627</v>
      </c>
      <c r="G67">
        <f t="shared" si="4"/>
        <v>2.9819277108433732E-2</v>
      </c>
    </row>
    <row r="68" spans="1:7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4"/>
        <v>4.0361445783132526</v>
      </c>
      <c r="F68">
        <f t="shared" si="4"/>
        <v>0.80722891566265065</v>
      </c>
      <c r="G68">
        <f t="shared" si="4"/>
        <v>3.0271084337349395E-2</v>
      </c>
    </row>
    <row r="69" spans="1:7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4"/>
        <v>4.096385542168675</v>
      </c>
      <c r="F69">
        <f t="shared" si="4"/>
        <v>0.81927710843373502</v>
      </c>
      <c r="G69">
        <f t="shared" si="4"/>
        <v>3.0722891566265058E-2</v>
      </c>
    </row>
    <row r="70" spans="1:7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4"/>
        <v>4.1566265060240966</v>
      </c>
      <c r="F70">
        <f t="shared" si="4"/>
        <v>0.83132530120481929</v>
      </c>
      <c r="G70">
        <f t="shared" si="4"/>
        <v>3.1174698795180721E-2</v>
      </c>
    </row>
    <row r="71" spans="1:7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4"/>
        <v>4.2168674698795181</v>
      </c>
      <c r="F71">
        <f t="shared" si="4"/>
        <v>0.84337349397590367</v>
      </c>
      <c r="G71">
        <f t="shared" si="4"/>
        <v>3.1626506024096383E-2</v>
      </c>
    </row>
    <row r="72" spans="1:7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4"/>
        <v>4.2771084337349397</v>
      </c>
      <c r="F72">
        <f t="shared" si="4"/>
        <v>0.85542168674698804</v>
      </c>
      <c r="G72">
        <f t="shared" si="4"/>
        <v>3.2078313253012046E-2</v>
      </c>
    </row>
    <row r="73" spans="1:7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4"/>
        <v>4.3373493975903612</v>
      </c>
      <c r="F73">
        <f t="shared" si="4"/>
        <v>0.86746987951807231</v>
      </c>
      <c r="G73">
        <f t="shared" si="4"/>
        <v>3.2530120481927709E-2</v>
      </c>
    </row>
    <row r="74" spans="1:7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4"/>
        <v>4.3975903614457827</v>
      </c>
      <c r="F74">
        <f t="shared" si="4"/>
        <v>0.87951807228915668</v>
      </c>
      <c r="G74">
        <f t="shared" si="4"/>
        <v>3.2981927710843371E-2</v>
      </c>
    </row>
    <row r="75" spans="1:7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4"/>
        <v>4.4578313253012052</v>
      </c>
      <c r="F75">
        <f t="shared" si="4"/>
        <v>0.89156626506024106</v>
      </c>
      <c r="G75">
        <f t="shared" si="4"/>
        <v>3.3433734939759034E-2</v>
      </c>
    </row>
    <row r="76" spans="1:7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4"/>
        <v>4.5180722891566267</v>
      </c>
      <c r="F76">
        <f t="shared" si="4"/>
        <v>0.90361445783132532</v>
      </c>
      <c r="G76">
        <f t="shared" si="4"/>
        <v>3.3885542168674697E-2</v>
      </c>
    </row>
    <row r="77" spans="1:7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4"/>
        <v>4.5783132530120483</v>
      </c>
      <c r="F77">
        <f t="shared" si="4"/>
        <v>0.9156626506024097</v>
      </c>
      <c r="G77">
        <f t="shared" si="4"/>
        <v>3.433734939759036E-2</v>
      </c>
    </row>
    <row r="78" spans="1:7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4"/>
        <v>4.6385542168674698</v>
      </c>
      <c r="F78">
        <f t="shared" si="4"/>
        <v>0.92771084337349408</v>
      </c>
      <c r="G78">
        <f t="shared" si="4"/>
        <v>3.4789156626506022E-2</v>
      </c>
    </row>
    <row r="79" spans="1:7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4"/>
        <v>4.6987951807228914</v>
      </c>
      <c r="F79">
        <f t="shared" si="4"/>
        <v>0.93975903614457834</v>
      </c>
      <c r="G79">
        <f t="shared" si="4"/>
        <v>3.5240963855421685E-2</v>
      </c>
    </row>
    <row r="80" spans="1:7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4"/>
        <v>4.7590361445783129</v>
      </c>
      <c r="F80">
        <f t="shared" si="4"/>
        <v>0.95180722891566272</v>
      </c>
      <c r="G80">
        <f t="shared" si="4"/>
        <v>3.5692771084337348E-2</v>
      </c>
    </row>
    <row r="81" spans="1:7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4"/>
        <v>4.8192771084337345</v>
      </c>
      <c r="F81">
        <f t="shared" si="4"/>
        <v>0.96385542168674698</v>
      </c>
      <c r="G81">
        <f t="shared" si="4"/>
        <v>3.614457831325301E-2</v>
      </c>
    </row>
    <row r="82" spans="1:7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4"/>
        <v>4.8795180722891569</v>
      </c>
      <c r="F82">
        <f t="shared" si="4"/>
        <v>0.97590361445783136</v>
      </c>
      <c r="G82">
        <f t="shared" si="4"/>
        <v>3.6596385542168673E-2</v>
      </c>
    </row>
    <row r="83" spans="1:7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3.7048192771084336E-2</v>
      </c>
    </row>
    <row r="84" spans="1:7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 s="9">
        <v>3.7499999999999999E-2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RowHeight="14.4" x14ac:dyDescent="0.3"/>
  <sheetData>
    <row r="1" spans="1:12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168</v>
      </c>
      <c r="H1" t="s">
        <v>168</v>
      </c>
      <c r="I1" t="s">
        <v>187</v>
      </c>
      <c r="J1" t="s">
        <v>169</v>
      </c>
      <c r="K1" t="s">
        <v>170</v>
      </c>
      <c r="L1" t="s">
        <v>186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8" workbookViewId="0">
      <selection activeCell="B50" sqref="B50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1" t="s">
        <v>0</v>
      </c>
      <c r="B1" s="21" t="s">
        <v>1</v>
      </c>
      <c r="C1" s="21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52" t="s">
        <v>133</v>
      </c>
      <c r="B11" s="52"/>
      <c r="C11" s="52"/>
      <c r="D11" s="21"/>
      <c r="E11" s="21" t="s">
        <v>123</v>
      </c>
      <c r="F11" s="21" t="s">
        <v>124</v>
      </c>
    </row>
    <row r="12" spans="1:9" x14ac:dyDescent="0.3">
      <c r="A12" t="str">
        <f t="shared" ref="A12:A19" si="0">"gY0_" &amp; E12 &amp; "_" &amp; F12 &amp; "_p"</f>
        <v>gY0_1_1_p</v>
      </c>
      <c r="B12" s="20">
        <f>1+D12</f>
        <v>1.0275002522010028</v>
      </c>
      <c r="C12" t="str">
        <f>CONCATENATE(E$11," ",E12," ",F$11, " ",F12)</f>
        <v>Sector 1 Region 1</v>
      </c>
      <c r="D12" s="40">
        <f>VLOOKUP(E12,Data!$A$32:$B$40,2,0)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20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VLOOKUP(E13,Data!$A$32:$B$40,2,0)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20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VLOOKUP(E14,Data!$A$32:$B$40,2,0)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20">
        <f t="shared" si="1"/>
        <v>1.0302806218819756</v>
      </c>
      <c r="C15" t="str">
        <f t="shared" si="2"/>
        <v>Sector 2 Region 1</v>
      </c>
      <c r="D15" s="40">
        <f>VLOOKUP(E15,Data!$A$32:$B$40,2,0)</f>
        <v>3.02806218819755E-2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20">
        <f t="shared" si="1"/>
        <v>1.0302806218819756</v>
      </c>
      <c r="C16" t="str">
        <f t="shared" si="2"/>
        <v>Sector 2 Region 2</v>
      </c>
      <c r="D16" s="40">
        <f>VLOOKUP(E16,Data!$A$32:$B$40,2,0)</f>
        <v>3.02806218819755E-2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20">
        <f t="shared" ref="B17" si="7">1+D17</f>
        <v>1.0302806218819756</v>
      </c>
      <c r="C17" t="str">
        <f t="shared" ref="C17" si="8">CONCATENATE(E$11," ",E17," ",F$11, " ",F17)</f>
        <v>Sector 2 Region 3</v>
      </c>
      <c r="D17" s="40">
        <f>VLOOKUP(E17,Data!$A$32:$B$40,2,0)</f>
        <v>3.02806218819755E-2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20">
        <f t="shared" si="1"/>
        <v>1.1075086370469962</v>
      </c>
      <c r="C18" t="str">
        <f t="shared" si="2"/>
        <v>Sector 3 Region 1</v>
      </c>
      <c r="D18" s="40">
        <f>VLOOKUP(E18,Data!$A$32:$B$40,2,0)</f>
        <v>0.10750863704699616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20">
        <f t="shared" si="1"/>
        <v>1.1075086370469962</v>
      </c>
      <c r="C19" t="str">
        <f t="shared" si="2"/>
        <v>Sector 3 Region 2</v>
      </c>
      <c r="D19" s="40">
        <f>VLOOKUP(E19,Data!$A$32:$B$40,2,0)</f>
        <v>0.10750863704699616</v>
      </c>
      <c r="E19">
        <v>3</v>
      </c>
      <c r="F19">
        <v>2</v>
      </c>
    </row>
    <row r="20" spans="1:6" x14ac:dyDescent="0.3">
      <c r="A20" t="str">
        <f t="shared" ref="A20:A23" si="9">"gY0_" &amp; E20 &amp; "_" &amp; F20 &amp; "_p"</f>
        <v>gY0_3_3_p</v>
      </c>
      <c r="B20" s="20">
        <f t="shared" ref="B20:B23" si="10">1+D20</f>
        <v>1.1075086370469962</v>
      </c>
      <c r="C20" t="str">
        <f t="shared" ref="C20:C23" si="11">CONCATENATE(E$11," ",E20," ",F$11, " ",F20)</f>
        <v>Sector 3 Region 3</v>
      </c>
      <c r="D20" s="40">
        <f>VLOOKUP(E20,Data!$A$32:$B$40,2,0)</f>
        <v>0.10750863704699616</v>
      </c>
      <c r="E20">
        <v>3</v>
      </c>
      <c r="F20">
        <v>3</v>
      </c>
    </row>
    <row r="21" spans="1:6" x14ac:dyDescent="0.3">
      <c r="A21" t="str">
        <f t="shared" si="9"/>
        <v>gY0_4_1_p</v>
      </c>
      <c r="B21" s="20">
        <f t="shared" si="10"/>
        <v>1.0857534254323138</v>
      </c>
      <c r="C21" t="str">
        <f t="shared" si="11"/>
        <v>Sector 4 Region 1</v>
      </c>
      <c r="D21" s="40">
        <f>VLOOKUP(E21,Data!$A$32:$B$40,2,0)</f>
        <v>8.5753425432313859E-2</v>
      </c>
      <c r="E21">
        <v>4</v>
      </c>
      <c r="F21">
        <v>1</v>
      </c>
    </row>
    <row r="22" spans="1:6" x14ac:dyDescent="0.3">
      <c r="A22" t="str">
        <f t="shared" si="9"/>
        <v>gY0_4_2_p</v>
      </c>
      <c r="B22" s="20">
        <f t="shared" si="10"/>
        <v>1.0857534254323138</v>
      </c>
      <c r="C22" t="str">
        <f t="shared" si="11"/>
        <v>Sector 4 Region 2</v>
      </c>
      <c r="D22" s="40">
        <f>VLOOKUP(E22,Data!$A$32:$B$40,2,0)</f>
        <v>8.5753425432313859E-2</v>
      </c>
      <c r="E22">
        <v>4</v>
      </c>
      <c r="F22">
        <v>2</v>
      </c>
    </row>
    <row r="23" spans="1:6" x14ac:dyDescent="0.3">
      <c r="A23" t="str">
        <f t="shared" si="9"/>
        <v>gY0_4_3_p</v>
      </c>
      <c r="B23" s="20">
        <f t="shared" si="10"/>
        <v>1.0857534254323138</v>
      </c>
      <c r="C23" t="str">
        <f t="shared" si="11"/>
        <v>Sector 4 Region 3</v>
      </c>
      <c r="D23" s="40">
        <f>VLOOKUP(E23,Data!$A$32:$B$40,2,0)</f>
        <v>8.5753425432313859E-2</v>
      </c>
      <c r="E23">
        <v>4</v>
      </c>
      <c r="F23">
        <v>3</v>
      </c>
    </row>
    <row r="24" spans="1:6" x14ac:dyDescent="0.3">
      <c r="A24" t="str">
        <f t="shared" ref="A24:A38" si="12">"gY0_" &amp; E24 &amp; "_" &amp; F24 &amp; "_p"</f>
        <v>gY0_5_1_p</v>
      </c>
      <c r="B24" s="20">
        <f t="shared" ref="B24:B38" si="13">1+D24</f>
        <v>1.0681691833508224</v>
      </c>
      <c r="C24" t="str">
        <f t="shared" ref="C24:C38" si="14">CONCATENATE(E$11," ",E24," ",F$11, " ",F24)</f>
        <v>Sector 5 Region 1</v>
      </c>
      <c r="D24" s="40">
        <f>VLOOKUP(E24,Data!$A$32:$B$40,2,0)</f>
        <v>6.8169183350822518E-2</v>
      </c>
      <c r="E24">
        <v>5</v>
      </c>
      <c r="F24">
        <v>1</v>
      </c>
    </row>
    <row r="25" spans="1:6" x14ac:dyDescent="0.3">
      <c r="A25" t="str">
        <f t="shared" si="12"/>
        <v>gY0_5_2_p</v>
      </c>
      <c r="B25" s="20">
        <f t="shared" si="13"/>
        <v>1.0681691833508224</v>
      </c>
      <c r="C25" t="str">
        <f t="shared" si="14"/>
        <v>Sector 5 Region 2</v>
      </c>
      <c r="D25" s="40">
        <f>VLOOKUP(E25,Data!$A$32:$B$40,2,0)</f>
        <v>6.8169183350822518E-2</v>
      </c>
      <c r="E25">
        <v>5</v>
      </c>
      <c r="F25">
        <v>2</v>
      </c>
    </row>
    <row r="26" spans="1:6" x14ac:dyDescent="0.3">
      <c r="A26" t="str">
        <f t="shared" si="12"/>
        <v>gY0_5_3_p</v>
      </c>
      <c r="B26" s="20">
        <f t="shared" si="13"/>
        <v>1.0681691833508224</v>
      </c>
      <c r="C26" t="str">
        <f t="shared" si="14"/>
        <v>Sector 5 Region 3</v>
      </c>
      <c r="D26" s="40">
        <f>VLOOKUP(E26,Data!$A$32:$B$40,2,0)</f>
        <v>6.8169183350822518E-2</v>
      </c>
      <c r="E26">
        <v>5</v>
      </c>
      <c r="F26">
        <v>3</v>
      </c>
    </row>
    <row r="27" spans="1:6" x14ac:dyDescent="0.3">
      <c r="A27" t="str">
        <f t="shared" si="12"/>
        <v>gY0_6_1_p</v>
      </c>
      <c r="B27" s="20">
        <f t="shared" si="13"/>
        <v>1.0631911488555406</v>
      </c>
      <c r="C27" t="str">
        <f t="shared" si="14"/>
        <v>Sector 6 Region 1</v>
      </c>
      <c r="D27" s="40">
        <f>VLOOKUP(E27,Data!$A$32:$B$40,2,0)</f>
        <v>6.3191148855540488E-2</v>
      </c>
      <c r="E27">
        <v>6</v>
      </c>
      <c r="F27">
        <v>1</v>
      </c>
    </row>
    <row r="28" spans="1:6" x14ac:dyDescent="0.3">
      <c r="A28" t="str">
        <f t="shared" si="12"/>
        <v>gY0_6_2_p</v>
      </c>
      <c r="B28" s="20">
        <f t="shared" si="13"/>
        <v>1.0631911488555406</v>
      </c>
      <c r="C28" t="str">
        <f t="shared" si="14"/>
        <v>Sector 6 Region 2</v>
      </c>
      <c r="D28" s="40">
        <f>VLOOKUP(E28,Data!$A$32:$B$40,2,0)</f>
        <v>6.3191148855540488E-2</v>
      </c>
      <c r="E28">
        <v>6</v>
      </c>
      <c r="F28">
        <v>2</v>
      </c>
    </row>
    <row r="29" spans="1:6" x14ac:dyDescent="0.3">
      <c r="A29" t="str">
        <f t="shared" si="12"/>
        <v>gY0_6_3_p</v>
      </c>
      <c r="B29" s="20">
        <f t="shared" si="13"/>
        <v>1.0631911488555406</v>
      </c>
      <c r="C29" t="str">
        <f t="shared" si="14"/>
        <v>Sector 6 Region 3</v>
      </c>
      <c r="D29" s="40">
        <f>VLOOKUP(E29,Data!$A$32:$B$40,2,0)</f>
        <v>6.3191148855540488E-2</v>
      </c>
      <c r="E29">
        <v>6</v>
      </c>
      <c r="F29">
        <v>3</v>
      </c>
    </row>
    <row r="30" spans="1:6" x14ac:dyDescent="0.3">
      <c r="A30" t="str">
        <f t="shared" si="12"/>
        <v>gY0_7_1_p</v>
      </c>
      <c r="B30" s="20">
        <f t="shared" si="13"/>
        <v>1.0653519860376068</v>
      </c>
      <c r="C30" t="str">
        <f t="shared" si="14"/>
        <v>Sector 7 Region 1</v>
      </c>
      <c r="D30" s="40">
        <f>VLOOKUP(E30,Data!$A$32:$B$40,2,0)</f>
        <v>6.5351986037606793E-2</v>
      </c>
      <c r="E30">
        <v>7</v>
      </c>
      <c r="F30">
        <v>1</v>
      </c>
    </row>
    <row r="31" spans="1:6" x14ac:dyDescent="0.3">
      <c r="A31" t="str">
        <f t="shared" si="12"/>
        <v>gY0_7_2_p</v>
      </c>
      <c r="B31" s="20">
        <f t="shared" si="13"/>
        <v>1.0653519860376068</v>
      </c>
      <c r="C31" t="str">
        <f t="shared" si="14"/>
        <v>Sector 7 Region 2</v>
      </c>
      <c r="D31" s="40">
        <f>VLOOKUP(E31,Data!$A$32:$B$40,2,0)</f>
        <v>6.5351986037606793E-2</v>
      </c>
      <c r="E31">
        <v>7</v>
      </c>
      <c r="F31">
        <v>2</v>
      </c>
    </row>
    <row r="32" spans="1:6" x14ac:dyDescent="0.3">
      <c r="A32" t="str">
        <f t="shared" si="12"/>
        <v>gY0_7_3_p</v>
      </c>
      <c r="B32" s="20">
        <f t="shared" si="13"/>
        <v>1.0653519860376068</v>
      </c>
      <c r="C32" t="str">
        <f t="shared" si="14"/>
        <v>Sector 7 Region 3</v>
      </c>
      <c r="D32" s="40">
        <f>VLOOKUP(E32,Data!$A$32:$B$40,2,0)</f>
        <v>6.5351986037606793E-2</v>
      </c>
      <c r="E32">
        <v>7</v>
      </c>
      <c r="F32">
        <v>3</v>
      </c>
    </row>
    <row r="33" spans="1:6" x14ac:dyDescent="0.3">
      <c r="A33" t="str">
        <f t="shared" si="12"/>
        <v>gY0_8_1_p</v>
      </c>
      <c r="B33" s="20">
        <f t="shared" si="13"/>
        <v>1.066896106635161</v>
      </c>
      <c r="C33" t="str">
        <f t="shared" si="14"/>
        <v>Sector 8 Region 1</v>
      </c>
      <c r="D33" s="40">
        <f>VLOOKUP(E33,Data!$A$32:$B$40,2,0)</f>
        <v>6.689610663516099E-2</v>
      </c>
      <c r="E33">
        <v>8</v>
      </c>
      <c r="F33">
        <v>1</v>
      </c>
    </row>
    <row r="34" spans="1:6" x14ac:dyDescent="0.3">
      <c r="A34" t="str">
        <f t="shared" si="12"/>
        <v>gY0_8_2_p</v>
      </c>
      <c r="B34" s="20">
        <f t="shared" si="13"/>
        <v>1.066896106635161</v>
      </c>
      <c r="C34" t="str">
        <f t="shared" si="14"/>
        <v>Sector 8 Region 2</v>
      </c>
      <c r="D34" s="40">
        <f>VLOOKUP(E34,Data!$A$32:$B$40,2,0)</f>
        <v>6.689610663516099E-2</v>
      </c>
      <c r="E34">
        <v>8</v>
      </c>
      <c r="F34">
        <v>2</v>
      </c>
    </row>
    <row r="35" spans="1:6" x14ac:dyDescent="0.3">
      <c r="A35" t="str">
        <f t="shared" si="12"/>
        <v>gY0_8_3_p</v>
      </c>
      <c r="B35" s="20">
        <f t="shared" si="13"/>
        <v>1.066896106635161</v>
      </c>
      <c r="C35" t="str">
        <f t="shared" si="14"/>
        <v>Sector 8 Region 3</v>
      </c>
      <c r="D35" s="40">
        <f>VLOOKUP(E35,Data!$A$32:$B$40,2,0)</f>
        <v>6.689610663516099E-2</v>
      </c>
      <c r="E35">
        <v>8</v>
      </c>
      <c r="F35">
        <v>3</v>
      </c>
    </row>
    <row r="36" spans="1:6" x14ac:dyDescent="0.3">
      <c r="A36" t="str">
        <f t="shared" si="12"/>
        <v>gY0_9_1_p</v>
      </c>
      <c r="B36" s="20">
        <f t="shared" si="13"/>
        <v>1.0636253191919318</v>
      </c>
      <c r="C36" t="str">
        <f t="shared" si="14"/>
        <v>Sector 9 Region 1</v>
      </c>
      <c r="D36" s="40">
        <f>VLOOKUP(E36,Data!$A$32:$B$40,2,0)</f>
        <v>6.3625319191931748E-2</v>
      </c>
      <c r="E36">
        <v>9</v>
      </c>
      <c r="F36">
        <v>1</v>
      </c>
    </row>
    <row r="37" spans="1:6" x14ac:dyDescent="0.3">
      <c r="A37" t="str">
        <f t="shared" si="12"/>
        <v>gY0_9_2_p</v>
      </c>
      <c r="B37" s="20">
        <f t="shared" si="13"/>
        <v>1.0636253191919318</v>
      </c>
      <c r="C37" t="str">
        <f t="shared" si="14"/>
        <v>Sector 9 Region 2</v>
      </c>
      <c r="D37" s="40">
        <f>VLOOKUP(E37,Data!$A$32:$B$40,2,0)</f>
        <v>6.3625319191931748E-2</v>
      </c>
      <c r="E37">
        <v>9</v>
      </c>
      <c r="F37">
        <v>2</v>
      </c>
    </row>
    <row r="38" spans="1:6" x14ac:dyDescent="0.3">
      <c r="A38" t="str">
        <f t="shared" si="12"/>
        <v>gY0_9_3_p</v>
      </c>
      <c r="B38" s="20">
        <f t="shared" si="13"/>
        <v>1.0636253191919318</v>
      </c>
      <c r="C38" t="str">
        <f t="shared" si="14"/>
        <v>Sector 9 Region 3</v>
      </c>
      <c r="D38" s="40">
        <f>VLOOKUP(E38,Data!$A$32:$B$40,2,0)</f>
        <v>6.3625319191931748E-2</v>
      </c>
      <c r="E38">
        <v>9</v>
      </c>
      <c r="F38">
        <v>3</v>
      </c>
    </row>
    <row r="39" spans="1:6" x14ac:dyDescent="0.3">
      <c r="A39" s="52" t="s">
        <v>204</v>
      </c>
      <c r="B39" s="52"/>
      <c r="C39" s="52"/>
      <c r="D39" s="21"/>
      <c r="E39" s="21" t="s">
        <v>123</v>
      </c>
      <c r="F39" s="21" t="s">
        <v>124</v>
      </c>
    </row>
    <row r="40" spans="1:6" x14ac:dyDescent="0.3">
      <c r="A40" t="str">
        <f t="shared" ref="A40:A48" si="15">"gN0_" &amp; E40 &amp; "_" &amp; F40 &amp; "_p"</f>
        <v>gN0_1_1_p</v>
      </c>
      <c r="B40" s="20">
        <f>1+D40</f>
        <v>0.95821822598232087</v>
      </c>
      <c r="C40" t="str">
        <f>CONCATENATE(E$11," ",E40," ",F$11, " ",F40)</f>
        <v>Sector 1 Region 1</v>
      </c>
      <c r="D40" s="40">
        <f>VLOOKUP(E40,Data!$A$42:$B$44,2,0)</f>
        <v>-4.1781774017679151E-2</v>
      </c>
      <c r="E40">
        <v>1</v>
      </c>
      <c r="F40">
        <v>1</v>
      </c>
    </row>
    <row r="41" spans="1:6" x14ac:dyDescent="0.3">
      <c r="A41" t="str">
        <f t="shared" si="15"/>
        <v>gN0_1_2_p</v>
      </c>
      <c r="B41" s="20">
        <f t="shared" ref="B41:B48" si="16">1+D41</f>
        <v>0.95821822598232087</v>
      </c>
      <c r="C41" t="str">
        <f t="shared" ref="C41:C48" si="17">CONCATENATE(E$11," ",E41," ",F$11, " ",F41)</f>
        <v>Sector 1 Region 2</v>
      </c>
      <c r="D41" s="40">
        <f>VLOOKUP(E41,Data!$A$42:$B$44,2,0)</f>
        <v>-4.1781774017679151E-2</v>
      </c>
      <c r="E41">
        <v>1</v>
      </c>
      <c r="F41">
        <v>2</v>
      </c>
    </row>
    <row r="42" spans="1:6" x14ac:dyDescent="0.3">
      <c r="A42" t="str">
        <f t="shared" ref="A42" si="18">"gN0_" &amp; E42 &amp; "_" &amp; F42 &amp; "_p"</f>
        <v>gN0_1_3_p</v>
      </c>
      <c r="B42" s="20">
        <f t="shared" ref="B42" si="19">1+D42</f>
        <v>0.95821822598232087</v>
      </c>
      <c r="C42" t="str">
        <f t="shared" ref="C42" si="20">CONCATENATE(E$11," ",E42," ",F$11, " ",F42)</f>
        <v>Sector 1 Region 3</v>
      </c>
      <c r="D42" s="40">
        <f>VLOOKUP(E42,Data!$A$42:$B$44,2,0)</f>
        <v>-4.1781774017679151E-2</v>
      </c>
      <c r="E42">
        <v>1</v>
      </c>
      <c r="F42">
        <v>3</v>
      </c>
    </row>
    <row r="43" spans="1:6" x14ac:dyDescent="0.3">
      <c r="A43" t="str">
        <f t="shared" si="15"/>
        <v>gN0_2_1_p</v>
      </c>
      <c r="B43" s="20">
        <f t="shared" si="16"/>
        <v>0.98779162086935257</v>
      </c>
      <c r="C43" t="str">
        <f t="shared" si="17"/>
        <v>Sector 2 Region 1</v>
      </c>
      <c r="D43" s="40">
        <f>VLOOKUP(E43,Data!$A$42:$B$44,2,0)</f>
        <v>-1.2208379130647451E-2</v>
      </c>
      <c r="E43">
        <v>2</v>
      </c>
      <c r="F43">
        <v>1</v>
      </c>
    </row>
    <row r="44" spans="1:6" x14ac:dyDescent="0.3">
      <c r="A44" t="str">
        <f t="shared" si="15"/>
        <v>gN0_2_2_p</v>
      </c>
      <c r="B44" s="20">
        <f t="shared" si="16"/>
        <v>0.98779162086935257</v>
      </c>
      <c r="C44" t="str">
        <f t="shared" si="17"/>
        <v>Sector 2 Region 2</v>
      </c>
      <c r="D44" s="40">
        <f>VLOOKUP(E44,Data!$A$42:$B$44,2,0)</f>
        <v>-1.2208379130647451E-2</v>
      </c>
      <c r="E44">
        <v>2</v>
      </c>
      <c r="F44">
        <v>2</v>
      </c>
    </row>
    <row r="45" spans="1:6" x14ac:dyDescent="0.3">
      <c r="A45" t="str">
        <f t="shared" ref="A45" si="21">"gN0_" &amp; E45 &amp; "_" &amp; F45 &amp; "_p"</f>
        <v>gN0_2_3_p</v>
      </c>
      <c r="B45" s="20">
        <f t="shared" ref="B45" si="22">1+D45</f>
        <v>0.98779162086935257</v>
      </c>
      <c r="C45" t="str">
        <f t="shared" ref="C45" si="23">CONCATENATE(E$11," ",E45," ",F$11, " ",F45)</f>
        <v>Sector 2 Region 3</v>
      </c>
      <c r="D45" s="40">
        <f>VLOOKUP(E45,Data!$A$42:$B$44,2,0)</f>
        <v>-1.2208379130647451E-2</v>
      </c>
      <c r="E45">
        <v>2</v>
      </c>
      <c r="F45">
        <v>3</v>
      </c>
    </row>
    <row r="46" spans="1:6" x14ac:dyDescent="0.3">
      <c r="A46" t="str">
        <f t="shared" si="15"/>
        <v>gN0_3_1_p</v>
      </c>
      <c r="B46" s="20">
        <f t="shared" si="16"/>
        <v>1.0521836407616887</v>
      </c>
      <c r="C46" t="str">
        <f t="shared" si="17"/>
        <v>Sector 3 Region 1</v>
      </c>
      <c r="D46" s="40">
        <f>VLOOKUP(E46,Data!$A$42:$B$44,2,0)</f>
        <v>5.2183640761688597E-2</v>
      </c>
      <c r="E46">
        <v>3</v>
      </c>
      <c r="F46">
        <v>1</v>
      </c>
    </row>
    <row r="47" spans="1:6" x14ac:dyDescent="0.3">
      <c r="A47" t="str">
        <f t="shared" si="15"/>
        <v>gN0_3_2_p</v>
      </c>
      <c r="B47" s="20">
        <f t="shared" si="16"/>
        <v>1.0521836407616887</v>
      </c>
      <c r="C47" t="str">
        <f t="shared" si="17"/>
        <v>Sector 3 Region 2</v>
      </c>
      <c r="D47" s="40">
        <f>VLOOKUP(E47,Data!$A$42:$B$44,2,0)</f>
        <v>5.2183640761688597E-2</v>
      </c>
      <c r="E47">
        <v>3</v>
      </c>
      <c r="F47">
        <v>2</v>
      </c>
    </row>
    <row r="48" spans="1:6" x14ac:dyDescent="0.3">
      <c r="A48" t="str">
        <f t="shared" si="15"/>
        <v>gN0_3_3_p</v>
      </c>
      <c r="B48" s="20">
        <f t="shared" si="16"/>
        <v>1.0521836407616887</v>
      </c>
      <c r="C48" t="str">
        <f t="shared" si="17"/>
        <v>Sector 3 Region 3</v>
      </c>
      <c r="D48" s="40">
        <f>VLOOKUP(E48,Data!$A$42:$B$50,2,0)</f>
        <v>5.2183640761688597E-2</v>
      </c>
      <c r="E48">
        <v>3</v>
      </c>
      <c r="F48">
        <v>3</v>
      </c>
    </row>
    <row r="49" spans="1:6" x14ac:dyDescent="0.3">
      <c r="A49" t="str">
        <f t="shared" ref="A49:A66" si="24">"gN0_" &amp; E49 &amp; "_" &amp; F49 &amp; "_p"</f>
        <v>gN0_4_1_p</v>
      </c>
      <c r="B49" s="20">
        <f t="shared" ref="B49:B66" si="25">1+D49</f>
        <v>1.0450168240059852</v>
      </c>
      <c r="C49" t="str">
        <f t="shared" ref="C49:C66" si="26">CONCATENATE(E$11," ",E49," ",F$11, " ",F49)</f>
        <v>Sector 4 Region 1</v>
      </c>
      <c r="D49" s="40">
        <f>VLOOKUP(E49,Data!$A$42:$B$50,2,0)</f>
        <v>4.5016824005985126E-2</v>
      </c>
      <c r="E49">
        <v>4</v>
      </c>
      <c r="F49">
        <v>1</v>
      </c>
    </row>
    <row r="50" spans="1:6" x14ac:dyDescent="0.3">
      <c r="A50" t="str">
        <f t="shared" si="24"/>
        <v>gN0_4_2_p</v>
      </c>
      <c r="B50" s="20">
        <f t="shared" si="25"/>
        <v>1.0450168240059852</v>
      </c>
      <c r="C50" t="str">
        <f t="shared" si="26"/>
        <v>Sector 4 Region 2</v>
      </c>
      <c r="D50" s="40">
        <f>VLOOKUP(E50,Data!$A$42:$B$50,2,0)</f>
        <v>4.5016824005985126E-2</v>
      </c>
      <c r="E50">
        <v>4</v>
      </c>
      <c r="F50">
        <v>2</v>
      </c>
    </row>
    <row r="51" spans="1:6" x14ac:dyDescent="0.3">
      <c r="A51" t="str">
        <f t="shared" si="24"/>
        <v>gN0_4_3_p</v>
      </c>
      <c r="B51" s="20">
        <f t="shared" si="25"/>
        <v>1.0450168240059852</v>
      </c>
      <c r="C51" t="str">
        <f t="shared" si="26"/>
        <v>Sector 4 Region 3</v>
      </c>
      <c r="D51" s="40">
        <f>VLOOKUP(E51,Data!$A$42:$B$50,2,0)</f>
        <v>4.5016824005985126E-2</v>
      </c>
      <c r="E51">
        <v>4</v>
      </c>
      <c r="F51">
        <v>3</v>
      </c>
    </row>
    <row r="52" spans="1:6" x14ac:dyDescent="0.3">
      <c r="A52" t="str">
        <f t="shared" si="24"/>
        <v>gN0_5_1_p</v>
      </c>
      <c r="B52" s="20">
        <f t="shared" si="25"/>
        <v>1.0195051545361078</v>
      </c>
      <c r="C52" t="str">
        <f t="shared" si="26"/>
        <v>Sector 5 Region 1</v>
      </c>
      <c r="D52" s="40">
        <f>VLOOKUP(E52,Data!$A$42:$B$50,2,0)</f>
        <v>1.9505154536107773E-2</v>
      </c>
      <c r="E52">
        <v>5</v>
      </c>
      <c r="F52">
        <v>1</v>
      </c>
    </row>
    <row r="53" spans="1:6" x14ac:dyDescent="0.3">
      <c r="A53" t="str">
        <f t="shared" si="24"/>
        <v>gN0_5_2_p</v>
      </c>
      <c r="B53" s="20">
        <f t="shared" si="25"/>
        <v>1.0195051545361078</v>
      </c>
      <c r="C53" t="str">
        <f t="shared" si="26"/>
        <v>Sector 5 Region 2</v>
      </c>
      <c r="D53" s="40">
        <f>VLOOKUP(E53,Data!$A$42:$B$50,2,0)</f>
        <v>1.9505154536107773E-2</v>
      </c>
      <c r="E53">
        <v>5</v>
      </c>
      <c r="F53">
        <v>2</v>
      </c>
    </row>
    <row r="54" spans="1:6" x14ac:dyDescent="0.3">
      <c r="A54" t="str">
        <f t="shared" si="24"/>
        <v>gN0_5_3_p</v>
      </c>
      <c r="B54" s="20">
        <f t="shared" si="25"/>
        <v>1.0195051545361078</v>
      </c>
      <c r="C54" t="str">
        <f t="shared" si="26"/>
        <v>Sector 5 Region 3</v>
      </c>
      <c r="D54" s="40">
        <f>VLOOKUP(E54,Data!$A$42:$B$50,2,0)</f>
        <v>1.9505154536107773E-2</v>
      </c>
      <c r="E54">
        <v>5</v>
      </c>
      <c r="F54">
        <v>3</v>
      </c>
    </row>
    <row r="55" spans="1:6" x14ac:dyDescent="0.3">
      <c r="A55" t="str">
        <f t="shared" si="24"/>
        <v>gN0_6_1_p</v>
      </c>
      <c r="B55" s="20">
        <f t="shared" si="25"/>
        <v>1.0224186932463029</v>
      </c>
      <c r="C55" t="str">
        <f t="shared" si="26"/>
        <v>Sector 6 Region 1</v>
      </c>
      <c r="D55" s="40">
        <f>VLOOKUP(E55,Data!$A$42:$B$50,2,0)</f>
        <v>2.2418693246302947E-2</v>
      </c>
      <c r="E55">
        <v>6</v>
      </c>
      <c r="F55">
        <v>1</v>
      </c>
    </row>
    <row r="56" spans="1:6" x14ac:dyDescent="0.3">
      <c r="A56" t="str">
        <f t="shared" si="24"/>
        <v>gN0_6_2_p</v>
      </c>
      <c r="B56" s="20">
        <f t="shared" si="25"/>
        <v>1.0224186932463029</v>
      </c>
      <c r="C56" t="str">
        <f t="shared" si="26"/>
        <v>Sector 6 Region 2</v>
      </c>
      <c r="D56" s="40">
        <f>VLOOKUP(E56,Data!$A$42:$B$50,2,0)</f>
        <v>2.2418693246302947E-2</v>
      </c>
      <c r="E56">
        <v>6</v>
      </c>
      <c r="F56">
        <v>2</v>
      </c>
    </row>
    <row r="57" spans="1:6" x14ac:dyDescent="0.3">
      <c r="A57" t="str">
        <f t="shared" si="24"/>
        <v>gN0_6_3_p</v>
      </c>
      <c r="B57" s="20">
        <f t="shared" si="25"/>
        <v>1.0224186932463029</v>
      </c>
      <c r="C57" t="str">
        <f t="shared" si="26"/>
        <v>Sector 6 Region 3</v>
      </c>
      <c r="D57" s="40">
        <f>VLOOKUP(E57,Data!$A$42:$B$50,2,0)</f>
        <v>2.2418693246302947E-2</v>
      </c>
      <c r="E57">
        <v>6</v>
      </c>
      <c r="F57">
        <v>3</v>
      </c>
    </row>
    <row r="58" spans="1:6" x14ac:dyDescent="0.3">
      <c r="A58" t="str">
        <f t="shared" si="24"/>
        <v>gN0_7_1_p</v>
      </c>
      <c r="B58" s="20">
        <f t="shared" si="25"/>
        <v>1.0369276534259069</v>
      </c>
      <c r="C58" t="str">
        <f t="shared" si="26"/>
        <v>Sector 7 Region 1</v>
      </c>
      <c r="D58" s="40">
        <f>VLOOKUP(E58,Data!$A$42:$B$50,2,0)</f>
        <v>3.6927653425906801E-2</v>
      </c>
      <c r="E58">
        <v>7</v>
      </c>
      <c r="F58">
        <v>1</v>
      </c>
    </row>
    <row r="59" spans="1:6" x14ac:dyDescent="0.3">
      <c r="A59" t="str">
        <f t="shared" si="24"/>
        <v>gN0_7_2_p</v>
      </c>
      <c r="B59" s="20">
        <f t="shared" si="25"/>
        <v>1.0369276534259069</v>
      </c>
      <c r="C59" t="str">
        <f t="shared" si="26"/>
        <v>Sector 7 Region 2</v>
      </c>
      <c r="D59" s="40">
        <f>VLOOKUP(E59,Data!$A$42:$B$50,2,0)</f>
        <v>3.6927653425906801E-2</v>
      </c>
      <c r="E59">
        <v>7</v>
      </c>
      <c r="F59">
        <v>2</v>
      </c>
    </row>
    <row r="60" spans="1:6" x14ac:dyDescent="0.3">
      <c r="A60" t="str">
        <f t="shared" si="24"/>
        <v>gN0_7_3_p</v>
      </c>
      <c r="B60" s="20">
        <f t="shared" si="25"/>
        <v>1.0369276534259069</v>
      </c>
      <c r="C60" t="str">
        <f t="shared" si="26"/>
        <v>Sector 7 Region 3</v>
      </c>
      <c r="D60" s="40">
        <f>VLOOKUP(E60,Data!$A$42:$B$50,2,0)</f>
        <v>3.6927653425906801E-2</v>
      </c>
      <c r="E60">
        <v>7</v>
      </c>
      <c r="F60">
        <v>3</v>
      </c>
    </row>
    <row r="61" spans="1:6" x14ac:dyDescent="0.3">
      <c r="A61" t="str">
        <f t="shared" si="24"/>
        <v>gN0_8_1_p</v>
      </c>
      <c r="B61" s="20">
        <f t="shared" si="25"/>
        <v>1.0136241742466212</v>
      </c>
      <c r="C61" t="str">
        <f t="shared" si="26"/>
        <v>Sector 8 Region 1</v>
      </c>
      <c r="D61" s="40">
        <f>VLOOKUP(E61,Data!$A$42:$B$50,2,0)</f>
        <v>1.3624174246621257E-2</v>
      </c>
      <c r="E61">
        <v>8</v>
      </c>
      <c r="F61">
        <v>1</v>
      </c>
    </row>
    <row r="62" spans="1:6" x14ac:dyDescent="0.3">
      <c r="A62" t="str">
        <f t="shared" si="24"/>
        <v>gN0_8_2_p</v>
      </c>
      <c r="B62" s="20">
        <f t="shared" si="25"/>
        <v>1.0136241742466212</v>
      </c>
      <c r="C62" t="str">
        <f t="shared" si="26"/>
        <v>Sector 8 Region 2</v>
      </c>
      <c r="D62" s="40">
        <f>VLOOKUP(E62,Data!$A$42:$B$50,2,0)</f>
        <v>1.3624174246621257E-2</v>
      </c>
      <c r="E62">
        <v>8</v>
      </c>
      <c r="F62">
        <v>2</v>
      </c>
    </row>
    <row r="63" spans="1:6" x14ac:dyDescent="0.3">
      <c r="A63" t="str">
        <f t="shared" si="24"/>
        <v>gN0_8_3_p</v>
      </c>
      <c r="B63" s="20">
        <f t="shared" si="25"/>
        <v>1.0136241742466212</v>
      </c>
      <c r="C63" t="str">
        <f t="shared" si="26"/>
        <v>Sector 8 Region 3</v>
      </c>
      <c r="D63" s="40">
        <f>VLOOKUP(E63,Data!$A$42:$B$50,2,0)</f>
        <v>1.3624174246621257E-2</v>
      </c>
      <c r="E63">
        <v>8</v>
      </c>
      <c r="F63">
        <v>3</v>
      </c>
    </row>
    <row r="64" spans="1:6" x14ac:dyDescent="0.3">
      <c r="A64" t="str">
        <f t="shared" si="24"/>
        <v>gN0_9_1_p</v>
      </c>
      <c r="B64" s="20">
        <f t="shared" si="25"/>
        <v>1.0323726786057881</v>
      </c>
      <c r="C64" t="str">
        <f t="shared" si="26"/>
        <v>Sector 9 Region 1</v>
      </c>
      <c r="D64" s="40">
        <f>VLOOKUP(E64,Data!$A$42:$B$50,2,0)</f>
        <v>3.2372678605788165E-2</v>
      </c>
      <c r="E64">
        <v>9</v>
      </c>
      <c r="F64">
        <v>1</v>
      </c>
    </row>
    <row r="65" spans="1:6" x14ac:dyDescent="0.3">
      <c r="A65" t="str">
        <f t="shared" si="24"/>
        <v>gN0_9_2_p</v>
      </c>
      <c r="B65" s="20">
        <f t="shared" si="25"/>
        <v>1.0323726786057881</v>
      </c>
      <c r="C65" t="str">
        <f t="shared" si="26"/>
        <v>Sector 9 Region 2</v>
      </c>
      <c r="D65" s="40">
        <f>VLOOKUP(E65,Data!$A$42:$B$50,2,0)</f>
        <v>3.2372678605788165E-2</v>
      </c>
      <c r="E65">
        <v>9</v>
      </c>
      <c r="F65">
        <v>2</v>
      </c>
    </row>
    <row r="66" spans="1:6" x14ac:dyDescent="0.3">
      <c r="A66" t="str">
        <f t="shared" si="24"/>
        <v>gN0_9_3_p</v>
      </c>
      <c r="B66" s="20">
        <f t="shared" si="25"/>
        <v>1.0323726786057881</v>
      </c>
      <c r="C66" t="str">
        <f t="shared" si="26"/>
        <v>Sector 9 Region 3</v>
      </c>
      <c r="D66" s="40">
        <f>VLOOKUP(E66,Data!$A$42:$B$50,2,0)</f>
        <v>3.2372678605788165E-2</v>
      </c>
      <c r="E66">
        <v>9</v>
      </c>
      <c r="F66">
        <v>3</v>
      </c>
    </row>
  </sheetData>
  <mergeCells count="2">
    <mergeCell ref="A11:C11"/>
    <mergeCell ref="A39:C3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4" zoomScale="115" zoomScaleNormal="115" workbookViewId="0">
      <selection activeCell="B8" sqref="B8"/>
    </sheetView>
  </sheetViews>
  <sheetFormatPr baseColWidth="10" defaultRowHeight="14.4" x14ac:dyDescent="0.3"/>
  <cols>
    <col min="3" max="3" width="47.33203125" bestFit="1" customWidth="1"/>
  </cols>
  <sheetData>
    <row r="1" spans="1:3" x14ac:dyDescent="0.3">
      <c r="A1" s="21" t="s">
        <v>0</v>
      </c>
      <c r="B1" s="21" t="s">
        <v>1</v>
      </c>
      <c r="C1" s="21" t="s">
        <v>2</v>
      </c>
    </row>
    <row r="2" spans="1:3" x14ac:dyDescent="0.3">
      <c r="A2" t="s">
        <v>32</v>
      </c>
      <c r="B2">
        <v>0.5</v>
      </c>
      <c r="C2" t="s">
        <v>33</v>
      </c>
    </row>
    <row r="3" spans="1:3" x14ac:dyDescent="0.3">
      <c r="A3" t="s">
        <v>35</v>
      </c>
      <c r="B3">
        <v>1</v>
      </c>
      <c r="C3" t="s">
        <v>34</v>
      </c>
    </row>
    <row r="4" spans="1:3" x14ac:dyDescent="0.3">
      <c r="A4" t="s">
        <v>155</v>
      </c>
      <c r="B4">
        <v>9</v>
      </c>
      <c r="C4" t="s">
        <v>200</v>
      </c>
    </row>
    <row r="5" spans="1:3" x14ac:dyDescent="0.3">
      <c r="A5" t="s">
        <v>52</v>
      </c>
      <c r="B5">
        <v>0.1</v>
      </c>
      <c r="C5" t="s">
        <v>53</v>
      </c>
    </row>
    <row r="6" spans="1:3" x14ac:dyDescent="0.3">
      <c r="A6" t="s">
        <v>54</v>
      </c>
      <c r="B6">
        <v>0</v>
      </c>
      <c r="C6" t="s">
        <v>55</v>
      </c>
    </row>
    <row r="7" spans="1:3" x14ac:dyDescent="0.3">
      <c r="A7" t="s">
        <v>56</v>
      </c>
      <c r="B7">
        <v>0</v>
      </c>
      <c r="C7" t="s">
        <v>57</v>
      </c>
    </row>
    <row r="8" spans="1:3" x14ac:dyDescent="0.3">
      <c r="A8" t="s">
        <v>156</v>
      </c>
      <c r="B8">
        <v>1.01</v>
      </c>
      <c r="C8" t="s">
        <v>201</v>
      </c>
    </row>
    <row r="9" spans="1:3" x14ac:dyDescent="0.3">
      <c r="A9" t="s">
        <v>157</v>
      </c>
      <c r="B9">
        <v>1.01</v>
      </c>
      <c r="C9" t="s">
        <v>202</v>
      </c>
    </row>
    <row r="10" spans="1:3" x14ac:dyDescent="0.3">
      <c r="A10" t="s">
        <v>158</v>
      </c>
      <c r="B10">
        <v>1.01</v>
      </c>
      <c r="C10" t="s">
        <v>203</v>
      </c>
    </row>
    <row r="11" spans="1:3" x14ac:dyDescent="0.3">
      <c r="A11" t="s">
        <v>217</v>
      </c>
      <c r="B11">
        <v>1.01</v>
      </c>
      <c r="C11" t="s">
        <v>223</v>
      </c>
    </row>
    <row r="12" spans="1:3" x14ac:dyDescent="0.3">
      <c r="A12" t="s">
        <v>218</v>
      </c>
      <c r="B12">
        <v>1.01</v>
      </c>
      <c r="C12" t="s">
        <v>224</v>
      </c>
    </row>
    <row r="13" spans="1:3" x14ac:dyDescent="0.3">
      <c r="A13" t="s">
        <v>219</v>
      </c>
      <c r="B13">
        <v>1.01</v>
      </c>
      <c r="C13" t="s">
        <v>225</v>
      </c>
    </row>
    <row r="14" spans="1:3" x14ac:dyDescent="0.3">
      <c r="A14" t="s">
        <v>220</v>
      </c>
      <c r="B14">
        <v>1.01</v>
      </c>
      <c r="C14" t="s">
        <v>226</v>
      </c>
    </row>
    <row r="15" spans="1:3" x14ac:dyDescent="0.3">
      <c r="A15" t="s">
        <v>221</v>
      </c>
      <c r="B15">
        <v>1.01</v>
      </c>
      <c r="C15" t="s">
        <v>227</v>
      </c>
    </row>
    <row r="16" spans="1:3" x14ac:dyDescent="0.3">
      <c r="A16" t="s">
        <v>222</v>
      </c>
      <c r="B16">
        <v>1.01</v>
      </c>
      <c r="C16" t="s">
        <v>228</v>
      </c>
    </row>
    <row r="17" spans="1:6" x14ac:dyDescent="0.3">
      <c r="A17" s="52" t="s">
        <v>134</v>
      </c>
      <c r="B17" s="52"/>
      <c r="C17" s="52"/>
      <c r="D17" s="21" t="s">
        <v>123</v>
      </c>
      <c r="E17" s="21" t="s">
        <v>124</v>
      </c>
      <c r="F17" s="21"/>
    </row>
    <row r="18" spans="1:6" x14ac:dyDescent="0.3">
      <c r="A18" t="str">
        <f>"etaNK_" &amp; D18 &amp; "_" &amp; E18 &amp; "_p"</f>
        <v>etaNK_1_1_p</v>
      </c>
      <c r="B18">
        <v>0.99</v>
      </c>
      <c r="C18" t="str">
        <f t="shared" ref="C18:C26" si="0">CONCATENATE(D$17," ",D18," ",E$17, " ",E18)</f>
        <v>Sector 1 Region 1</v>
      </c>
      <c r="D18">
        <v>1</v>
      </c>
      <c r="E18">
        <v>1</v>
      </c>
    </row>
    <row r="19" spans="1:6" x14ac:dyDescent="0.3">
      <c r="A19" t="str">
        <f t="shared" ref="A19:A26" si="1">"etaNK_" &amp; D19 &amp; "_" &amp; E19 &amp; "_p"</f>
        <v>etaNK_1_2_p</v>
      </c>
      <c r="B19">
        <v>0.99</v>
      </c>
      <c r="C19" t="str">
        <f t="shared" si="0"/>
        <v>Sector 1 Region 2</v>
      </c>
      <c r="D19">
        <v>1</v>
      </c>
      <c r="E19">
        <v>2</v>
      </c>
    </row>
    <row r="20" spans="1:6" x14ac:dyDescent="0.3">
      <c r="A20" t="str">
        <f t="shared" si="1"/>
        <v>etaNK_1_3_p</v>
      </c>
      <c r="B20">
        <v>0.99</v>
      </c>
      <c r="C20" t="str">
        <f t="shared" si="0"/>
        <v>Sector 1 Region 3</v>
      </c>
      <c r="D20">
        <v>1</v>
      </c>
      <c r="E20">
        <v>3</v>
      </c>
    </row>
    <row r="21" spans="1:6" x14ac:dyDescent="0.3">
      <c r="A21" t="str">
        <f t="shared" si="1"/>
        <v>etaNK_2_1_p</v>
      </c>
      <c r="B21">
        <v>0.99</v>
      </c>
      <c r="C21" t="str">
        <f t="shared" si="0"/>
        <v>Sector 2 Region 1</v>
      </c>
      <c r="D21">
        <v>2</v>
      </c>
      <c r="E21">
        <v>1</v>
      </c>
    </row>
    <row r="22" spans="1:6" x14ac:dyDescent="0.3">
      <c r="A22" t="str">
        <f t="shared" si="1"/>
        <v>etaNK_2_2_p</v>
      </c>
      <c r="B22">
        <v>0.99</v>
      </c>
      <c r="C22" t="str">
        <f t="shared" si="0"/>
        <v>Sector 2 Region 2</v>
      </c>
      <c r="D22">
        <v>2</v>
      </c>
      <c r="E22">
        <v>2</v>
      </c>
    </row>
    <row r="23" spans="1:6" x14ac:dyDescent="0.3">
      <c r="A23" t="str">
        <f t="shared" si="1"/>
        <v>etaNK_2_3_p</v>
      </c>
      <c r="B23">
        <v>0.99</v>
      </c>
      <c r="C23" t="str">
        <f t="shared" si="0"/>
        <v>Sector 2 Region 3</v>
      </c>
      <c r="D23">
        <v>2</v>
      </c>
      <c r="E23">
        <v>3</v>
      </c>
    </row>
    <row r="24" spans="1:6" x14ac:dyDescent="0.3">
      <c r="A24" t="str">
        <f t="shared" si="1"/>
        <v>etaNK_3_1_p</v>
      </c>
      <c r="B24">
        <v>0.99</v>
      </c>
      <c r="C24" t="str">
        <f t="shared" si="0"/>
        <v>Sector 3 Region 1</v>
      </c>
      <c r="D24">
        <v>3</v>
      </c>
      <c r="E24">
        <v>1</v>
      </c>
    </row>
    <row r="25" spans="1:6" x14ac:dyDescent="0.3">
      <c r="A25" t="str">
        <f t="shared" si="1"/>
        <v>etaNK_3_2_p</v>
      </c>
      <c r="B25">
        <v>0.99</v>
      </c>
      <c r="C25" t="str">
        <f t="shared" si="0"/>
        <v>Sector 3 Region 2</v>
      </c>
      <c r="D25">
        <v>3</v>
      </c>
      <c r="E25">
        <v>2</v>
      </c>
    </row>
    <row r="26" spans="1:6" x14ac:dyDescent="0.3">
      <c r="A26" t="str">
        <f t="shared" si="1"/>
        <v>etaNK_3_3_p</v>
      </c>
      <c r="B26">
        <v>0.99</v>
      </c>
      <c r="C26" t="str">
        <f t="shared" si="0"/>
        <v>Sector 3 Region 3</v>
      </c>
      <c r="D26">
        <v>3</v>
      </c>
      <c r="E26">
        <v>3</v>
      </c>
    </row>
    <row r="27" spans="1:6" x14ac:dyDescent="0.3">
      <c r="A27" t="str">
        <f t="shared" ref="A27:A44" si="2">"etaNK_" &amp; D27 &amp; "_" &amp; E27 &amp; "_p"</f>
        <v>etaNK_4_1_p</v>
      </c>
      <c r="B27">
        <v>0.99</v>
      </c>
      <c r="C27" t="str">
        <f t="shared" ref="C27:C44" si="3">CONCATENATE(D$17," ",D27," ",E$17, " ",E27)</f>
        <v>Sector 4 Region 1</v>
      </c>
      <c r="D27">
        <v>4</v>
      </c>
      <c r="E27">
        <v>1</v>
      </c>
    </row>
    <row r="28" spans="1:6" x14ac:dyDescent="0.3">
      <c r="A28" t="str">
        <f t="shared" si="2"/>
        <v>etaNK_4_2_p</v>
      </c>
      <c r="B28">
        <v>0.99</v>
      </c>
      <c r="C28" t="str">
        <f t="shared" si="3"/>
        <v>Sector 4 Region 2</v>
      </c>
      <c r="D28">
        <v>4</v>
      </c>
      <c r="E28">
        <v>2</v>
      </c>
    </row>
    <row r="29" spans="1:6" x14ac:dyDescent="0.3">
      <c r="A29" t="str">
        <f t="shared" si="2"/>
        <v>etaNK_4_3_p</v>
      </c>
      <c r="B29">
        <v>0.99</v>
      </c>
      <c r="C29" t="str">
        <f t="shared" si="3"/>
        <v>Sector 4 Region 3</v>
      </c>
      <c r="D29">
        <v>4</v>
      </c>
      <c r="E29">
        <v>3</v>
      </c>
    </row>
    <row r="30" spans="1:6" x14ac:dyDescent="0.3">
      <c r="A30" t="str">
        <f t="shared" si="2"/>
        <v>etaNK_5_1_p</v>
      </c>
      <c r="B30">
        <v>0.99</v>
      </c>
      <c r="C30" t="str">
        <f t="shared" si="3"/>
        <v>Sector 5 Region 1</v>
      </c>
      <c r="D30">
        <v>5</v>
      </c>
      <c r="E30">
        <v>1</v>
      </c>
    </row>
    <row r="31" spans="1:6" x14ac:dyDescent="0.3">
      <c r="A31" t="str">
        <f t="shared" si="2"/>
        <v>etaNK_5_2_p</v>
      </c>
      <c r="B31">
        <v>0.99</v>
      </c>
      <c r="C31" t="str">
        <f t="shared" si="3"/>
        <v>Sector 5 Region 2</v>
      </c>
      <c r="D31">
        <v>5</v>
      </c>
      <c r="E31">
        <v>2</v>
      </c>
    </row>
    <row r="32" spans="1:6" x14ac:dyDescent="0.3">
      <c r="A32" t="str">
        <f t="shared" si="2"/>
        <v>etaNK_5_3_p</v>
      </c>
      <c r="B32">
        <v>0.99</v>
      </c>
      <c r="C32" t="str">
        <f t="shared" si="3"/>
        <v>Sector 5 Region 3</v>
      </c>
      <c r="D32">
        <v>5</v>
      </c>
      <c r="E32">
        <v>3</v>
      </c>
    </row>
    <row r="33" spans="1:6" x14ac:dyDescent="0.3">
      <c r="A33" t="str">
        <f t="shared" si="2"/>
        <v>etaNK_6_1_p</v>
      </c>
      <c r="B33">
        <v>0.99</v>
      </c>
      <c r="C33" t="str">
        <f t="shared" si="3"/>
        <v>Sector 6 Region 1</v>
      </c>
      <c r="D33">
        <v>6</v>
      </c>
      <c r="E33">
        <v>1</v>
      </c>
    </row>
    <row r="34" spans="1:6" x14ac:dyDescent="0.3">
      <c r="A34" t="str">
        <f t="shared" si="2"/>
        <v>etaNK_6_2_p</v>
      </c>
      <c r="B34">
        <v>0.99</v>
      </c>
      <c r="C34" t="str">
        <f t="shared" si="3"/>
        <v>Sector 6 Region 2</v>
      </c>
      <c r="D34">
        <v>6</v>
      </c>
      <c r="E34">
        <v>2</v>
      </c>
    </row>
    <row r="35" spans="1:6" x14ac:dyDescent="0.3">
      <c r="A35" t="str">
        <f t="shared" si="2"/>
        <v>etaNK_6_3_p</v>
      </c>
      <c r="B35">
        <v>0.99</v>
      </c>
      <c r="C35" t="str">
        <f t="shared" si="3"/>
        <v>Sector 6 Region 3</v>
      </c>
      <c r="D35">
        <v>6</v>
      </c>
      <c r="E35">
        <v>3</v>
      </c>
    </row>
    <row r="36" spans="1:6" x14ac:dyDescent="0.3">
      <c r="A36" t="str">
        <f t="shared" si="2"/>
        <v>etaNK_7_1_p</v>
      </c>
      <c r="B36">
        <v>0.99</v>
      </c>
      <c r="C36" t="str">
        <f t="shared" si="3"/>
        <v>Sector 7 Region 1</v>
      </c>
      <c r="D36">
        <v>7</v>
      </c>
      <c r="E36">
        <v>1</v>
      </c>
    </row>
    <row r="37" spans="1:6" x14ac:dyDescent="0.3">
      <c r="A37" t="str">
        <f t="shared" si="2"/>
        <v>etaNK_7_2_p</v>
      </c>
      <c r="B37">
        <v>0.99</v>
      </c>
      <c r="C37" t="str">
        <f t="shared" si="3"/>
        <v>Sector 7 Region 2</v>
      </c>
      <c r="D37">
        <v>7</v>
      </c>
      <c r="E37">
        <v>2</v>
      </c>
    </row>
    <row r="38" spans="1:6" x14ac:dyDescent="0.3">
      <c r="A38" t="str">
        <f t="shared" si="2"/>
        <v>etaNK_7_3_p</v>
      </c>
      <c r="B38">
        <v>0.99</v>
      </c>
      <c r="C38" t="str">
        <f t="shared" si="3"/>
        <v>Sector 7 Region 3</v>
      </c>
      <c r="D38">
        <v>7</v>
      </c>
      <c r="E38">
        <v>3</v>
      </c>
    </row>
    <row r="39" spans="1:6" x14ac:dyDescent="0.3">
      <c r="A39" t="str">
        <f t="shared" si="2"/>
        <v>etaNK_8_1_p</v>
      </c>
      <c r="B39">
        <v>0.99</v>
      </c>
      <c r="C39" t="str">
        <f t="shared" si="3"/>
        <v>Sector 8 Region 1</v>
      </c>
      <c r="D39">
        <v>8</v>
      </c>
      <c r="E39">
        <v>1</v>
      </c>
    </row>
    <row r="40" spans="1:6" x14ac:dyDescent="0.3">
      <c r="A40" t="str">
        <f t="shared" si="2"/>
        <v>etaNK_8_2_p</v>
      </c>
      <c r="B40">
        <v>0.99</v>
      </c>
      <c r="C40" t="str">
        <f t="shared" si="3"/>
        <v>Sector 8 Region 2</v>
      </c>
      <c r="D40">
        <v>8</v>
      </c>
      <c r="E40">
        <v>2</v>
      </c>
    </row>
    <row r="41" spans="1:6" x14ac:dyDescent="0.3">
      <c r="A41" t="str">
        <f t="shared" si="2"/>
        <v>etaNK_8_3_p</v>
      </c>
      <c r="B41">
        <v>0.99</v>
      </c>
      <c r="C41" t="str">
        <f t="shared" si="3"/>
        <v>Sector 8 Region 3</v>
      </c>
      <c r="D41">
        <v>8</v>
      </c>
      <c r="E41">
        <v>3</v>
      </c>
    </row>
    <row r="42" spans="1:6" x14ac:dyDescent="0.3">
      <c r="A42" t="str">
        <f t="shared" si="2"/>
        <v>etaNK_9_1_p</v>
      </c>
      <c r="B42">
        <v>0.99</v>
      </c>
      <c r="C42" t="str">
        <f t="shared" si="3"/>
        <v>Sector 9 Region 1</v>
      </c>
      <c r="D42">
        <v>9</v>
      </c>
      <c r="E42">
        <v>1</v>
      </c>
    </row>
    <row r="43" spans="1:6" x14ac:dyDescent="0.3">
      <c r="A43" t="str">
        <f t="shared" si="2"/>
        <v>etaNK_9_2_p</v>
      </c>
      <c r="B43">
        <v>0.99</v>
      </c>
      <c r="C43" t="str">
        <f t="shared" si="3"/>
        <v>Sector 9 Region 2</v>
      </c>
      <c r="D43">
        <v>9</v>
      </c>
      <c r="E43">
        <v>2</v>
      </c>
    </row>
    <row r="44" spans="1:6" x14ac:dyDescent="0.3">
      <c r="A44" t="str">
        <f t="shared" si="2"/>
        <v>etaNK_9_3_p</v>
      </c>
      <c r="B44">
        <v>0.99</v>
      </c>
      <c r="C44" t="str">
        <f t="shared" si="3"/>
        <v>Sector 9 Region 3</v>
      </c>
      <c r="D44">
        <v>9</v>
      </c>
      <c r="E44">
        <v>3</v>
      </c>
    </row>
    <row r="45" spans="1:6" x14ac:dyDescent="0.3">
      <c r="A45" s="52" t="s">
        <v>135</v>
      </c>
      <c r="B45" s="52"/>
      <c r="C45" s="52"/>
      <c r="D45" s="21" t="s">
        <v>123</v>
      </c>
      <c r="E45" s="21" t="s">
        <v>124</v>
      </c>
      <c r="F45" s="21"/>
    </row>
    <row r="46" spans="1:6" x14ac:dyDescent="0.3">
      <c r="A46" t="str">
        <f>"phiGA_" &amp; D46 &amp; "_" &amp; E46 &amp; "_p"</f>
        <v>phiGA_1_1_p</v>
      </c>
      <c r="B46">
        <v>1</v>
      </c>
      <c r="C46" t="str">
        <f>CONCATENATE(D$17," ",D46," ",E$17, " ",E46)</f>
        <v>Sector 1 Region 1</v>
      </c>
      <c r="D46">
        <v>1</v>
      </c>
      <c r="E46">
        <v>1</v>
      </c>
    </row>
    <row r="47" spans="1:6" x14ac:dyDescent="0.3">
      <c r="A47" t="str">
        <f t="shared" ref="A47:A54" si="4">"phiGA_" &amp; D47 &amp; "_" &amp; E47 &amp; "_p"</f>
        <v>phiGA_1_2_p</v>
      </c>
      <c r="B47">
        <v>1</v>
      </c>
      <c r="C47" t="str">
        <f t="shared" ref="C47:C54" si="5">CONCATENATE(D$17," ",D47," ",E$17, " ",E47)</f>
        <v>Sector 1 Region 2</v>
      </c>
      <c r="D47">
        <v>1</v>
      </c>
      <c r="E47">
        <v>2</v>
      </c>
    </row>
    <row r="48" spans="1:6" x14ac:dyDescent="0.3">
      <c r="A48" t="str">
        <f t="shared" si="4"/>
        <v>phiGA_1_3_p</v>
      </c>
      <c r="B48">
        <v>1</v>
      </c>
      <c r="C48" t="str">
        <f t="shared" si="5"/>
        <v>Sector 1 Region 3</v>
      </c>
      <c r="D48">
        <v>1</v>
      </c>
      <c r="E48">
        <v>3</v>
      </c>
    </row>
    <row r="49" spans="1:5" x14ac:dyDescent="0.3">
      <c r="A49" t="str">
        <f t="shared" si="4"/>
        <v>phiGA_2_1_p</v>
      </c>
      <c r="B49">
        <v>1</v>
      </c>
      <c r="C49" t="str">
        <f t="shared" si="5"/>
        <v>Sector 2 Region 1</v>
      </c>
      <c r="D49">
        <v>2</v>
      </c>
      <c r="E49">
        <v>1</v>
      </c>
    </row>
    <row r="50" spans="1:5" x14ac:dyDescent="0.3">
      <c r="A50" t="str">
        <f t="shared" si="4"/>
        <v>phiGA_2_2_p</v>
      </c>
      <c r="B50">
        <v>1</v>
      </c>
      <c r="C50" t="str">
        <f t="shared" si="5"/>
        <v>Sector 2 Region 2</v>
      </c>
      <c r="D50">
        <v>2</v>
      </c>
      <c r="E50">
        <v>2</v>
      </c>
    </row>
    <row r="51" spans="1:5" x14ac:dyDescent="0.3">
      <c r="A51" t="str">
        <f t="shared" si="4"/>
        <v>phiGA_2_3_p</v>
      </c>
      <c r="B51">
        <v>1</v>
      </c>
      <c r="C51" t="str">
        <f t="shared" si="5"/>
        <v>Sector 2 Region 3</v>
      </c>
      <c r="D51">
        <v>2</v>
      </c>
      <c r="E51">
        <v>3</v>
      </c>
    </row>
    <row r="52" spans="1:5" x14ac:dyDescent="0.3">
      <c r="A52" t="str">
        <f t="shared" si="4"/>
        <v>phiGA_3_1_p</v>
      </c>
      <c r="B52">
        <v>1</v>
      </c>
      <c r="C52" t="str">
        <f t="shared" si="5"/>
        <v>Sector 3 Region 1</v>
      </c>
      <c r="D52">
        <v>3</v>
      </c>
      <c r="E52">
        <v>1</v>
      </c>
    </row>
    <row r="53" spans="1:5" x14ac:dyDescent="0.3">
      <c r="A53" t="str">
        <f t="shared" si="4"/>
        <v>phiGA_3_2_p</v>
      </c>
      <c r="B53">
        <v>1</v>
      </c>
      <c r="C53" t="str">
        <f t="shared" si="5"/>
        <v>Sector 3 Region 2</v>
      </c>
      <c r="D53">
        <v>3</v>
      </c>
      <c r="E53">
        <v>2</v>
      </c>
    </row>
    <row r="54" spans="1:5" x14ac:dyDescent="0.3">
      <c r="A54" t="str">
        <f t="shared" si="4"/>
        <v>phiGA_3_3_p</v>
      </c>
      <c r="B54">
        <v>1</v>
      </c>
      <c r="C54" t="str">
        <f t="shared" si="5"/>
        <v>Sector 3 Region 3</v>
      </c>
      <c r="D54">
        <v>3</v>
      </c>
      <c r="E54">
        <v>3</v>
      </c>
    </row>
    <row r="55" spans="1:5" x14ac:dyDescent="0.3">
      <c r="A55" t="str">
        <f t="shared" ref="A55:A72" si="6">"phiGA_" &amp; D55 &amp; "_" &amp; E55 &amp; "_p"</f>
        <v>phiGA_4_1_p</v>
      </c>
      <c r="B55">
        <v>1</v>
      </c>
      <c r="C55" t="str">
        <f t="shared" ref="C55:C72" si="7">CONCATENATE(D$17," ",D55," ",E$17, " ",E55)</f>
        <v>Sector 4 Region 1</v>
      </c>
      <c r="D55">
        <v>4</v>
      </c>
      <c r="E55">
        <v>1</v>
      </c>
    </row>
    <row r="56" spans="1:5" x14ac:dyDescent="0.3">
      <c r="A56" t="str">
        <f t="shared" si="6"/>
        <v>phiGA_4_2_p</v>
      </c>
      <c r="B56">
        <v>1</v>
      </c>
      <c r="C56" t="str">
        <f t="shared" si="7"/>
        <v>Sector 4 Region 2</v>
      </c>
      <c r="D56">
        <v>4</v>
      </c>
      <c r="E56">
        <v>2</v>
      </c>
    </row>
    <row r="57" spans="1:5" x14ac:dyDescent="0.3">
      <c r="A57" t="str">
        <f t="shared" si="6"/>
        <v>phiGA_4_3_p</v>
      </c>
      <c r="B57">
        <v>1</v>
      </c>
      <c r="C57" t="str">
        <f t="shared" si="7"/>
        <v>Sector 4 Region 3</v>
      </c>
      <c r="D57">
        <v>4</v>
      </c>
      <c r="E57">
        <v>3</v>
      </c>
    </row>
    <row r="58" spans="1:5" x14ac:dyDescent="0.3">
      <c r="A58" t="str">
        <f t="shared" si="6"/>
        <v>phiGA_5_1_p</v>
      </c>
      <c r="B58">
        <v>1</v>
      </c>
      <c r="C58" t="str">
        <f t="shared" si="7"/>
        <v>Sector 5 Region 1</v>
      </c>
      <c r="D58">
        <v>5</v>
      </c>
      <c r="E58">
        <v>1</v>
      </c>
    </row>
    <row r="59" spans="1:5" x14ac:dyDescent="0.3">
      <c r="A59" t="str">
        <f t="shared" si="6"/>
        <v>phiGA_5_2_p</v>
      </c>
      <c r="B59">
        <v>1</v>
      </c>
      <c r="C59" t="str">
        <f t="shared" si="7"/>
        <v>Sector 5 Region 2</v>
      </c>
      <c r="D59">
        <v>5</v>
      </c>
      <c r="E59">
        <v>2</v>
      </c>
    </row>
    <row r="60" spans="1:5" x14ac:dyDescent="0.3">
      <c r="A60" t="str">
        <f t="shared" si="6"/>
        <v>phiGA_5_3_p</v>
      </c>
      <c r="B60">
        <v>1</v>
      </c>
      <c r="C60" t="str">
        <f t="shared" si="7"/>
        <v>Sector 5 Region 3</v>
      </c>
      <c r="D60">
        <v>5</v>
      </c>
      <c r="E60">
        <v>3</v>
      </c>
    </row>
    <row r="61" spans="1:5" x14ac:dyDescent="0.3">
      <c r="A61" t="str">
        <f t="shared" si="6"/>
        <v>phiGA_6_1_p</v>
      </c>
      <c r="B61">
        <v>1</v>
      </c>
      <c r="C61" t="str">
        <f t="shared" si="7"/>
        <v>Sector 6 Region 1</v>
      </c>
      <c r="D61">
        <v>6</v>
      </c>
      <c r="E61">
        <v>1</v>
      </c>
    </row>
    <row r="62" spans="1:5" x14ac:dyDescent="0.3">
      <c r="A62" t="str">
        <f t="shared" si="6"/>
        <v>phiGA_6_2_p</v>
      </c>
      <c r="B62">
        <v>1</v>
      </c>
      <c r="C62" t="str">
        <f t="shared" si="7"/>
        <v>Sector 6 Region 2</v>
      </c>
      <c r="D62">
        <v>6</v>
      </c>
      <c r="E62">
        <v>2</v>
      </c>
    </row>
    <row r="63" spans="1:5" x14ac:dyDescent="0.3">
      <c r="A63" t="str">
        <f t="shared" si="6"/>
        <v>phiGA_6_3_p</v>
      </c>
      <c r="B63">
        <v>1</v>
      </c>
      <c r="C63" t="str">
        <f t="shared" si="7"/>
        <v>Sector 6 Region 3</v>
      </c>
      <c r="D63">
        <v>6</v>
      </c>
      <c r="E63">
        <v>3</v>
      </c>
    </row>
    <row r="64" spans="1:5" x14ac:dyDescent="0.3">
      <c r="A64" t="str">
        <f t="shared" si="6"/>
        <v>phiGA_7_1_p</v>
      </c>
      <c r="B64">
        <v>1</v>
      </c>
      <c r="C64" t="str">
        <f t="shared" si="7"/>
        <v>Sector 7 Region 1</v>
      </c>
      <c r="D64">
        <v>7</v>
      </c>
      <c r="E64">
        <v>1</v>
      </c>
    </row>
    <row r="65" spans="1:6" x14ac:dyDescent="0.3">
      <c r="A65" t="str">
        <f t="shared" si="6"/>
        <v>phiGA_7_2_p</v>
      </c>
      <c r="B65">
        <v>1</v>
      </c>
      <c r="C65" t="str">
        <f t="shared" si="7"/>
        <v>Sector 7 Region 2</v>
      </c>
      <c r="D65">
        <v>7</v>
      </c>
      <c r="E65">
        <v>2</v>
      </c>
    </row>
    <row r="66" spans="1:6" x14ac:dyDescent="0.3">
      <c r="A66" t="str">
        <f t="shared" si="6"/>
        <v>phiGA_7_3_p</v>
      </c>
      <c r="B66">
        <v>1</v>
      </c>
      <c r="C66" t="str">
        <f t="shared" si="7"/>
        <v>Sector 7 Region 3</v>
      </c>
      <c r="D66">
        <v>7</v>
      </c>
      <c r="E66">
        <v>3</v>
      </c>
    </row>
    <row r="67" spans="1:6" x14ac:dyDescent="0.3">
      <c r="A67" t="str">
        <f t="shared" si="6"/>
        <v>phiGA_8_1_p</v>
      </c>
      <c r="B67">
        <v>1</v>
      </c>
      <c r="C67" t="str">
        <f t="shared" si="7"/>
        <v>Sector 8 Region 1</v>
      </c>
      <c r="D67">
        <v>8</v>
      </c>
      <c r="E67">
        <v>1</v>
      </c>
    </row>
    <row r="68" spans="1:6" x14ac:dyDescent="0.3">
      <c r="A68" t="str">
        <f t="shared" si="6"/>
        <v>phiGA_8_2_p</v>
      </c>
      <c r="B68">
        <v>1</v>
      </c>
      <c r="C68" t="str">
        <f t="shared" si="7"/>
        <v>Sector 8 Region 2</v>
      </c>
      <c r="D68">
        <v>8</v>
      </c>
      <c r="E68">
        <v>2</v>
      </c>
    </row>
    <row r="69" spans="1:6" x14ac:dyDescent="0.3">
      <c r="A69" t="str">
        <f t="shared" si="6"/>
        <v>phiGA_8_3_p</v>
      </c>
      <c r="B69">
        <v>1</v>
      </c>
      <c r="C69" t="str">
        <f t="shared" si="7"/>
        <v>Sector 8 Region 3</v>
      </c>
      <c r="D69">
        <v>8</v>
      </c>
      <c r="E69">
        <v>3</v>
      </c>
    </row>
    <row r="70" spans="1:6" x14ac:dyDescent="0.3">
      <c r="A70" t="str">
        <f t="shared" si="6"/>
        <v>phiGA_9_1_p</v>
      </c>
      <c r="B70">
        <v>1</v>
      </c>
      <c r="C70" t="str">
        <f t="shared" si="7"/>
        <v>Sector 9 Region 1</v>
      </c>
      <c r="D70">
        <v>9</v>
      </c>
      <c r="E70">
        <v>1</v>
      </c>
    </row>
    <row r="71" spans="1:6" x14ac:dyDescent="0.3">
      <c r="A71" t="str">
        <f t="shared" si="6"/>
        <v>phiGA_9_2_p</v>
      </c>
      <c r="B71">
        <v>1</v>
      </c>
      <c r="C71" t="str">
        <f t="shared" si="7"/>
        <v>Sector 9 Region 2</v>
      </c>
      <c r="D71">
        <v>9</v>
      </c>
      <c r="E71">
        <v>2</v>
      </c>
    </row>
    <row r="72" spans="1:6" x14ac:dyDescent="0.3">
      <c r="A72" t="str">
        <f t="shared" si="6"/>
        <v>phiGA_9_3_p</v>
      </c>
      <c r="B72">
        <v>1</v>
      </c>
      <c r="C72" t="str">
        <f t="shared" si="7"/>
        <v>Sector 9 Region 3</v>
      </c>
      <c r="D72">
        <v>9</v>
      </c>
      <c r="E72">
        <v>3</v>
      </c>
    </row>
    <row r="73" spans="1:6" x14ac:dyDescent="0.3">
      <c r="A73" s="52" t="s">
        <v>162</v>
      </c>
      <c r="B73" s="52"/>
      <c r="C73" s="52"/>
      <c r="D73" s="21" t="s">
        <v>123</v>
      </c>
      <c r="E73" s="21" t="s">
        <v>124</v>
      </c>
      <c r="F73" s="21"/>
    </row>
    <row r="74" spans="1:6" x14ac:dyDescent="0.3">
      <c r="A74" t="str">
        <f t="shared" ref="A74:A82" si="8">"tauK_" &amp; D74 &amp; "_" &amp; E74 &amp; "_p"</f>
        <v>tauK_1_1_p</v>
      </c>
      <c r="B74">
        <v>0.2</v>
      </c>
      <c r="C74" t="str">
        <f>CONCATENATE(D$17," ",D74," ",E$17, " ",E74)</f>
        <v>Sector 1 Region 1</v>
      </c>
      <c r="D74">
        <v>1</v>
      </c>
      <c r="E74">
        <v>1</v>
      </c>
    </row>
    <row r="75" spans="1:6" x14ac:dyDescent="0.3">
      <c r="A75" t="str">
        <f t="shared" si="8"/>
        <v>tauK_1_2_p</v>
      </c>
      <c r="B75">
        <v>0.2</v>
      </c>
      <c r="C75" t="str">
        <f>CONCATENATE(D$17," ",D75," ",E$17, " ",E75)</f>
        <v>Sector 1 Region 2</v>
      </c>
      <c r="D75">
        <v>1</v>
      </c>
      <c r="E75">
        <v>2</v>
      </c>
    </row>
    <row r="76" spans="1:6" x14ac:dyDescent="0.3">
      <c r="A76" t="str">
        <f t="shared" si="8"/>
        <v>tauK_1_3_p</v>
      </c>
      <c r="B76">
        <v>0.2</v>
      </c>
      <c r="C76" t="str">
        <f t="shared" ref="C76:C82" si="9">CONCATENATE(D$17," ",D76," ",E$17, " ",E76)</f>
        <v>Sector 1 Region 3</v>
      </c>
      <c r="D76">
        <v>1</v>
      </c>
      <c r="E76">
        <v>3</v>
      </c>
    </row>
    <row r="77" spans="1:6" x14ac:dyDescent="0.3">
      <c r="A77" t="str">
        <f t="shared" si="8"/>
        <v>tauK_2_1_p</v>
      </c>
      <c r="B77">
        <v>0.2</v>
      </c>
      <c r="C77" t="str">
        <f t="shared" si="9"/>
        <v>Sector 2 Region 1</v>
      </c>
      <c r="D77">
        <v>2</v>
      </c>
      <c r="E77">
        <v>1</v>
      </c>
    </row>
    <row r="78" spans="1:6" x14ac:dyDescent="0.3">
      <c r="A78" t="str">
        <f t="shared" si="8"/>
        <v>tauK_2_2_p</v>
      </c>
      <c r="B78">
        <v>0.2</v>
      </c>
      <c r="C78" t="str">
        <f t="shared" si="9"/>
        <v>Sector 2 Region 2</v>
      </c>
      <c r="D78">
        <v>2</v>
      </c>
      <c r="E78">
        <v>2</v>
      </c>
    </row>
    <row r="79" spans="1:6" x14ac:dyDescent="0.3">
      <c r="A79" t="str">
        <f t="shared" si="8"/>
        <v>tauK_2_3_p</v>
      </c>
      <c r="B79">
        <v>0.2</v>
      </c>
      <c r="C79" t="str">
        <f t="shared" si="9"/>
        <v>Sector 2 Region 3</v>
      </c>
      <c r="D79">
        <v>2</v>
      </c>
      <c r="E79">
        <v>3</v>
      </c>
    </row>
    <row r="80" spans="1:6" x14ac:dyDescent="0.3">
      <c r="A80" t="str">
        <f t="shared" si="8"/>
        <v>tauK_3_1_p</v>
      </c>
      <c r="B80">
        <v>0.2</v>
      </c>
      <c r="C80" t="str">
        <f t="shared" si="9"/>
        <v>Sector 3 Region 1</v>
      </c>
      <c r="D80">
        <v>3</v>
      </c>
      <c r="E80">
        <v>1</v>
      </c>
    </row>
    <row r="81" spans="1:5" x14ac:dyDescent="0.3">
      <c r="A81" t="str">
        <f t="shared" si="8"/>
        <v>tauK_3_2_p</v>
      </c>
      <c r="B81">
        <v>0.2</v>
      </c>
      <c r="C81" t="str">
        <f t="shared" si="9"/>
        <v>Sector 3 Region 2</v>
      </c>
      <c r="D81">
        <v>3</v>
      </c>
      <c r="E81">
        <v>2</v>
      </c>
    </row>
    <row r="82" spans="1:5" x14ac:dyDescent="0.3">
      <c r="A82" t="str">
        <f t="shared" si="8"/>
        <v>tauK_3_3_p</v>
      </c>
      <c r="B82">
        <v>0.2</v>
      </c>
      <c r="C82" t="str">
        <f t="shared" si="9"/>
        <v>Sector 3 Region 3</v>
      </c>
      <c r="D82">
        <v>3</v>
      </c>
      <c r="E82">
        <v>3</v>
      </c>
    </row>
    <row r="83" spans="1:5" x14ac:dyDescent="0.3">
      <c r="A83" t="str">
        <f t="shared" ref="A83:A100" si="10">"tauK_" &amp; D83 &amp; "_" &amp; E83 &amp; "_p"</f>
        <v>tauK_4_1_p</v>
      </c>
      <c r="B83">
        <v>0.2</v>
      </c>
      <c r="C83" t="str">
        <f t="shared" ref="C83:C100" si="11">CONCATENATE(D$17," ",D83," ",E$17, " ",E83)</f>
        <v>Sector 4 Region 1</v>
      </c>
      <c r="D83">
        <v>4</v>
      </c>
      <c r="E83">
        <v>1</v>
      </c>
    </row>
    <row r="84" spans="1:5" x14ac:dyDescent="0.3">
      <c r="A84" t="str">
        <f t="shared" si="10"/>
        <v>tauK_4_2_p</v>
      </c>
      <c r="B84">
        <v>0.2</v>
      </c>
      <c r="C84" t="str">
        <f t="shared" si="11"/>
        <v>Sector 4 Region 2</v>
      </c>
      <c r="D84">
        <v>4</v>
      </c>
      <c r="E84">
        <v>2</v>
      </c>
    </row>
    <row r="85" spans="1:5" x14ac:dyDescent="0.3">
      <c r="A85" t="str">
        <f t="shared" si="10"/>
        <v>tauK_4_3_p</v>
      </c>
      <c r="B85">
        <v>0.2</v>
      </c>
      <c r="C85" t="str">
        <f t="shared" si="11"/>
        <v>Sector 4 Region 3</v>
      </c>
      <c r="D85">
        <v>4</v>
      </c>
      <c r="E85">
        <v>3</v>
      </c>
    </row>
    <row r="86" spans="1:5" x14ac:dyDescent="0.3">
      <c r="A86" t="str">
        <f t="shared" si="10"/>
        <v>tauK_5_1_p</v>
      </c>
      <c r="B86">
        <v>0.2</v>
      </c>
      <c r="C86" t="str">
        <f t="shared" si="11"/>
        <v>Sector 5 Region 1</v>
      </c>
      <c r="D86">
        <v>5</v>
      </c>
      <c r="E86">
        <v>1</v>
      </c>
    </row>
    <row r="87" spans="1:5" x14ac:dyDescent="0.3">
      <c r="A87" t="str">
        <f t="shared" si="10"/>
        <v>tauK_5_2_p</v>
      </c>
      <c r="B87">
        <v>0.2</v>
      </c>
      <c r="C87" t="str">
        <f t="shared" si="11"/>
        <v>Sector 5 Region 2</v>
      </c>
      <c r="D87">
        <v>5</v>
      </c>
      <c r="E87">
        <v>2</v>
      </c>
    </row>
    <row r="88" spans="1:5" x14ac:dyDescent="0.3">
      <c r="A88" t="str">
        <f t="shared" si="10"/>
        <v>tauK_5_3_p</v>
      </c>
      <c r="B88">
        <v>0.2</v>
      </c>
      <c r="C88" t="str">
        <f t="shared" si="11"/>
        <v>Sector 5 Region 3</v>
      </c>
      <c r="D88">
        <v>5</v>
      </c>
      <c r="E88">
        <v>3</v>
      </c>
    </row>
    <row r="89" spans="1:5" x14ac:dyDescent="0.3">
      <c r="A89" t="str">
        <f t="shared" si="10"/>
        <v>tauK_6_1_p</v>
      </c>
      <c r="B89">
        <v>0.2</v>
      </c>
      <c r="C89" t="str">
        <f t="shared" si="11"/>
        <v>Sector 6 Region 1</v>
      </c>
      <c r="D89">
        <v>6</v>
      </c>
      <c r="E89">
        <v>1</v>
      </c>
    </row>
    <row r="90" spans="1:5" x14ac:dyDescent="0.3">
      <c r="A90" t="str">
        <f t="shared" si="10"/>
        <v>tauK_6_2_p</v>
      </c>
      <c r="B90">
        <v>0.2</v>
      </c>
      <c r="C90" t="str">
        <f t="shared" si="11"/>
        <v>Sector 6 Region 2</v>
      </c>
      <c r="D90">
        <v>6</v>
      </c>
      <c r="E90">
        <v>2</v>
      </c>
    </row>
    <row r="91" spans="1:5" x14ac:dyDescent="0.3">
      <c r="A91" t="str">
        <f t="shared" si="10"/>
        <v>tauK_6_3_p</v>
      </c>
      <c r="B91">
        <v>0.2</v>
      </c>
      <c r="C91" t="str">
        <f t="shared" si="11"/>
        <v>Sector 6 Region 3</v>
      </c>
      <c r="D91">
        <v>6</v>
      </c>
      <c r="E91">
        <v>3</v>
      </c>
    </row>
    <row r="92" spans="1:5" x14ac:dyDescent="0.3">
      <c r="A92" t="str">
        <f t="shared" si="10"/>
        <v>tauK_7_1_p</v>
      </c>
      <c r="B92">
        <v>0.2</v>
      </c>
      <c r="C92" t="str">
        <f t="shared" si="11"/>
        <v>Sector 7 Region 1</v>
      </c>
      <c r="D92">
        <v>7</v>
      </c>
      <c r="E92">
        <v>1</v>
      </c>
    </row>
    <row r="93" spans="1:5" x14ac:dyDescent="0.3">
      <c r="A93" t="str">
        <f t="shared" si="10"/>
        <v>tauK_7_2_p</v>
      </c>
      <c r="B93">
        <v>0.2</v>
      </c>
      <c r="C93" t="str">
        <f t="shared" si="11"/>
        <v>Sector 7 Region 2</v>
      </c>
      <c r="D93">
        <v>7</v>
      </c>
      <c r="E93">
        <v>2</v>
      </c>
    </row>
    <row r="94" spans="1:5" x14ac:dyDescent="0.3">
      <c r="A94" t="str">
        <f t="shared" si="10"/>
        <v>tauK_7_3_p</v>
      </c>
      <c r="B94">
        <v>0.2</v>
      </c>
      <c r="C94" t="str">
        <f t="shared" si="11"/>
        <v>Sector 7 Region 3</v>
      </c>
      <c r="D94">
        <v>7</v>
      </c>
      <c r="E94">
        <v>3</v>
      </c>
    </row>
    <row r="95" spans="1:5" x14ac:dyDescent="0.3">
      <c r="A95" t="str">
        <f t="shared" si="10"/>
        <v>tauK_8_1_p</v>
      </c>
      <c r="B95">
        <v>0.2</v>
      </c>
      <c r="C95" t="str">
        <f t="shared" si="11"/>
        <v>Sector 8 Region 1</v>
      </c>
      <c r="D95">
        <v>8</v>
      </c>
      <c r="E95">
        <v>1</v>
      </c>
    </row>
    <row r="96" spans="1:5" x14ac:dyDescent="0.3">
      <c r="A96" t="str">
        <f t="shared" si="10"/>
        <v>tauK_8_2_p</v>
      </c>
      <c r="B96">
        <v>0.2</v>
      </c>
      <c r="C96" t="str">
        <f t="shared" si="11"/>
        <v>Sector 8 Region 2</v>
      </c>
      <c r="D96">
        <v>8</v>
      </c>
      <c r="E96">
        <v>2</v>
      </c>
    </row>
    <row r="97" spans="1:6" x14ac:dyDescent="0.3">
      <c r="A97" t="str">
        <f t="shared" si="10"/>
        <v>tauK_8_3_p</v>
      </c>
      <c r="B97">
        <v>0.2</v>
      </c>
      <c r="C97" t="str">
        <f t="shared" si="11"/>
        <v>Sector 8 Region 3</v>
      </c>
      <c r="D97">
        <v>8</v>
      </c>
      <c r="E97">
        <v>3</v>
      </c>
    </row>
    <row r="98" spans="1:6" x14ac:dyDescent="0.3">
      <c r="A98" t="str">
        <f t="shared" si="10"/>
        <v>tauK_9_1_p</v>
      </c>
      <c r="B98">
        <v>0.2</v>
      </c>
      <c r="C98" t="str">
        <f t="shared" si="11"/>
        <v>Sector 9 Region 1</v>
      </c>
      <c r="D98">
        <v>9</v>
      </c>
      <c r="E98">
        <v>1</v>
      </c>
    </row>
    <row r="99" spans="1:6" x14ac:dyDescent="0.3">
      <c r="A99" t="str">
        <f t="shared" si="10"/>
        <v>tauK_9_2_p</v>
      </c>
      <c r="B99">
        <v>0.2</v>
      </c>
      <c r="C99" t="str">
        <f t="shared" si="11"/>
        <v>Sector 9 Region 2</v>
      </c>
      <c r="D99">
        <v>9</v>
      </c>
      <c r="E99">
        <v>2</v>
      </c>
    </row>
    <row r="100" spans="1:6" x14ac:dyDescent="0.3">
      <c r="A100" t="str">
        <f t="shared" si="10"/>
        <v>tauK_9_3_p</v>
      </c>
      <c r="B100">
        <v>0.2</v>
      </c>
      <c r="C100" t="str">
        <f t="shared" si="11"/>
        <v>Sector 9 Region 3</v>
      </c>
      <c r="D100">
        <v>9</v>
      </c>
      <c r="E100">
        <v>3</v>
      </c>
    </row>
    <row r="101" spans="1:6" x14ac:dyDescent="0.3">
      <c r="A101" s="52" t="s">
        <v>163</v>
      </c>
      <c r="B101" s="52"/>
      <c r="C101" s="52"/>
      <c r="D101" s="21" t="s">
        <v>123</v>
      </c>
      <c r="E101" s="21" t="s">
        <v>124</v>
      </c>
      <c r="F101" s="21"/>
    </row>
    <row r="102" spans="1:6" x14ac:dyDescent="0.3">
      <c r="A102" t="str">
        <f t="shared" ref="A102:A110" si="12">"tauN_" &amp; D102 &amp; "_" &amp; E102 &amp; "_p"</f>
        <v>tauN_1_1_p</v>
      </c>
      <c r="B102">
        <v>0</v>
      </c>
      <c r="C102" t="str">
        <f>CONCATENATE(D$17," ",D102," ",E$17, " ",E102)</f>
        <v>Sector 1 Region 1</v>
      </c>
      <c r="D102">
        <v>1</v>
      </c>
      <c r="E102">
        <v>1</v>
      </c>
    </row>
    <row r="103" spans="1:6" x14ac:dyDescent="0.3">
      <c r="A103" t="str">
        <f t="shared" si="12"/>
        <v>tauN_1_2_p</v>
      </c>
      <c r="B103">
        <v>0</v>
      </c>
      <c r="C103" t="str">
        <f t="shared" ref="C103:C110" si="13">CONCATENATE(D$17," ",D103," ",E$17, " ",E103)</f>
        <v>Sector 1 Region 2</v>
      </c>
      <c r="D103">
        <v>1</v>
      </c>
      <c r="E103">
        <v>2</v>
      </c>
    </row>
    <row r="104" spans="1:6" x14ac:dyDescent="0.3">
      <c r="A104" t="str">
        <f t="shared" si="12"/>
        <v>tauN_1_3_p</v>
      </c>
      <c r="B104">
        <v>0</v>
      </c>
      <c r="C104" t="str">
        <f t="shared" si="13"/>
        <v>Sector 1 Region 3</v>
      </c>
      <c r="D104">
        <v>1</v>
      </c>
      <c r="E104">
        <v>3</v>
      </c>
    </row>
    <row r="105" spans="1:6" x14ac:dyDescent="0.3">
      <c r="A105" t="str">
        <f t="shared" si="12"/>
        <v>tauN_2_1_p</v>
      </c>
      <c r="B105">
        <v>0</v>
      </c>
      <c r="C105" t="str">
        <f t="shared" si="13"/>
        <v>Sector 2 Region 1</v>
      </c>
      <c r="D105">
        <v>2</v>
      </c>
      <c r="E105">
        <v>1</v>
      </c>
    </row>
    <row r="106" spans="1:6" x14ac:dyDescent="0.3">
      <c r="A106" t="str">
        <f t="shared" si="12"/>
        <v>tauN_2_2_p</v>
      </c>
      <c r="B106">
        <v>0</v>
      </c>
      <c r="C106" t="str">
        <f t="shared" si="13"/>
        <v>Sector 2 Region 2</v>
      </c>
      <c r="D106">
        <v>2</v>
      </c>
      <c r="E106">
        <v>2</v>
      </c>
    </row>
    <row r="107" spans="1:6" x14ac:dyDescent="0.3">
      <c r="A107" t="str">
        <f t="shared" si="12"/>
        <v>tauN_2_3_p</v>
      </c>
      <c r="B107">
        <v>0</v>
      </c>
      <c r="C107" t="str">
        <f t="shared" si="13"/>
        <v>Sector 2 Region 3</v>
      </c>
      <c r="D107">
        <v>2</v>
      </c>
      <c r="E107">
        <v>3</v>
      </c>
    </row>
    <row r="108" spans="1:6" x14ac:dyDescent="0.3">
      <c r="A108" t="str">
        <f t="shared" si="12"/>
        <v>tauN_3_1_p</v>
      </c>
      <c r="B108">
        <v>0</v>
      </c>
      <c r="C108" t="str">
        <f t="shared" si="13"/>
        <v>Sector 3 Region 1</v>
      </c>
      <c r="D108">
        <v>3</v>
      </c>
      <c r="E108">
        <v>1</v>
      </c>
    </row>
    <row r="109" spans="1:6" x14ac:dyDescent="0.3">
      <c r="A109" t="str">
        <f t="shared" si="12"/>
        <v>tauN_3_2_p</v>
      </c>
      <c r="B109">
        <v>0</v>
      </c>
      <c r="C109" t="str">
        <f t="shared" si="13"/>
        <v>Sector 3 Region 2</v>
      </c>
      <c r="D109">
        <v>3</v>
      </c>
      <c r="E109">
        <v>2</v>
      </c>
    </row>
    <row r="110" spans="1:6" x14ac:dyDescent="0.3">
      <c r="A110" t="str">
        <f t="shared" si="12"/>
        <v>tauN_3_3_p</v>
      </c>
      <c r="B110">
        <v>0</v>
      </c>
      <c r="C110" t="str">
        <f t="shared" si="13"/>
        <v>Sector 3 Region 3</v>
      </c>
      <c r="D110">
        <v>3</v>
      </c>
      <c r="E110">
        <v>3</v>
      </c>
    </row>
    <row r="111" spans="1:6" x14ac:dyDescent="0.3">
      <c r="A111" t="str">
        <f t="shared" ref="A111:A128" si="14">"tauN_" &amp; D111 &amp; "_" &amp; E111 &amp; "_p"</f>
        <v>tauN_4_1_p</v>
      </c>
      <c r="B111">
        <v>0</v>
      </c>
      <c r="C111" t="str">
        <f t="shared" ref="C111:C128" si="15">CONCATENATE(D$17," ",D111," ",E$17, " ",E111)</f>
        <v>Sector 4 Region 1</v>
      </c>
      <c r="D111">
        <v>4</v>
      </c>
      <c r="E111">
        <v>1</v>
      </c>
    </row>
    <row r="112" spans="1:6" x14ac:dyDescent="0.3">
      <c r="A112" t="str">
        <f t="shared" si="14"/>
        <v>tauN_4_2_p</v>
      </c>
      <c r="B112">
        <v>0</v>
      </c>
      <c r="C112" t="str">
        <f t="shared" si="15"/>
        <v>Sector 4 Region 2</v>
      </c>
      <c r="D112">
        <v>4</v>
      </c>
      <c r="E112">
        <v>2</v>
      </c>
    </row>
    <row r="113" spans="1:5" x14ac:dyDescent="0.3">
      <c r="A113" t="str">
        <f t="shared" si="14"/>
        <v>tauN_4_3_p</v>
      </c>
      <c r="B113">
        <v>0</v>
      </c>
      <c r="C113" t="str">
        <f t="shared" si="15"/>
        <v>Sector 4 Region 3</v>
      </c>
      <c r="D113">
        <v>4</v>
      </c>
      <c r="E113">
        <v>3</v>
      </c>
    </row>
    <row r="114" spans="1:5" x14ac:dyDescent="0.3">
      <c r="A114" t="str">
        <f t="shared" si="14"/>
        <v>tauN_5_1_p</v>
      </c>
      <c r="B114">
        <v>0</v>
      </c>
      <c r="C114" t="str">
        <f t="shared" si="15"/>
        <v>Sector 5 Region 1</v>
      </c>
      <c r="D114">
        <v>5</v>
      </c>
      <c r="E114">
        <v>1</v>
      </c>
    </row>
    <row r="115" spans="1:5" x14ac:dyDescent="0.3">
      <c r="A115" t="str">
        <f t="shared" si="14"/>
        <v>tauN_5_2_p</v>
      </c>
      <c r="B115">
        <v>0</v>
      </c>
      <c r="C115" t="str">
        <f t="shared" si="15"/>
        <v>Sector 5 Region 2</v>
      </c>
      <c r="D115">
        <v>5</v>
      </c>
      <c r="E115">
        <v>2</v>
      </c>
    </row>
    <row r="116" spans="1:5" x14ac:dyDescent="0.3">
      <c r="A116" t="str">
        <f t="shared" si="14"/>
        <v>tauN_5_3_p</v>
      </c>
      <c r="B116">
        <v>0</v>
      </c>
      <c r="C116" t="str">
        <f t="shared" si="15"/>
        <v>Sector 5 Region 3</v>
      </c>
      <c r="D116">
        <v>5</v>
      </c>
      <c r="E116">
        <v>3</v>
      </c>
    </row>
    <row r="117" spans="1:5" x14ac:dyDescent="0.3">
      <c r="A117" t="str">
        <f t="shared" si="14"/>
        <v>tauN_6_1_p</v>
      </c>
      <c r="B117">
        <v>0</v>
      </c>
      <c r="C117" t="str">
        <f t="shared" si="15"/>
        <v>Sector 6 Region 1</v>
      </c>
      <c r="D117">
        <v>6</v>
      </c>
      <c r="E117">
        <v>1</v>
      </c>
    </row>
    <row r="118" spans="1:5" x14ac:dyDescent="0.3">
      <c r="A118" t="str">
        <f t="shared" si="14"/>
        <v>tauN_6_2_p</v>
      </c>
      <c r="B118">
        <v>0</v>
      </c>
      <c r="C118" t="str">
        <f t="shared" si="15"/>
        <v>Sector 6 Region 2</v>
      </c>
      <c r="D118">
        <v>6</v>
      </c>
      <c r="E118">
        <v>2</v>
      </c>
    </row>
    <row r="119" spans="1:5" x14ac:dyDescent="0.3">
      <c r="A119" t="str">
        <f t="shared" si="14"/>
        <v>tauN_6_3_p</v>
      </c>
      <c r="B119">
        <v>0</v>
      </c>
      <c r="C119" t="str">
        <f t="shared" si="15"/>
        <v>Sector 6 Region 3</v>
      </c>
      <c r="D119">
        <v>6</v>
      </c>
      <c r="E119">
        <v>3</v>
      </c>
    </row>
    <row r="120" spans="1:5" x14ac:dyDescent="0.3">
      <c r="A120" t="str">
        <f t="shared" si="14"/>
        <v>tauN_7_1_p</v>
      </c>
      <c r="B120">
        <v>0</v>
      </c>
      <c r="C120" t="str">
        <f t="shared" si="15"/>
        <v>Sector 7 Region 1</v>
      </c>
      <c r="D120">
        <v>7</v>
      </c>
      <c r="E120">
        <v>1</v>
      </c>
    </row>
    <row r="121" spans="1:5" x14ac:dyDescent="0.3">
      <c r="A121" t="str">
        <f t="shared" si="14"/>
        <v>tauN_7_2_p</v>
      </c>
      <c r="B121">
        <v>0</v>
      </c>
      <c r="C121" t="str">
        <f t="shared" si="15"/>
        <v>Sector 7 Region 2</v>
      </c>
      <c r="D121">
        <v>7</v>
      </c>
      <c r="E121">
        <v>2</v>
      </c>
    </row>
    <row r="122" spans="1:5" x14ac:dyDescent="0.3">
      <c r="A122" t="str">
        <f t="shared" si="14"/>
        <v>tauN_7_3_p</v>
      </c>
      <c r="B122">
        <v>0</v>
      </c>
      <c r="C122" t="str">
        <f t="shared" si="15"/>
        <v>Sector 7 Region 3</v>
      </c>
      <c r="D122">
        <v>7</v>
      </c>
      <c r="E122">
        <v>3</v>
      </c>
    </row>
    <row r="123" spans="1:5" x14ac:dyDescent="0.3">
      <c r="A123" t="str">
        <f t="shared" si="14"/>
        <v>tauN_8_1_p</v>
      </c>
      <c r="B123">
        <v>0</v>
      </c>
      <c r="C123" t="str">
        <f t="shared" si="15"/>
        <v>Sector 8 Region 1</v>
      </c>
      <c r="D123">
        <v>8</v>
      </c>
      <c r="E123">
        <v>1</v>
      </c>
    </row>
    <row r="124" spans="1:5" x14ac:dyDescent="0.3">
      <c r="A124" t="str">
        <f t="shared" si="14"/>
        <v>tauN_8_2_p</v>
      </c>
      <c r="B124">
        <v>0</v>
      </c>
      <c r="C124" t="str">
        <f t="shared" si="15"/>
        <v>Sector 8 Region 2</v>
      </c>
      <c r="D124">
        <v>8</v>
      </c>
      <c r="E124">
        <v>2</v>
      </c>
    </row>
    <row r="125" spans="1:5" x14ac:dyDescent="0.3">
      <c r="A125" t="str">
        <f t="shared" si="14"/>
        <v>tauN_8_3_p</v>
      </c>
      <c r="B125">
        <v>0</v>
      </c>
      <c r="C125" t="str">
        <f t="shared" si="15"/>
        <v>Sector 8 Region 3</v>
      </c>
      <c r="D125">
        <v>8</v>
      </c>
      <c r="E125">
        <v>3</v>
      </c>
    </row>
    <row r="126" spans="1:5" x14ac:dyDescent="0.3">
      <c r="A126" t="str">
        <f t="shared" si="14"/>
        <v>tauN_9_1_p</v>
      </c>
      <c r="B126">
        <v>0</v>
      </c>
      <c r="C126" t="str">
        <f t="shared" si="15"/>
        <v>Sector 9 Region 1</v>
      </c>
      <c r="D126">
        <v>9</v>
      </c>
      <c r="E126">
        <v>1</v>
      </c>
    </row>
    <row r="127" spans="1:5" x14ac:dyDescent="0.3">
      <c r="A127" t="str">
        <f t="shared" si="14"/>
        <v>tauN_9_2_p</v>
      </c>
      <c r="B127">
        <v>0</v>
      </c>
      <c r="C127" t="str">
        <f t="shared" si="15"/>
        <v>Sector 9 Region 2</v>
      </c>
      <c r="D127">
        <v>9</v>
      </c>
      <c r="E127">
        <v>2</v>
      </c>
    </row>
    <row r="128" spans="1:5" x14ac:dyDescent="0.3">
      <c r="A128" t="str">
        <f t="shared" si="14"/>
        <v>tauN_9_3_p</v>
      </c>
      <c r="B128">
        <v>0</v>
      </c>
      <c r="C128" t="str">
        <f t="shared" si="15"/>
        <v>Sector 9 Region 3</v>
      </c>
      <c r="D128">
        <v>9</v>
      </c>
      <c r="E128">
        <v>3</v>
      </c>
    </row>
  </sheetData>
  <mergeCells count="4">
    <mergeCell ref="A17:C17"/>
    <mergeCell ref="A45:C45"/>
    <mergeCell ref="A73:C73"/>
    <mergeCell ref="A101:C10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229" workbookViewId="0">
      <selection activeCell="H264" sqref="H264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5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5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5" x14ac:dyDescent="0.3">
      <c r="A19" s="10" t="s">
        <v>171</v>
      </c>
      <c r="B19" s="1"/>
      <c r="C19" s="1"/>
    </row>
    <row r="20" spans="1:5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5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5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5" x14ac:dyDescent="0.3">
      <c r="A23" s="10" t="s">
        <v>172</v>
      </c>
    </row>
    <row r="24" spans="1:5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5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5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5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</row>
    <row r="28" spans="1:5" x14ac:dyDescent="0.3">
      <c r="A28" s="10" t="s">
        <v>58</v>
      </c>
      <c r="B28" s="1"/>
      <c r="C28" s="1"/>
    </row>
    <row r="29" spans="1:5" x14ac:dyDescent="0.3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59</v>
      </c>
    </row>
    <row r="30" spans="1:5" x14ac:dyDescent="0.3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60</v>
      </c>
    </row>
    <row r="31" spans="1:5" x14ac:dyDescent="0.3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61</v>
      </c>
    </row>
    <row r="32" spans="1:5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61</v>
      </c>
    </row>
    <row r="44" spans="1:3" x14ac:dyDescent="0.3">
      <c r="A44" s="10" t="s">
        <v>171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61</v>
      </c>
    </row>
    <row r="48" spans="1:3" x14ac:dyDescent="0.3">
      <c r="A48" s="10" t="s">
        <v>172</v>
      </c>
    </row>
    <row r="49" spans="1:5" x14ac:dyDescent="0.3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59</v>
      </c>
    </row>
    <row r="50" spans="1:5" x14ac:dyDescent="0.3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60</v>
      </c>
    </row>
    <row r="51" spans="1:5" x14ac:dyDescent="0.3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61</v>
      </c>
    </row>
    <row r="52" spans="1:5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5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</row>
    <row r="54" spans="1:5" x14ac:dyDescent="0.3">
      <c r="A54" s="11" t="s">
        <v>58</v>
      </c>
      <c r="B54" s="1"/>
      <c r="C54" s="1"/>
    </row>
    <row r="55" spans="1:5" x14ac:dyDescent="0.3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59</v>
      </c>
    </row>
    <row r="56" spans="1:5" x14ac:dyDescent="0.3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60</v>
      </c>
    </row>
    <row r="57" spans="1:5" x14ac:dyDescent="0.3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61</v>
      </c>
    </row>
    <row r="58" spans="1:5" x14ac:dyDescent="0.3">
      <c r="A58" s="11" t="s">
        <v>63</v>
      </c>
      <c r="B58" s="1"/>
      <c r="C58" s="1"/>
    </row>
    <row r="59" spans="1:5" x14ac:dyDescent="0.3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59</v>
      </c>
    </row>
    <row r="60" spans="1:5" x14ac:dyDescent="0.3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60</v>
      </c>
    </row>
    <row r="61" spans="1:5" x14ac:dyDescent="0.3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61</v>
      </c>
    </row>
    <row r="62" spans="1:5" x14ac:dyDescent="0.3">
      <c r="A62" s="11" t="s">
        <v>62</v>
      </c>
      <c r="B62" s="1"/>
      <c r="C62" s="1"/>
    </row>
    <row r="63" spans="1:5" x14ac:dyDescent="0.3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59</v>
      </c>
    </row>
    <row r="64" spans="1:5" x14ac:dyDescent="0.3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60</v>
      </c>
    </row>
    <row r="65" spans="1:5" x14ac:dyDescent="0.3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61</v>
      </c>
    </row>
    <row r="66" spans="1:5" x14ac:dyDescent="0.3">
      <c r="A66" s="11" t="s">
        <v>64</v>
      </c>
      <c r="B66" s="1"/>
      <c r="C66" s="1"/>
    </row>
    <row r="67" spans="1:5" x14ac:dyDescent="0.3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59</v>
      </c>
    </row>
    <row r="68" spans="1:5" x14ac:dyDescent="0.3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60</v>
      </c>
    </row>
    <row r="69" spans="1:5" x14ac:dyDescent="0.3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61</v>
      </c>
    </row>
    <row r="70" spans="1:5" x14ac:dyDescent="0.3">
      <c r="A70" s="11" t="s">
        <v>171</v>
      </c>
      <c r="B70" s="1"/>
      <c r="C70" s="1"/>
    </row>
    <row r="71" spans="1:5" x14ac:dyDescent="0.3">
      <c r="A71" t="str" cm="1">
        <f t="array" aca="1" ref="A71" ca="1" xml:space="preserve"> "aN_DR_1_" &amp; INDIRECT("F" &amp; ROW(C71) - 18) &amp; "_p"</f>
        <v>aN_DR_1__p</v>
      </c>
      <c r="B71" s="1">
        <v>0</v>
      </c>
      <c r="C71" t="s">
        <v>59</v>
      </c>
    </row>
    <row r="72" spans="1:5" x14ac:dyDescent="0.3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60</v>
      </c>
    </row>
    <row r="73" spans="1:5" x14ac:dyDescent="0.3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61</v>
      </c>
    </row>
    <row r="74" spans="1:5" x14ac:dyDescent="0.3">
      <c r="A74" s="11" t="s">
        <v>172</v>
      </c>
    </row>
    <row r="75" spans="1:5" x14ac:dyDescent="0.3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59</v>
      </c>
    </row>
    <row r="76" spans="1:5" x14ac:dyDescent="0.3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60</v>
      </c>
    </row>
    <row r="77" spans="1:5" x14ac:dyDescent="0.3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61</v>
      </c>
    </row>
    <row r="78" spans="1:5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5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</row>
    <row r="80" spans="1:5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61</v>
      </c>
    </row>
    <row r="96" spans="1:3" x14ac:dyDescent="0.3">
      <c r="A96" s="10" t="s">
        <v>171</v>
      </c>
      <c r="B96" s="1"/>
      <c r="C96" s="1"/>
    </row>
    <row r="97" spans="1:5" x14ac:dyDescent="0.3">
      <c r="A97" t="str" cm="1">
        <f t="array" aca="1" ref="A97" ca="1" xml:space="preserve"> "aN_DR_1_" &amp; INDIRECT("F" &amp; ROW(C97) - 18) &amp; "_p"</f>
        <v>aN_DR_1__p</v>
      </c>
      <c r="B97">
        <v>0</v>
      </c>
      <c r="C97" t="s">
        <v>59</v>
      </c>
    </row>
    <row r="98" spans="1:5" x14ac:dyDescent="0.3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60</v>
      </c>
    </row>
    <row r="99" spans="1:5" x14ac:dyDescent="0.3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61</v>
      </c>
    </row>
    <row r="100" spans="1:5" x14ac:dyDescent="0.3">
      <c r="A100" s="10" t="s">
        <v>172</v>
      </c>
    </row>
    <row r="101" spans="1:5" x14ac:dyDescent="0.3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59</v>
      </c>
    </row>
    <row r="102" spans="1:5" x14ac:dyDescent="0.3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60</v>
      </c>
    </row>
    <row r="103" spans="1:5" x14ac:dyDescent="0.3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61</v>
      </c>
    </row>
    <row r="104" spans="1:5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</row>
    <row r="105" spans="1:5" x14ac:dyDescent="0.3">
      <c r="A105" s="10" t="s">
        <v>58</v>
      </c>
      <c r="B105" s="1"/>
      <c r="C105" s="1"/>
    </row>
    <row r="106" spans="1:5" x14ac:dyDescent="0.3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59</v>
      </c>
    </row>
    <row r="107" spans="1:5" x14ac:dyDescent="0.3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60</v>
      </c>
    </row>
    <row r="108" spans="1:5" x14ac:dyDescent="0.3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61</v>
      </c>
    </row>
    <row r="109" spans="1:5" x14ac:dyDescent="0.3">
      <c r="A109" s="10" t="s">
        <v>63</v>
      </c>
      <c r="B109" s="1"/>
      <c r="C109" s="1"/>
    </row>
    <row r="110" spans="1:5" x14ac:dyDescent="0.3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59</v>
      </c>
    </row>
    <row r="111" spans="1:5" x14ac:dyDescent="0.3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60</v>
      </c>
    </row>
    <row r="112" spans="1:5" x14ac:dyDescent="0.3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61</v>
      </c>
    </row>
    <row r="121" spans="1:3" x14ac:dyDescent="0.3">
      <c r="A121" s="10" t="s">
        <v>171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61</v>
      </c>
    </row>
    <row r="125" spans="1:3" x14ac:dyDescent="0.3">
      <c r="A125" s="10" t="s">
        <v>172</v>
      </c>
    </row>
    <row r="126" spans="1:3" x14ac:dyDescent="0.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61</v>
      </c>
    </row>
    <row r="129" spans="1:5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</row>
    <row r="130" spans="1:5" x14ac:dyDescent="0.3">
      <c r="A130" s="11" t="s">
        <v>58</v>
      </c>
      <c r="B130" s="1"/>
      <c r="C130" s="1"/>
    </row>
    <row r="131" spans="1:5" x14ac:dyDescent="0.3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59</v>
      </c>
    </row>
    <row r="132" spans="1:5" x14ac:dyDescent="0.3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60</v>
      </c>
    </row>
    <row r="133" spans="1:5" x14ac:dyDescent="0.3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61</v>
      </c>
    </row>
    <row r="134" spans="1:5" x14ac:dyDescent="0.3">
      <c r="A134" s="11" t="s">
        <v>63</v>
      </c>
      <c r="B134" s="1"/>
      <c r="C134" s="1"/>
    </row>
    <row r="135" spans="1:5" x14ac:dyDescent="0.3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59</v>
      </c>
    </row>
    <row r="136" spans="1:5" x14ac:dyDescent="0.3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60</v>
      </c>
    </row>
    <row r="137" spans="1:5" x14ac:dyDescent="0.3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61</v>
      </c>
    </row>
    <row r="138" spans="1:5" x14ac:dyDescent="0.3">
      <c r="A138" s="11" t="s">
        <v>62</v>
      </c>
      <c r="B138" s="1"/>
      <c r="C138" s="1"/>
    </row>
    <row r="139" spans="1:5" x14ac:dyDescent="0.3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59</v>
      </c>
    </row>
    <row r="140" spans="1:5" x14ac:dyDescent="0.3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60</v>
      </c>
    </row>
    <row r="141" spans="1:5" x14ac:dyDescent="0.3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61</v>
      </c>
    </row>
    <row r="142" spans="1:5" x14ac:dyDescent="0.3">
      <c r="A142" s="11" t="s">
        <v>64</v>
      </c>
      <c r="B142" s="1"/>
      <c r="C142" s="1"/>
    </row>
    <row r="143" spans="1:5" x14ac:dyDescent="0.3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59</v>
      </c>
    </row>
    <row r="144" spans="1:5" x14ac:dyDescent="0.3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60</v>
      </c>
    </row>
    <row r="145" spans="1:5" x14ac:dyDescent="0.3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61</v>
      </c>
    </row>
    <row r="146" spans="1:5" x14ac:dyDescent="0.3">
      <c r="A146" s="11" t="s">
        <v>171</v>
      </c>
      <c r="B146" s="1"/>
      <c r="C146" s="1"/>
    </row>
    <row r="147" spans="1:5" x14ac:dyDescent="0.3">
      <c r="A147" t="str" cm="1">
        <f t="array" aca="1" ref="A147" ca="1" xml:space="preserve"> "aN_DR_1_" &amp; INDIRECT("F" &amp; ROW(C147) - 18) &amp; "_p"</f>
        <v>aN_DR_1__p</v>
      </c>
      <c r="B147">
        <v>0</v>
      </c>
      <c r="C147" t="s">
        <v>59</v>
      </c>
    </row>
    <row r="148" spans="1:5" x14ac:dyDescent="0.3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60</v>
      </c>
    </row>
    <row r="149" spans="1:5" x14ac:dyDescent="0.3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61</v>
      </c>
    </row>
    <row r="150" spans="1:5" x14ac:dyDescent="0.3">
      <c r="A150" s="11" t="s">
        <v>172</v>
      </c>
    </row>
    <row r="151" spans="1:5" x14ac:dyDescent="0.3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59</v>
      </c>
    </row>
    <row r="152" spans="1:5" x14ac:dyDescent="0.3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60</v>
      </c>
    </row>
    <row r="153" spans="1:5" x14ac:dyDescent="0.3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61</v>
      </c>
    </row>
    <row r="154" spans="1:5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</row>
    <row r="155" spans="1:5" x14ac:dyDescent="0.3">
      <c r="A155" s="10" t="s">
        <v>58</v>
      </c>
      <c r="B155" s="1"/>
      <c r="C155" s="1"/>
    </row>
    <row r="156" spans="1:5" x14ac:dyDescent="0.3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59</v>
      </c>
    </row>
    <row r="157" spans="1:5" x14ac:dyDescent="0.3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60</v>
      </c>
    </row>
    <row r="158" spans="1:5" x14ac:dyDescent="0.3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61</v>
      </c>
    </row>
    <row r="159" spans="1:5" x14ac:dyDescent="0.3">
      <c r="A159" s="10" t="s">
        <v>63</v>
      </c>
      <c r="B159" s="1"/>
      <c r="C159" s="1"/>
    </row>
    <row r="160" spans="1:5" x14ac:dyDescent="0.3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61</v>
      </c>
    </row>
    <row r="171" spans="1:3" x14ac:dyDescent="0.3">
      <c r="A171" s="10" t="s">
        <v>171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61</v>
      </c>
    </row>
    <row r="175" spans="1:3" x14ac:dyDescent="0.3">
      <c r="A175" s="10" t="s">
        <v>172</v>
      </c>
    </row>
    <row r="176" spans="1:3" x14ac:dyDescent="0.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59</v>
      </c>
    </row>
    <row r="177" spans="1:5" x14ac:dyDescent="0.3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60</v>
      </c>
    </row>
    <row r="178" spans="1:5" x14ac:dyDescent="0.3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61</v>
      </c>
    </row>
    <row r="179" spans="1:5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</row>
    <row r="180" spans="1:5" x14ac:dyDescent="0.3">
      <c r="A180" s="10" t="s">
        <v>58</v>
      </c>
      <c r="B180" s="1"/>
      <c r="C180" s="1"/>
    </row>
    <row r="181" spans="1:5" x14ac:dyDescent="0.3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59</v>
      </c>
    </row>
    <row r="182" spans="1:5" x14ac:dyDescent="0.3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60</v>
      </c>
    </row>
    <row r="183" spans="1:5" x14ac:dyDescent="0.3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61</v>
      </c>
    </row>
    <row r="184" spans="1:5" x14ac:dyDescent="0.3">
      <c r="A184" s="10" t="s">
        <v>63</v>
      </c>
      <c r="B184" s="1"/>
      <c r="C184" s="1"/>
    </row>
    <row r="185" spans="1:5" x14ac:dyDescent="0.3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59</v>
      </c>
    </row>
    <row r="186" spans="1:5" x14ac:dyDescent="0.3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60</v>
      </c>
    </row>
    <row r="187" spans="1:5" x14ac:dyDescent="0.3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61</v>
      </c>
    </row>
    <row r="188" spans="1:5" x14ac:dyDescent="0.3">
      <c r="A188" s="10" t="s">
        <v>62</v>
      </c>
      <c r="B188" s="1"/>
      <c r="C188" s="1"/>
    </row>
    <row r="189" spans="1:5" x14ac:dyDescent="0.3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59</v>
      </c>
    </row>
    <row r="190" spans="1:5" x14ac:dyDescent="0.3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60</v>
      </c>
    </row>
    <row r="191" spans="1:5" x14ac:dyDescent="0.3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61</v>
      </c>
    </row>
    <row r="192" spans="1:5" x14ac:dyDescent="0.3">
      <c r="A192" s="10" t="s">
        <v>64</v>
      </c>
      <c r="B192" s="1"/>
      <c r="C192" s="1"/>
    </row>
    <row r="193" spans="1:5" x14ac:dyDescent="0.3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59</v>
      </c>
    </row>
    <row r="194" spans="1:5" x14ac:dyDescent="0.3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60</v>
      </c>
    </row>
    <row r="195" spans="1:5" x14ac:dyDescent="0.3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61</v>
      </c>
    </row>
    <row r="196" spans="1:5" x14ac:dyDescent="0.3">
      <c r="A196" s="10" t="s">
        <v>171</v>
      </c>
      <c r="B196" s="1"/>
      <c r="C196" s="1"/>
    </row>
    <row r="197" spans="1:5" x14ac:dyDescent="0.3">
      <c r="A197" t="str" cm="1">
        <f t="array" aca="1" ref="A197" ca="1" xml:space="preserve"> "aN_DR_1_" &amp; INDIRECT("F" &amp; ROW(C197) - 18) &amp; "_p"</f>
        <v>aN_DR_1__p</v>
      </c>
      <c r="B197">
        <v>0</v>
      </c>
      <c r="C197" t="s">
        <v>59</v>
      </c>
    </row>
    <row r="198" spans="1:5" x14ac:dyDescent="0.3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60</v>
      </c>
    </row>
    <row r="199" spans="1:5" x14ac:dyDescent="0.3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61</v>
      </c>
    </row>
    <row r="200" spans="1:5" x14ac:dyDescent="0.3">
      <c r="A200" s="10" t="s">
        <v>172</v>
      </c>
    </row>
    <row r="201" spans="1:5" x14ac:dyDescent="0.3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59</v>
      </c>
    </row>
    <row r="202" spans="1:5" x14ac:dyDescent="0.3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60</v>
      </c>
    </row>
    <row r="203" spans="1:5" x14ac:dyDescent="0.3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61</v>
      </c>
    </row>
    <row r="204" spans="1:5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</row>
    <row r="205" spans="1:5" x14ac:dyDescent="0.3">
      <c r="A205" s="12" t="s">
        <v>58</v>
      </c>
      <c r="B205" s="1"/>
      <c r="C205" s="1"/>
    </row>
    <row r="206" spans="1:5" x14ac:dyDescent="0.3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59</v>
      </c>
    </row>
    <row r="207" spans="1:5" x14ac:dyDescent="0.3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60</v>
      </c>
    </row>
    <row r="208" spans="1:5" x14ac:dyDescent="0.3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61</v>
      </c>
    </row>
    <row r="221" spans="1:3" x14ac:dyDescent="0.3">
      <c r="A221" s="12" t="s">
        <v>171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61</v>
      </c>
    </row>
    <row r="225" spans="1:5" x14ac:dyDescent="0.3">
      <c r="A225" s="12" t="s">
        <v>172</v>
      </c>
    </row>
    <row r="226" spans="1:5" x14ac:dyDescent="0.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61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 cm="1">
        <f t="array" aca="1" ref="A231" ca="1" xml:space="preserve"> "aN_T_1_" &amp; INDIRECT("F" &amp; ROW(C231)-2) &amp; "_p"</f>
        <v>aN_T_1__p</v>
      </c>
      <c r="B231">
        <v>4.4999999999999998E-2</v>
      </c>
      <c r="C231" t="s">
        <v>59</v>
      </c>
    </row>
    <row r="232" spans="1:5" x14ac:dyDescent="0.3">
      <c r="A232" t="str" cm="1">
        <f t="array" aca="1" ref="A232" ca="1" xml:space="preserve"> "aN_T_2_" &amp; INDIRECT("F" &amp; ROW(C232)-3) &amp; "_p"</f>
        <v>aN_T_2__p</v>
      </c>
      <c r="B232">
        <v>0</v>
      </c>
      <c r="C232" t="s">
        <v>60</v>
      </c>
    </row>
    <row r="233" spans="1:5" x14ac:dyDescent="0.3">
      <c r="A233" t="str" cm="1">
        <f t="array" aca="1" ref="A233" ca="1" xml:space="preserve"> "aN_T_3_" &amp; INDIRECT("F" &amp; ROW(C233)-4) &amp; "_p"</f>
        <v>aN_T_3__p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 cm="1">
        <f t="array" aca="1" ref="A235" ca="1" xml:space="preserve"> "aN_W_1_" &amp; INDIRECT("F" &amp; ROW(C235)-6) &amp; "_p"</f>
        <v>aN_W_1__p</v>
      </c>
      <c r="B235">
        <v>0</v>
      </c>
      <c r="C235" t="s">
        <v>59</v>
      </c>
    </row>
    <row r="236" spans="1:5" x14ac:dyDescent="0.3">
      <c r="A236" t="str" cm="1">
        <f t="array" aca="1" ref="A236" ca="1" xml:space="preserve"> "aN_W_2_" &amp; INDIRECT("F" &amp; ROW(C236)-7) &amp; "_p"</f>
        <v>aN_W_2__p</v>
      </c>
      <c r="B236">
        <v>0</v>
      </c>
      <c r="C236" t="s">
        <v>60</v>
      </c>
    </row>
    <row r="237" spans="1:5" x14ac:dyDescent="0.3">
      <c r="A237" t="str" cm="1">
        <f t="array" aca="1" ref="A237" ca="1" xml:space="preserve"> "aN_W_3_" &amp; INDIRECT("F" &amp; ROW(C237)-8) &amp; "_p"</f>
        <v>aN_W_3__p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 cm="1">
        <f t="array" aca="1" ref="A239" ca="1" xml:space="preserve"> "aN_P_1_" &amp; INDIRECT("F" &amp; ROW(C239) - 10) &amp; "_p"</f>
        <v>aN_P_1__p</v>
      </c>
      <c r="B239">
        <v>0</v>
      </c>
      <c r="C239" t="s">
        <v>59</v>
      </c>
    </row>
    <row r="240" spans="1:5" x14ac:dyDescent="0.3">
      <c r="A240" t="str" cm="1">
        <f t="array" aca="1" ref="A240" ca="1" xml:space="preserve"> "aN_P_2_" &amp; INDIRECT("F" &amp; ROW(C240) - 11) &amp; "_p"</f>
        <v>aN_P_2__p</v>
      </c>
      <c r="B240">
        <v>0</v>
      </c>
      <c r="C240" t="s">
        <v>60</v>
      </c>
    </row>
    <row r="241" spans="1:5" x14ac:dyDescent="0.3">
      <c r="A241" t="str" cm="1">
        <f t="array" aca="1" ref="A241" ca="1" xml:space="preserve"> "aN_P_3_" &amp; INDIRECT("F" &amp; ROW(C241) - 12) &amp; "_p"</f>
        <v>aN_P_3__p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 cm="1">
        <f t="array" aca="1" ref="A243" ca="1" xml:space="preserve"> "aN_SL_1_" &amp; INDIRECT("F" &amp; ROW(C243) - 14) &amp; "_p"</f>
        <v>aN_SL_1__p</v>
      </c>
      <c r="B243">
        <v>0</v>
      </c>
      <c r="C243" t="s">
        <v>59</v>
      </c>
    </row>
    <row r="244" spans="1:5" x14ac:dyDescent="0.3">
      <c r="A244" t="str" cm="1">
        <f t="array" aca="1" ref="A244" ca="1" xml:space="preserve"> "aN_SL_2_" &amp; INDIRECT("F" &amp; ROW(C244) - 15) &amp; "_p"</f>
        <v>aN_SL_2__p</v>
      </c>
      <c r="B244">
        <v>0</v>
      </c>
      <c r="C244" t="s">
        <v>60</v>
      </c>
    </row>
    <row r="245" spans="1:5" x14ac:dyDescent="0.3">
      <c r="A245" t="str" cm="1">
        <f t="array" aca="1" ref="A245" ca="1" xml:space="preserve"> "aN_Sl_3_" &amp; INDIRECT("F" &amp; ROW(C245) - 16) &amp; "_p"</f>
        <v>aN_Sl_3__p</v>
      </c>
      <c r="B245">
        <v>2</v>
      </c>
      <c r="C245" t="s">
        <v>61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 cm="1">
        <f t="array" aca="1" ref="A247" ca="1" xml:space="preserve"> "aN_DR_1_" &amp; INDIRECT("F" &amp; ROW(C247) - 18) &amp; "_p"</f>
        <v>aN_DR_1__p</v>
      </c>
      <c r="B247">
        <v>0</v>
      </c>
      <c r="C247" t="s">
        <v>59</v>
      </c>
    </row>
    <row r="248" spans="1:5" x14ac:dyDescent="0.3">
      <c r="A248" t="str" cm="1">
        <f t="array" aca="1" ref="A248" ca="1" xml:space="preserve"> "aN_DR_1_" &amp; INDIRECT("F" &amp; ROW(C248) - 19) &amp; "_p"</f>
        <v>aN_DR_1__p</v>
      </c>
      <c r="B248">
        <v>0</v>
      </c>
      <c r="C248" t="s">
        <v>60</v>
      </c>
    </row>
    <row r="249" spans="1:5" x14ac:dyDescent="0.3">
      <c r="A249" t="str" cm="1">
        <f t="array" aca="1" ref="A249" ca="1" xml:space="preserve"> "aN_DR_1_" &amp; INDIRECT("F" &amp; ROW(C249) - 20) &amp; "_p"</f>
        <v>aN_DR_1__p</v>
      </c>
      <c r="B249">
        <v>2</v>
      </c>
      <c r="C249" t="s">
        <v>61</v>
      </c>
    </row>
    <row r="250" spans="1:5" x14ac:dyDescent="0.3">
      <c r="A250" s="14" t="s">
        <v>172</v>
      </c>
    </row>
    <row r="251" spans="1:5" x14ac:dyDescent="0.3">
      <c r="A251" t="str" cm="1">
        <f t="array" aca="1" ref="A251" ca="1" xml:space="preserve"> "aN_CY_1_" &amp; INDIRECT("F" &amp; ROW(C251) - 22) &amp; "_p"</f>
        <v>aN_CY_1__p</v>
      </c>
      <c r="B251">
        <v>0</v>
      </c>
      <c r="C251" t="s">
        <v>59</v>
      </c>
    </row>
    <row r="252" spans="1:5" x14ac:dyDescent="0.3">
      <c r="A252" t="str" cm="1">
        <f t="array" aca="1" ref="A252" ca="1" xml:space="preserve"> "aN_CY_1_" &amp; INDIRECT("F" &amp; ROW(C252) - 23) &amp; "_p"</f>
        <v>aN_CY_1__p</v>
      </c>
      <c r="B252">
        <v>0</v>
      </c>
      <c r="C252" t="s">
        <v>60</v>
      </c>
    </row>
    <row r="253" spans="1:5" x14ac:dyDescent="0.3">
      <c r="A253" t="str" cm="1">
        <f t="array" aca="1" ref="A253" ca="1" xml:space="preserve"> "aN_CY_1_" &amp; INDIRECT("F" &amp; ROW(C253) - 24) &amp; "_p"</f>
        <v>aN_CY_1__p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 cm="1">
        <f t="array" aca="1" ref="A256" ca="1" xml:space="preserve"> "aN_T_1_" &amp; INDIRECT("F" &amp; ROW(C256)-2) &amp; "_p"</f>
        <v>aN_T_1__p</v>
      </c>
      <c r="B256">
        <v>4.4999999999999998E-2</v>
      </c>
      <c r="C256" t="s">
        <v>59</v>
      </c>
    </row>
    <row r="257" spans="1:3" x14ac:dyDescent="0.3">
      <c r="A257" t="str" cm="1">
        <f t="array" aca="1" ref="A257" ca="1" xml:space="preserve"> "aN_T_2_" &amp; INDIRECT("F" &amp; ROW(C257)-3) &amp; "_p"</f>
        <v>aN_T_2__p</v>
      </c>
      <c r="B257">
        <v>0</v>
      </c>
      <c r="C257" t="s">
        <v>60</v>
      </c>
    </row>
    <row r="258" spans="1:3" x14ac:dyDescent="0.3">
      <c r="A258" t="str" cm="1">
        <f t="array" aca="1" ref="A258" ca="1" xml:space="preserve"> "aN_T_3_" &amp; INDIRECT("F" &amp; ROW(C258)-4) &amp; "_p"</f>
        <v>aN_T_3__p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 cm="1">
        <f t="array" aca="1" ref="A260" ca="1" xml:space="preserve"> "aN_W_1_" &amp; INDIRECT("F" &amp; ROW(C260)-6) &amp; "_p"</f>
        <v>aN_W_1__p</v>
      </c>
      <c r="B260">
        <v>0</v>
      </c>
      <c r="C260" t="s">
        <v>59</v>
      </c>
    </row>
    <row r="261" spans="1:3" x14ac:dyDescent="0.3">
      <c r="A261" t="str" cm="1">
        <f t="array" aca="1" ref="A261" ca="1" xml:space="preserve"> "aN_W_2_" &amp; INDIRECT("F" &amp; ROW(C261)-7) &amp; "_p"</f>
        <v>aN_W_2__p</v>
      </c>
      <c r="B261">
        <v>0</v>
      </c>
      <c r="C261" t="s">
        <v>60</v>
      </c>
    </row>
    <row r="262" spans="1:3" x14ac:dyDescent="0.3">
      <c r="A262" t="str" cm="1">
        <f t="array" aca="1" ref="A262" ca="1" xml:space="preserve"> "aN_W_3_" &amp; INDIRECT("F" &amp; ROW(C262)-8) &amp; "_p"</f>
        <v>aN_W_3__p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 cm="1">
        <f t="array" aca="1" ref="A264" ca="1" xml:space="preserve"> "aN_P_1_" &amp; INDIRECT("F" &amp; ROW(C264) - 10) &amp; "_p"</f>
        <v>aN_P_1__p</v>
      </c>
      <c r="B264">
        <v>0</v>
      </c>
      <c r="C264" t="s">
        <v>59</v>
      </c>
    </row>
    <row r="265" spans="1:3" x14ac:dyDescent="0.3">
      <c r="A265" t="str" cm="1">
        <f t="array" aca="1" ref="A265" ca="1" xml:space="preserve"> "aN_P_2_" &amp; INDIRECT("F" &amp; ROW(C265) - 11) &amp; "_p"</f>
        <v>aN_P_2__p</v>
      </c>
      <c r="B265">
        <v>0</v>
      </c>
      <c r="C265" t="s">
        <v>60</v>
      </c>
    </row>
    <row r="266" spans="1:3" x14ac:dyDescent="0.3">
      <c r="A266" t="str" cm="1">
        <f t="array" aca="1" ref="A266" ca="1" xml:space="preserve"> "aN_P_3_" &amp; INDIRECT("F" &amp; ROW(C266) - 12) &amp; "_p"</f>
        <v>aN_P_3__p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 cm="1">
        <f t="array" aca="1" ref="A268" ca="1" xml:space="preserve"> "aN_SL_1_" &amp; INDIRECT("F" &amp; ROW(C268) - 14) &amp; "_p"</f>
        <v>aN_SL_1__p</v>
      </c>
      <c r="B268">
        <v>0</v>
      </c>
      <c r="C268" t="s">
        <v>59</v>
      </c>
    </row>
    <row r="269" spans="1:3" x14ac:dyDescent="0.3">
      <c r="A269" t="str" cm="1">
        <f t="array" aca="1" ref="A269" ca="1" xml:space="preserve"> "aN_SL_2_" &amp; INDIRECT("F" &amp; ROW(C269) - 15) &amp; "_p"</f>
        <v>aN_SL_2__p</v>
      </c>
      <c r="B269">
        <v>0</v>
      </c>
      <c r="C269" t="s">
        <v>60</v>
      </c>
    </row>
    <row r="270" spans="1:3" x14ac:dyDescent="0.3">
      <c r="A270" t="str" cm="1">
        <f t="array" aca="1" ref="A270" ca="1" xml:space="preserve"> "aN_Sl_3_" &amp; INDIRECT("F" &amp; ROW(C270) - 16) &amp; "_p"</f>
        <v>aN_Sl_3__p</v>
      </c>
      <c r="B270">
        <v>2</v>
      </c>
      <c r="C270" t="s">
        <v>61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 cm="1">
        <f t="array" aca="1" ref="A272" ca="1" xml:space="preserve"> "aN_DR_1_" &amp; INDIRECT("F" &amp; ROW(C272) - 18) &amp; "_p"</f>
        <v>aN_DR_1__p</v>
      </c>
      <c r="B272">
        <v>0</v>
      </c>
      <c r="C272" t="s">
        <v>59</v>
      </c>
    </row>
    <row r="273" spans="1:5" x14ac:dyDescent="0.3">
      <c r="A273" t="str" cm="1">
        <f t="array" aca="1" ref="A273" ca="1" xml:space="preserve"> "aN_DR_1_" &amp; INDIRECT("F" &amp; ROW(C273) - 19) &amp; "_p"</f>
        <v>aN_DR_1__p</v>
      </c>
      <c r="B273">
        <v>0</v>
      </c>
      <c r="C273" t="s">
        <v>60</v>
      </c>
    </row>
    <row r="274" spans="1:5" x14ac:dyDescent="0.3">
      <c r="A274" t="str" cm="1">
        <f t="array" aca="1" ref="A274" ca="1" xml:space="preserve"> "aN_DR_1_" &amp; INDIRECT("F" &amp; ROW(C274) - 20) &amp; "_p"</f>
        <v>aN_DR_1__p</v>
      </c>
      <c r="B274">
        <v>2</v>
      </c>
      <c r="C274" t="s">
        <v>61</v>
      </c>
    </row>
    <row r="275" spans="1:5" x14ac:dyDescent="0.3">
      <c r="A275" s="14" t="s">
        <v>172</v>
      </c>
    </row>
    <row r="276" spans="1:5" x14ac:dyDescent="0.3">
      <c r="A276" t="str" cm="1">
        <f t="array" aca="1" ref="A276" ca="1" xml:space="preserve"> "aN_CY_1_" &amp; INDIRECT("F" &amp; ROW(C276) - 22) &amp; "_p"</f>
        <v>aN_CY_1__p</v>
      </c>
      <c r="B276">
        <v>0</v>
      </c>
      <c r="C276" t="s">
        <v>59</v>
      </c>
    </row>
    <row r="277" spans="1:5" x14ac:dyDescent="0.3">
      <c r="A277" t="str" cm="1">
        <f t="array" aca="1" ref="A277" ca="1" xml:space="preserve"> "aN_CY_1_" &amp; INDIRECT("F" &amp; ROW(C277) - 23) &amp; "_p"</f>
        <v>aN_CY_1__p</v>
      </c>
      <c r="B277">
        <v>0</v>
      </c>
      <c r="C277" t="s">
        <v>60</v>
      </c>
    </row>
    <row r="278" spans="1:5" x14ac:dyDescent="0.3">
      <c r="A278" t="str" cm="1">
        <f t="array" aca="1" ref="A278" ca="1" xml:space="preserve"> "aN_CY_1_" &amp; INDIRECT("F" &amp; ROW(C278) - 24) &amp; "_p"</f>
        <v>aN_CY_1__p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 cm="1">
        <f t="array" aca="1" ref="A281" ca="1" xml:space="preserve"> "aN_T_1_" &amp; INDIRECT("F" &amp; ROW(C281)-2) &amp; "_p"</f>
        <v>aN_T_1__p</v>
      </c>
      <c r="B281">
        <v>4.4999999999999998E-2</v>
      </c>
      <c r="C281" t="s">
        <v>59</v>
      </c>
    </row>
    <row r="282" spans="1:5" x14ac:dyDescent="0.3">
      <c r="A282" t="str" cm="1">
        <f t="array" aca="1" ref="A282" ca="1" xml:space="preserve"> "aN_T_2_" &amp; INDIRECT("F" &amp; ROW(C282)-3) &amp; "_p"</f>
        <v>aN_T_2__p</v>
      </c>
      <c r="B282">
        <v>0</v>
      </c>
      <c r="C282" t="s">
        <v>60</v>
      </c>
    </row>
    <row r="283" spans="1:5" x14ac:dyDescent="0.3">
      <c r="A283" t="str" cm="1">
        <f t="array" aca="1" ref="A283" ca="1" xml:space="preserve"> "aN_T_3_" &amp; INDIRECT("F" &amp; ROW(C283)-4) &amp; "_p"</f>
        <v>aN_T_3__p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 cm="1">
        <f t="array" aca="1" ref="A285" ca="1" xml:space="preserve"> "aN_W_1_" &amp; INDIRECT("F" &amp; ROW(C285)-6) &amp; "_p"</f>
        <v>aN_W_1__p</v>
      </c>
      <c r="B285">
        <v>0</v>
      </c>
      <c r="C285" t="s">
        <v>59</v>
      </c>
    </row>
    <row r="286" spans="1:5" x14ac:dyDescent="0.3">
      <c r="A286" t="str" cm="1">
        <f t="array" aca="1" ref="A286" ca="1" xml:space="preserve"> "aN_W_2_" &amp; INDIRECT("F" &amp; ROW(C286)-7) &amp; "_p"</f>
        <v>aN_W_2__p</v>
      </c>
      <c r="B286">
        <v>0</v>
      </c>
      <c r="C286" t="s">
        <v>60</v>
      </c>
    </row>
    <row r="287" spans="1:5" x14ac:dyDescent="0.3">
      <c r="A287" t="str" cm="1">
        <f t="array" aca="1" ref="A287" ca="1" xml:space="preserve"> "aN_W_3_" &amp; INDIRECT("F" &amp; ROW(C287)-8) &amp; "_p"</f>
        <v>aN_W_3__p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 cm="1">
        <f t="array" aca="1" ref="A289" ca="1" xml:space="preserve"> "aN_P_1_" &amp; INDIRECT("F" &amp; ROW(C289) - 10) &amp; "_p"</f>
        <v>aN_P_1__p</v>
      </c>
      <c r="B289">
        <v>0</v>
      </c>
      <c r="C289" t="s">
        <v>59</v>
      </c>
    </row>
    <row r="290" spans="1:5" x14ac:dyDescent="0.3">
      <c r="A290" t="str" cm="1">
        <f t="array" aca="1" ref="A290" ca="1" xml:space="preserve"> "aN_P_2_" &amp; INDIRECT("F" &amp; ROW(C290) - 11) &amp; "_p"</f>
        <v>aN_P_2__p</v>
      </c>
      <c r="B290">
        <v>0</v>
      </c>
      <c r="C290" t="s">
        <v>60</v>
      </c>
    </row>
    <row r="291" spans="1:5" x14ac:dyDescent="0.3">
      <c r="A291" t="str" cm="1">
        <f t="array" aca="1" ref="A291" ca="1" xml:space="preserve"> "aN_P_3_" &amp; INDIRECT("F" &amp; ROW(C291) - 12) &amp; "_p"</f>
        <v>aN_P_3__p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 cm="1">
        <f t="array" aca="1" ref="A293" ca="1" xml:space="preserve"> "aN_SL_1_" &amp; INDIRECT("F" &amp; ROW(C293) - 14) &amp; "_p"</f>
        <v>aN_SL_1__p</v>
      </c>
      <c r="B293">
        <v>0</v>
      </c>
      <c r="C293" t="s">
        <v>59</v>
      </c>
    </row>
    <row r="294" spans="1:5" x14ac:dyDescent="0.3">
      <c r="A294" t="str" cm="1">
        <f t="array" aca="1" ref="A294" ca="1" xml:space="preserve"> "aN_SL_2_" &amp; INDIRECT("F" &amp; ROW(C294) - 15) &amp; "_p"</f>
        <v>aN_SL_2__p</v>
      </c>
      <c r="B294">
        <v>0</v>
      </c>
      <c r="C294" t="s">
        <v>60</v>
      </c>
    </row>
    <row r="295" spans="1:5" x14ac:dyDescent="0.3">
      <c r="A295" t="str" cm="1">
        <f t="array" aca="1" ref="A295" ca="1" xml:space="preserve"> "aN_Sl_3_" &amp; INDIRECT("F" &amp; ROW(C295) - 16) &amp; "_p"</f>
        <v>aN_Sl_3__p</v>
      </c>
      <c r="B295">
        <v>2</v>
      </c>
      <c r="C295" t="s">
        <v>61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 cm="1">
        <f t="array" aca="1" ref="A297" ca="1" xml:space="preserve"> "aN_DR_1_" &amp; INDIRECT("F" &amp; ROW(C297) - 18) &amp; "_p"</f>
        <v>aN_DR_1__p</v>
      </c>
      <c r="B297">
        <v>0</v>
      </c>
      <c r="C297" t="s">
        <v>59</v>
      </c>
    </row>
    <row r="298" spans="1:5" x14ac:dyDescent="0.3">
      <c r="A298" t="str" cm="1">
        <f t="array" aca="1" ref="A298" ca="1" xml:space="preserve"> "aN_DR_1_" &amp; INDIRECT("F" &amp; ROW(C298) - 19) &amp; "_p"</f>
        <v>aN_DR_1__p</v>
      </c>
      <c r="B298">
        <v>0</v>
      </c>
      <c r="C298" t="s">
        <v>60</v>
      </c>
    </row>
    <row r="299" spans="1:5" x14ac:dyDescent="0.3">
      <c r="A299" t="str" cm="1">
        <f t="array" aca="1" ref="A299" ca="1" xml:space="preserve"> "aN_DR_1_" &amp; INDIRECT("F" &amp; ROW(C299) - 20) &amp; "_p"</f>
        <v>aN_DR_1__p</v>
      </c>
      <c r="B299">
        <v>2</v>
      </c>
      <c r="C299" t="s">
        <v>61</v>
      </c>
    </row>
    <row r="300" spans="1:5" x14ac:dyDescent="0.3">
      <c r="A300" s="14" t="s">
        <v>172</v>
      </c>
    </row>
    <row r="301" spans="1:5" x14ac:dyDescent="0.3">
      <c r="A301" t="str" cm="1">
        <f t="array" aca="1" ref="A301" ca="1" xml:space="preserve"> "aN_CY_1_" &amp; INDIRECT("F" &amp; ROW(C301) - 22) &amp; "_p"</f>
        <v>aN_CY_1__p</v>
      </c>
      <c r="B301">
        <v>0</v>
      </c>
      <c r="C301" t="s">
        <v>59</v>
      </c>
    </row>
    <row r="302" spans="1:5" x14ac:dyDescent="0.3">
      <c r="A302" t="str" cm="1">
        <f t="array" aca="1" ref="A302" ca="1" xml:space="preserve"> "aN_CY_1_" &amp; INDIRECT("F" &amp; ROW(C302) - 23) &amp; "_p"</f>
        <v>aN_CY_1__p</v>
      </c>
      <c r="B302">
        <v>0</v>
      </c>
      <c r="C302" t="s">
        <v>60</v>
      </c>
    </row>
    <row r="303" spans="1:5" x14ac:dyDescent="0.3">
      <c r="A303" t="str" cm="1">
        <f t="array" aca="1" ref="A303" ca="1" xml:space="preserve"> "aN_CY_1_" &amp; INDIRECT("F" &amp; ROW(C303) - 24) &amp; "_p"</f>
        <v>aN_CY_1__p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 cm="1">
        <f t="array" aca="1" ref="A306" ca="1" xml:space="preserve"> "aN_T_1_" &amp; INDIRECT("F" &amp; ROW(C306)-2) &amp; "_p"</f>
        <v>aN_T_1__p</v>
      </c>
      <c r="B306">
        <v>0</v>
      </c>
      <c r="C306" t="s">
        <v>59</v>
      </c>
    </row>
    <row r="307" spans="1:3" x14ac:dyDescent="0.3">
      <c r="A307" t="str" cm="1">
        <f t="array" aca="1" ref="A307" ca="1" xml:space="preserve"> "aN_T_2_" &amp; INDIRECT("F" &amp; ROW(C307)-3) &amp; "_p"</f>
        <v>aN_T_2__p</v>
      </c>
      <c r="B307">
        <v>0</v>
      </c>
      <c r="C307" t="s">
        <v>60</v>
      </c>
    </row>
    <row r="308" spans="1:3" x14ac:dyDescent="0.3">
      <c r="A308" t="str" cm="1">
        <f t="array" aca="1" ref="A308" ca="1" xml:space="preserve"> "aN_T_3_" &amp; INDIRECT("F" &amp; ROW(C308)-4) &amp; "_p"</f>
        <v>aN_T_3__p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 cm="1">
        <f t="array" aca="1" ref="A310" ca="1" xml:space="preserve"> "aN_W_1_" &amp; INDIRECT("F" &amp; ROW(C310)-6) &amp; "_p"</f>
        <v>aN_W_1__p</v>
      </c>
      <c r="B310">
        <v>0</v>
      </c>
      <c r="C310" t="s">
        <v>59</v>
      </c>
    </row>
    <row r="311" spans="1:3" x14ac:dyDescent="0.3">
      <c r="A311" t="str" cm="1">
        <f t="array" aca="1" ref="A311" ca="1" xml:space="preserve"> "aN_W_2_" &amp; INDIRECT("F" &amp; ROW(C311)-7) &amp; "_p"</f>
        <v>aN_W_2__p</v>
      </c>
      <c r="B311">
        <v>0</v>
      </c>
      <c r="C311" t="s">
        <v>60</v>
      </c>
    </row>
    <row r="312" spans="1:3" x14ac:dyDescent="0.3">
      <c r="A312" t="str" cm="1">
        <f t="array" aca="1" ref="A312" ca="1" xml:space="preserve"> "aN_W_3_" &amp; INDIRECT("F" &amp; ROW(C312)-8) &amp; "_p"</f>
        <v>aN_W_3__p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 cm="1">
        <f t="array" aca="1" ref="A314" ca="1" xml:space="preserve"> "aN_P_1_" &amp; INDIRECT("F" &amp; ROW(C314) - 10) &amp; "_p"</f>
        <v>aN_P_1__p</v>
      </c>
      <c r="B314">
        <v>0</v>
      </c>
      <c r="C314" t="s">
        <v>59</v>
      </c>
    </row>
    <row r="315" spans="1:3" x14ac:dyDescent="0.3">
      <c r="A315" t="str" cm="1">
        <f t="array" aca="1" ref="A315" ca="1" xml:space="preserve"> "aN_P_2_" &amp; INDIRECT("F" &amp; ROW(C315) - 11) &amp; "_p"</f>
        <v>aN_P_2__p</v>
      </c>
      <c r="B315">
        <v>0</v>
      </c>
      <c r="C315" t="s">
        <v>60</v>
      </c>
    </row>
    <row r="316" spans="1:3" x14ac:dyDescent="0.3">
      <c r="A316" t="str" cm="1">
        <f t="array" aca="1" ref="A316" ca="1" xml:space="preserve"> "aN_P_3_" &amp; INDIRECT("F" &amp; ROW(C316) - 12) &amp; "_p"</f>
        <v>aN_P_3__p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 cm="1">
        <f t="array" aca="1" ref="A318" ca="1" xml:space="preserve"> "aN_SL_1_" &amp; INDIRECT("F" &amp; ROW(C318) - 14) &amp; "_p"</f>
        <v>aN_SL_1__p</v>
      </c>
      <c r="B318">
        <v>0</v>
      </c>
      <c r="C318" t="s">
        <v>59</v>
      </c>
    </row>
    <row r="319" spans="1:3" x14ac:dyDescent="0.3">
      <c r="A319" t="str" cm="1">
        <f t="array" aca="1" ref="A319" ca="1" xml:space="preserve"> "aN_SL_2_" &amp; INDIRECT("F" &amp; ROW(C319) - 15) &amp; "_p"</f>
        <v>aN_SL_2__p</v>
      </c>
      <c r="B319">
        <v>0</v>
      </c>
      <c r="C319" t="s">
        <v>60</v>
      </c>
    </row>
    <row r="320" spans="1:3" x14ac:dyDescent="0.3">
      <c r="A320" t="str" cm="1">
        <f t="array" aca="1" ref="A320" ca="1" xml:space="preserve"> "aN_Sl_3_" &amp; INDIRECT("F" &amp; ROW(C320) - 16) &amp; "_p"</f>
        <v>aN_Sl_3__p</v>
      </c>
      <c r="B320">
        <v>2</v>
      </c>
      <c r="C320" t="s">
        <v>61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 cm="1">
        <f t="array" aca="1" ref="A322" ca="1" xml:space="preserve"> "aN_DR_1_" &amp; INDIRECT("F" &amp; ROW(C322) - 18) &amp; "_p"</f>
        <v>aN_DR_1__p</v>
      </c>
      <c r="B322">
        <v>0</v>
      </c>
      <c r="C322" t="s">
        <v>59</v>
      </c>
    </row>
    <row r="323" spans="1:5" x14ac:dyDescent="0.3">
      <c r="A323" t="str" cm="1">
        <f t="array" aca="1" ref="A323" ca="1" xml:space="preserve"> "aN_DR_1_" &amp; INDIRECT("F" &amp; ROW(C323) - 19) &amp; "_p"</f>
        <v>aN_DR_1__p</v>
      </c>
      <c r="B323">
        <v>0</v>
      </c>
      <c r="C323" t="s">
        <v>60</v>
      </c>
    </row>
    <row r="324" spans="1:5" x14ac:dyDescent="0.3">
      <c r="A324" t="str" cm="1">
        <f t="array" aca="1" ref="A324" ca="1" xml:space="preserve"> "aN_DR_1_" &amp; INDIRECT("F" &amp; ROW(C324) - 20) &amp; "_p"</f>
        <v>aN_DR_1__p</v>
      </c>
      <c r="B324">
        <v>2</v>
      </c>
      <c r="C324" t="s">
        <v>61</v>
      </c>
    </row>
    <row r="325" spans="1:5" x14ac:dyDescent="0.3">
      <c r="A325" s="14" t="s">
        <v>172</v>
      </c>
    </row>
    <row r="326" spans="1:5" x14ac:dyDescent="0.3">
      <c r="A326" t="str" cm="1">
        <f t="array" aca="1" ref="A326" ca="1" xml:space="preserve"> "aN_CY_1_" &amp; INDIRECT("F" &amp; ROW(C326) - 22) &amp; "_p"</f>
        <v>aN_CY_1__p</v>
      </c>
      <c r="B326">
        <v>0</v>
      </c>
      <c r="C326" t="s">
        <v>59</v>
      </c>
    </row>
    <row r="327" spans="1:5" x14ac:dyDescent="0.3">
      <c r="A327" t="str" cm="1">
        <f t="array" aca="1" ref="A327" ca="1" xml:space="preserve"> "aN_CY_1_" &amp; INDIRECT("F" &amp; ROW(C327) - 23) &amp; "_p"</f>
        <v>aN_CY_1__p</v>
      </c>
      <c r="B327">
        <v>0</v>
      </c>
      <c r="C327" t="s">
        <v>60</v>
      </c>
    </row>
    <row r="328" spans="1:5" x14ac:dyDescent="0.3">
      <c r="A328" t="str" cm="1">
        <f t="array" aca="1" ref="A328" ca="1" xml:space="preserve"> "aN_CY_1_" &amp; INDIRECT("F" &amp; ROW(C328) - 24) &amp; "_p"</f>
        <v>aN_CY_1__p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 cm="1">
        <f t="array" aca="1" ref="A331" ca="1" xml:space="preserve"> "aN_T_1_" &amp; INDIRECT("F" &amp; ROW(C331)-2) &amp; "_p"</f>
        <v>aN_T_1__p</v>
      </c>
      <c r="B331">
        <v>0</v>
      </c>
      <c r="C331" t="s">
        <v>59</v>
      </c>
    </row>
    <row r="332" spans="1:5" x14ac:dyDescent="0.3">
      <c r="A332" t="str" cm="1">
        <f t="array" aca="1" ref="A332" ca="1" xml:space="preserve"> "aN_T_2_" &amp; INDIRECT("F" &amp; ROW(C332)-3) &amp; "_p"</f>
        <v>aN_T_2__p</v>
      </c>
      <c r="B332">
        <v>0</v>
      </c>
      <c r="C332" t="s">
        <v>60</v>
      </c>
    </row>
    <row r="333" spans="1:5" x14ac:dyDescent="0.3">
      <c r="A333" t="str" cm="1">
        <f t="array" aca="1" ref="A333" ca="1" xml:space="preserve"> "aN_T_3_" &amp; INDIRECT("F" &amp; ROW(C333)-4) &amp; "_p"</f>
        <v>aN_T_3__p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 cm="1">
        <f t="array" aca="1" ref="A335" ca="1" xml:space="preserve"> "aN_W_1_" &amp; INDIRECT("F" &amp; ROW(C335)-6) &amp; "_p"</f>
        <v>aN_W_1__p</v>
      </c>
      <c r="B335">
        <v>0</v>
      </c>
      <c r="C335" t="s">
        <v>59</v>
      </c>
    </row>
    <row r="336" spans="1:5" x14ac:dyDescent="0.3">
      <c r="A336" t="str" cm="1">
        <f t="array" aca="1" ref="A336" ca="1" xml:space="preserve"> "aN_W_2_" &amp; INDIRECT("F" &amp; ROW(C336)-7) &amp; "_p"</f>
        <v>aN_W_2__p</v>
      </c>
      <c r="B336">
        <v>0</v>
      </c>
      <c r="C336" t="s">
        <v>60</v>
      </c>
    </row>
    <row r="337" spans="1:3" x14ac:dyDescent="0.3">
      <c r="A337" t="str" cm="1">
        <f t="array" aca="1" ref="A337" ca="1" xml:space="preserve"> "aN_W_3_" &amp; INDIRECT("F" &amp; ROW(C337)-8) &amp; "_p"</f>
        <v>aN_W_3__p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 cm="1">
        <f t="array" aca="1" ref="A339" ca="1" xml:space="preserve"> "aN_P_1_" &amp; INDIRECT("F" &amp; ROW(C339) - 10) &amp; "_p"</f>
        <v>aN_P_1__p</v>
      </c>
      <c r="B339">
        <v>0</v>
      </c>
      <c r="C339" t="s">
        <v>59</v>
      </c>
    </row>
    <row r="340" spans="1:3" x14ac:dyDescent="0.3">
      <c r="A340" t="str" cm="1">
        <f t="array" aca="1" ref="A340" ca="1" xml:space="preserve"> "aN_P_2_" &amp; INDIRECT("F" &amp; ROW(C340) - 11) &amp; "_p"</f>
        <v>aN_P_2__p</v>
      </c>
      <c r="B340">
        <v>0</v>
      </c>
      <c r="C340" t="s">
        <v>60</v>
      </c>
    </row>
    <row r="341" spans="1:3" x14ac:dyDescent="0.3">
      <c r="A341" t="str" cm="1">
        <f t="array" aca="1" ref="A341" ca="1" xml:space="preserve"> "aN_P_3_" &amp; INDIRECT("F" &amp; ROW(C341) - 12) &amp; "_p"</f>
        <v>aN_P_3__p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 cm="1">
        <f t="array" aca="1" ref="A343" ca="1" xml:space="preserve"> "aN_SL_1_" &amp; INDIRECT("F" &amp; ROW(C343) - 14) &amp; "_p"</f>
        <v>aN_SL_1__p</v>
      </c>
      <c r="B343">
        <v>0</v>
      </c>
      <c r="C343" t="s">
        <v>59</v>
      </c>
    </row>
    <row r="344" spans="1:3" x14ac:dyDescent="0.3">
      <c r="A344" t="str" cm="1">
        <f t="array" aca="1" ref="A344" ca="1" xml:space="preserve"> "aN_SL_2_" &amp; INDIRECT("F" &amp; ROW(C344) - 15) &amp; "_p"</f>
        <v>aN_SL_2__p</v>
      </c>
      <c r="B344">
        <v>0</v>
      </c>
      <c r="C344" t="s">
        <v>60</v>
      </c>
    </row>
    <row r="345" spans="1:3" x14ac:dyDescent="0.3">
      <c r="A345" t="str" cm="1">
        <f t="array" aca="1" ref="A345" ca="1" xml:space="preserve"> "aN_Sl_3_" &amp; INDIRECT("F" &amp; ROW(C345) - 16) &amp; "_p"</f>
        <v>aN_Sl_3__p</v>
      </c>
      <c r="B345">
        <v>2</v>
      </c>
      <c r="C345" t="s">
        <v>61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 cm="1">
        <f t="array" aca="1" ref="A347" ca="1" xml:space="preserve"> "aN_DR_1_" &amp; INDIRECT("F" &amp; ROW(C347) - 18) &amp; "_p"</f>
        <v>aN_DR_1__p</v>
      </c>
      <c r="B347">
        <v>0</v>
      </c>
      <c r="C347" t="s">
        <v>59</v>
      </c>
    </row>
    <row r="348" spans="1:3" x14ac:dyDescent="0.3">
      <c r="A348" t="str" cm="1">
        <f t="array" aca="1" ref="A348" ca="1" xml:space="preserve"> "aN_DR_1_" &amp; INDIRECT("F" &amp; ROW(C348) - 19) &amp; "_p"</f>
        <v>aN_DR_1__p</v>
      </c>
      <c r="B348">
        <v>0</v>
      </c>
      <c r="C348" t="s">
        <v>60</v>
      </c>
    </row>
    <row r="349" spans="1:3" x14ac:dyDescent="0.3">
      <c r="A349" t="str" cm="1">
        <f t="array" aca="1" ref="A349" ca="1" xml:space="preserve"> "aN_DR_1_" &amp; INDIRECT("F" &amp; ROW(C349) - 20) &amp; "_p"</f>
        <v>aN_DR_1__p</v>
      </c>
      <c r="B349">
        <v>2</v>
      </c>
      <c r="C349" t="s">
        <v>61</v>
      </c>
    </row>
    <row r="350" spans="1:3" x14ac:dyDescent="0.3">
      <c r="A350" s="14" t="s">
        <v>172</v>
      </c>
    </row>
    <row r="351" spans="1:3" x14ac:dyDescent="0.3">
      <c r="A351" t="str" cm="1">
        <f t="array" aca="1" ref="A351" ca="1" xml:space="preserve"> "aN_CY_1_" &amp; INDIRECT("F" &amp; ROW(C351) - 22) &amp; "_p"</f>
        <v>aN_CY_1__p</v>
      </c>
      <c r="B351">
        <v>0</v>
      </c>
      <c r="C351" t="s">
        <v>59</v>
      </c>
    </row>
    <row r="352" spans="1:3" x14ac:dyDescent="0.3">
      <c r="A352" t="str" cm="1">
        <f t="array" aca="1" ref="A352" ca="1" xml:space="preserve"> "aN_CY_1_" &amp; INDIRECT("F" &amp; ROW(C352) - 23) &amp; "_p"</f>
        <v>aN_CY_1__p</v>
      </c>
      <c r="B352">
        <v>0</v>
      </c>
      <c r="C352" t="s">
        <v>60</v>
      </c>
    </row>
    <row r="353" spans="1:5" x14ac:dyDescent="0.3">
      <c r="A353" t="str" cm="1">
        <f t="array" aca="1" ref="A353" ca="1" xml:space="preserve"> "aN_CY_1_" &amp; INDIRECT("F" &amp; ROW(C353) - 24) &amp; "_p"</f>
        <v>aN_CY_1__p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 cm="1">
        <f t="array" aca="1" ref="A356" ca="1" xml:space="preserve"> "aN_T_1_" &amp; INDIRECT("F" &amp; ROW(C356)-2) &amp; "_p"</f>
        <v>aN_T_1__p</v>
      </c>
      <c r="B356">
        <v>0</v>
      </c>
      <c r="C356" t="s">
        <v>59</v>
      </c>
    </row>
    <row r="357" spans="1:5" x14ac:dyDescent="0.3">
      <c r="A357" t="str" cm="1">
        <f t="array" aca="1" ref="A357" ca="1" xml:space="preserve"> "aN_T_2_" &amp; INDIRECT("F" &amp; ROW(C357)-3) &amp; "_p"</f>
        <v>aN_T_2__p</v>
      </c>
      <c r="B357">
        <v>0</v>
      </c>
      <c r="C357" t="s">
        <v>60</v>
      </c>
    </row>
    <row r="358" spans="1:5" x14ac:dyDescent="0.3">
      <c r="A358" t="str" cm="1">
        <f t="array" aca="1" ref="A358" ca="1" xml:space="preserve"> "aN_T_3_" &amp; INDIRECT("F" &amp; ROW(C358)-4) &amp; "_p"</f>
        <v>aN_T_3__p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 cm="1">
        <f t="array" aca="1" ref="A360" ca="1" xml:space="preserve"> "aN_W_1_" &amp; INDIRECT("F" &amp; ROW(C360)-6) &amp; "_p"</f>
        <v>aN_W_1__p</v>
      </c>
      <c r="B360">
        <v>0</v>
      </c>
      <c r="C360" t="s">
        <v>59</v>
      </c>
    </row>
    <row r="361" spans="1:5" x14ac:dyDescent="0.3">
      <c r="A361" t="str" cm="1">
        <f t="array" aca="1" ref="A361" ca="1" xml:space="preserve"> "aN_W_2_" &amp; INDIRECT("F" &amp; ROW(C361)-7) &amp; "_p"</f>
        <v>aN_W_2__p</v>
      </c>
      <c r="B361">
        <v>0</v>
      </c>
      <c r="C361" t="s">
        <v>60</v>
      </c>
    </row>
    <row r="362" spans="1:5" x14ac:dyDescent="0.3">
      <c r="A362" t="str" cm="1">
        <f t="array" aca="1" ref="A362" ca="1" xml:space="preserve"> "aN_W_3_" &amp; INDIRECT("F" &amp; ROW(C362)-8) &amp; "_p"</f>
        <v>aN_W_3__p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 cm="1">
        <f t="array" aca="1" ref="A364" ca="1" xml:space="preserve"> "aN_P_1_" &amp; INDIRECT("F" &amp; ROW(C364) - 10) &amp; "_p"</f>
        <v>aN_P_1__p</v>
      </c>
      <c r="B364">
        <v>0</v>
      </c>
      <c r="C364" t="s">
        <v>59</v>
      </c>
    </row>
    <row r="365" spans="1:5" x14ac:dyDescent="0.3">
      <c r="A365" t="str" cm="1">
        <f t="array" aca="1" ref="A365" ca="1" xml:space="preserve"> "aN_P_2_" &amp; INDIRECT("F" &amp; ROW(C365) - 11) &amp; "_p"</f>
        <v>aN_P_2__p</v>
      </c>
      <c r="B365">
        <v>0</v>
      </c>
      <c r="C365" t="s">
        <v>60</v>
      </c>
    </row>
    <row r="366" spans="1:5" x14ac:dyDescent="0.3">
      <c r="A366" t="str" cm="1">
        <f t="array" aca="1" ref="A366" ca="1" xml:space="preserve"> "aN_P_3_" &amp; INDIRECT("F" &amp; ROW(C366) - 12) &amp; "_p"</f>
        <v>aN_P_3__p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 cm="1">
        <f t="array" aca="1" ref="A368" ca="1" xml:space="preserve"> "aN_SL_1_" &amp; INDIRECT("F" &amp; ROW(C368) - 14) &amp; "_p"</f>
        <v>aN_SL_1__p</v>
      </c>
      <c r="B368">
        <v>0</v>
      </c>
      <c r="C368" t="s">
        <v>59</v>
      </c>
    </row>
    <row r="369" spans="1:5" x14ac:dyDescent="0.3">
      <c r="A369" t="str" cm="1">
        <f t="array" aca="1" ref="A369" ca="1" xml:space="preserve"> "aN_SL_2_" &amp; INDIRECT("F" &amp; ROW(C369) - 15) &amp; "_p"</f>
        <v>aN_SL_2__p</v>
      </c>
      <c r="B369">
        <v>0</v>
      </c>
      <c r="C369" t="s">
        <v>60</v>
      </c>
    </row>
    <row r="370" spans="1:5" x14ac:dyDescent="0.3">
      <c r="A370" t="str" cm="1">
        <f t="array" aca="1" ref="A370" ca="1" xml:space="preserve"> "aN_Sl_3_" &amp; INDIRECT("F" &amp; ROW(C370) - 16) &amp; "_p"</f>
        <v>aN_Sl_3__p</v>
      </c>
      <c r="B370">
        <v>2</v>
      </c>
      <c r="C370" t="s">
        <v>61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 cm="1">
        <f t="array" aca="1" ref="A372" ca="1" xml:space="preserve"> "aN_DR_1_" &amp; INDIRECT("F" &amp; ROW(C372) - 18) &amp; "_p"</f>
        <v>aN_DR_1__p</v>
      </c>
      <c r="B372">
        <v>0</v>
      </c>
      <c r="C372" t="s">
        <v>59</v>
      </c>
    </row>
    <row r="373" spans="1:5" x14ac:dyDescent="0.3">
      <c r="A373" t="str" cm="1">
        <f t="array" aca="1" ref="A373" ca="1" xml:space="preserve"> "aN_DR_1_" &amp; INDIRECT("F" &amp; ROW(C373) - 19) &amp; "_p"</f>
        <v>aN_DR_1__p</v>
      </c>
      <c r="B373">
        <v>0</v>
      </c>
      <c r="C373" t="s">
        <v>60</v>
      </c>
    </row>
    <row r="374" spans="1:5" x14ac:dyDescent="0.3">
      <c r="A374" t="str" cm="1">
        <f t="array" aca="1" ref="A374" ca="1" xml:space="preserve"> "aN_DR_1_" &amp; INDIRECT("F" &amp; ROW(C374) - 20) &amp; "_p"</f>
        <v>aN_DR_1__p</v>
      </c>
      <c r="B374">
        <v>2</v>
      </c>
      <c r="C374" t="s">
        <v>61</v>
      </c>
    </row>
    <row r="375" spans="1:5" x14ac:dyDescent="0.3">
      <c r="A375" s="14" t="s">
        <v>172</v>
      </c>
    </row>
    <row r="376" spans="1:5" x14ac:dyDescent="0.3">
      <c r="A376" t="str" cm="1">
        <f t="array" aca="1" ref="A376" ca="1" xml:space="preserve"> "aN_CY_1_" &amp; INDIRECT("F" &amp; ROW(C376) - 22) &amp; "_p"</f>
        <v>aN_CY_1__p</v>
      </c>
      <c r="B376">
        <v>0</v>
      </c>
      <c r="C376" t="s">
        <v>59</v>
      </c>
    </row>
    <row r="377" spans="1:5" x14ac:dyDescent="0.3">
      <c r="A377" t="str" cm="1">
        <f t="array" aca="1" ref="A377" ca="1" xml:space="preserve"> "aN_CY_1_" &amp; INDIRECT("F" &amp; ROW(C377) - 23) &amp; "_p"</f>
        <v>aN_CY_1__p</v>
      </c>
      <c r="B377">
        <v>0</v>
      </c>
      <c r="C377" t="s">
        <v>60</v>
      </c>
    </row>
    <row r="378" spans="1:5" x14ac:dyDescent="0.3">
      <c r="A378" t="str" cm="1">
        <f t="array" aca="1" ref="A378" ca="1" xml:space="preserve"> "aN_CY_1_" &amp; INDIRECT("F" &amp; ROW(C378) - 24) &amp; "_p"</f>
        <v>aN_CY_1__p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 cm="1">
        <f t="array" aca="1" ref="A381" ca="1" xml:space="preserve"> "aN_T_1_" &amp; INDIRECT("F" &amp; ROW(C381)-2) &amp; "_p"</f>
        <v>aN_T_1__p</v>
      </c>
      <c r="B381">
        <v>0</v>
      </c>
      <c r="C381" t="s">
        <v>59</v>
      </c>
    </row>
    <row r="382" spans="1:5" x14ac:dyDescent="0.3">
      <c r="A382" t="str" cm="1">
        <f t="array" aca="1" ref="A382" ca="1" xml:space="preserve"> "aN_T_2_" &amp; INDIRECT("F" &amp; ROW(C382)-3) &amp; "_p"</f>
        <v>aN_T_2__p</v>
      </c>
      <c r="B382">
        <v>0</v>
      </c>
      <c r="C382" t="s">
        <v>60</v>
      </c>
    </row>
    <row r="383" spans="1:5" x14ac:dyDescent="0.3">
      <c r="A383" t="str" cm="1">
        <f t="array" aca="1" ref="A383" ca="1" xml:space="preserve"> "aN_T_3_" &amp; INDIRECT("F" &amp; ROW(C383)-4) &amp; "_p"</f>
        <v>aN_T_3__p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 cm="1">
        <f t="array" aca="1" ref="A385" ca="1" xml:space="preserve"> "aN_W_1_" &amp; INDIRECT("F" &amp; ROW(C385)-6) &amp; "_p"</f>
        <v>aN_W_1__p</v>
      </c>
      <c r="B385">
        <v>0</v>
      </c>
      <c r="C385" t="s">
        <v>59</v>
      </c>
    </row>
    <row r="386" spans="1:3" x14ac:dyDescent="0.3">
      <c r="A386" t="str" cm="1">
        <f t="array" aca="1" ref="A386" ca="1" xml:space="preserve"> "aN_W_2_" &amp; INDIRECT("F" &amp; ROW(C386)-7) &amp; "_p"</f>
        <v>aN_W_2__p</v>
      </c>
      <c r="B386">
        <v>0</v>
      </c>
      <c r="C386" t="s">
        <v>60</v>
      </c>
    </row>
    <row r="387" spans="1:3" x14ac:dyDescent="0.3">
      <c r="A387" t="str" cm="1">
        <f t="array" aca="1" ref="A387" ca="1" xml:space="preserve"> "aN_W_3_" &amp; INDIRECT("F" &amp; ROW(C387)-8) &amp; "_p"</f>
        <v>aN_W_3__p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 cm="1">
        <f t="array" aca="1" ref="A389" ca="1" xml:space="preserve"> "aN_P_1_" &amp; INDIRECT("F" &amp; ROW(C389) - 10) &amp; "_p"</f>
        <v>aN_P_1__p</v>
      </c>
      <c r="B389">
        <v>0</v>
      </c>
      <c r="C389" t="s">
        <v>59</v>
      </c>
    </row>
    <row r="390" spans="1:3" x14ac:dyDescent="0.3">
      <c r="A390" t="str" cm="1">
        <f t="array" aca="1" ref="A390" ca="1" xml:space="preserve"> "aN_P_2_" &amp; INDIRECT("F" &amp; ROW(C390) - 11) &amp; "_p"</f>
        <v>aN_P_2__p</v>
      </c>
      <c r="B390">
        <v>0</v>
      </c>
      <c r="C390" t="s">
        <v>60</v>
      </c>
    </row>
    <row r="391" spans="1:3" x14ac:dyDescent="0.3">
      <c r="A391" t="str" cm="1">
        <f t="array" aca="1" ref="A391" ca="1" xml:space="preserve"> "aN_P_3_" &amp; INDIRECT("F" &amp; ROW(C391) - 12) &amp; "_p"</f>
        <v>aN_P_3__p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 cm="1">
        <f t="array" aca="1" ref="A393" ca="1" xml:space="preserve"> "aN_SL_1_" &amp; INDIRECT("F" &amp; ROW(C393) - 14) &amp; "_p"</f>
        <v>aN_SL_1__p</v>
      </c>
      <c r="B393">
        <v>0</v>
      </c>
      <c r="C393" t="s">
        <v>59</v>
      </c>
    </row>
    <row r="394" spans="1:3" x14ac:dyDescent="0.3">
      <c r="A394" t="str" cm="1">
        <f t="array" aca="1" ref="A394" ca="1" xml:space="preserve"> "aN_SL_2_" &amp; INDIRECT("F" &amp; ROW(C394) - 15) &amp; "_p"</f>
        <v>aN_SL_2__p</v>
      </c>
      <c r="B394">
        <v>0</v>
      </c>
      <c r="C394" t="s">
        <v>60</v>
      </c>
    </row>
    <row r="395" spans="1:3" x14ac:dyDescent="0.3">
      <c r="A395" t="str" cm="1">
        <f t="array" aca="1" ref="A395" ca="1" xml:space="preserve"> "aN_Sl_3_" &amp; INDIRECT("F" &amp; ROW(C395) - 16) &amp; "_p"</f>
        <v>aN_Sl_3__p</v>
      </c>
      <c r="B395">
        <v>2</v>
      </c>
      <c r="C395" t="s">
        <v>61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 cm="1">
        <f t="array" aca="1" ref="A397" ca="1" xml:space="preserve"> "aN_DR_1_" &amp; INDIRECT("F" &amp; ROW(C397) - 18) &amp; "_p"</f>
        <v>aN_DR_1__p</v>
      </c>
      <c r="B397">
        <v>0</v>
      </c>
      <c r="C397" t="s">
        <v>59</v>
      </c>
    </row>
    <row r="398" spans="1:3" x14ac:dyDescent="0.3">
      <c r="A398" t="str" cm="1">
        <f t="array" aca="1" ref="A398" ca="1" xml:space="preserve"> "aN_DR_1_" &amp; INDIRECT("F" &amp; ROW(C398) - 19) &amp; "_p"</f>
        <v>aN_DR_1__p</v>
      </c>
      <c r="B398">
        <v>0</v>
      </c>
      <c r="C398" t="s">
        <v>60</v>
      </c>
    </row>
    <row r="399" spans="1:3" x14ac:dyDescent="0.3">
      <c r="A399" t="str" cm="1">
        <f t="array" aca="1" ref="A399" ca="1" xml:space="preserve"> "aN_DR_1_" &amp; INDIRECT("F" &amp; ROW(C399) - 20) &amp; "_p"</f>
        <v>aN_DR_1__p</v>
      </c>
      <c r="B399">
        <v>2</v>
      </c>
      <c r="C399" t="s">
        <v>61</v>
      </c>
    </row>
    <row r="400" spans="1:3" x14ac:dyDescent="0.3">
      <c r="A400" s="14" t="s">
        <v>172</v>
      </c>
    </row>
    <row r="401" spans="1:5" x14ac:dyDescent="0.3">
      <c r="A401" t="str" cm="1">
        <f t="array" aca="1" ref="A401" ca="1" xml:space="preserve"> "aN_CY_1_" &amp; INDIRECT("F" &amp; ROW(C401) - 22) &amp; "_p"</f>
        <v>aN_CY_1__p</v>
      </c>
      <c r="B401">
        <v>0</v>
      </c>
      <c r="C401" t="s">
        <v>59</v>
      </c>
    </row>
    <row r="402" spans="1:5" x14ac:dyDescent="0.3">
      <c r="A402" t="str" cm="1">
        <f t="array" aca="1" ref="A402" ca="1" xml:space="preserve"> "aN_CY_1_" &amp; INDIRECT("F" &amp; ROW(C402) - 23) &amp; "_p"</f>
        <v>aN_CY_1__p</v>
      </c>
      <c r="B402">
        <v>0</v>
      </c>
      <c r="C402" t="s">
        <v>60</v>
      </c>
    </row>
    <row r="403" spans="1:5" x14ac:dyDescent="0.3">
      <c r="A403" t="str" cm="1">
        <f t="array" aca="1" ref="A403" ca="1" xml:space="preserve"> "aN_CY_1_" &amp; INDIRECT("F" &amp; ROW(C403) - 24) &amp; "_p"</f>
        <v>aN_CY_1__p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 cm="1">
        <f t="array" aca="1" ref="A406" ca="1" xml:space="preserve"> "aN_T_1_" &amp; INDIRECT("F" &amp; ROW(C406)-2) &amp; "_p"</f>
        <v>aN_T_1__p</v>
      </c>
      <c r="B406">
        <v>0</v>
      </c>
      <c r="C406" t="s">
        <v>59</v>
      </c>
    </row>
    <row r="407" spans="1:5" x14ac:dyDescent="0.3">
      <c r="A407" t="str" cm="1">
        <f t="array" aca="1" ref="A407" ca="1" xml:space="preserve"> "aN_T_2_" &amp; INDIRECT("F" &amp; ROW(C407)-3) &amp; "_p"</f>
        <v>aN_T_2__p</v>
      </c>
      <c r="B407">
        <v>0</v>
      </c>
      <c r="C407" t="s">
        <v>60</v>
      </c>
    </row>
    <row r="408" spans="1:5" x14ac:dyDescent="0.3">
      <c r="A408" t="str" cm="1">
        <f t="array" aca="1" ref="A408" ca="1" xml:space="preserve"> "aN_T_3_" &amp; INDIRECT("F" &amp; ROW(C408)-4) &amp; "_p"</f>
        <v>aN_T_3__p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 cm="1">
        <f t="array" aca="1" ref="A410" ca="1" xml:space="preserve"> "aN_W_1_" &amp; INDIRECT("F" &amp; ROW(C410)-6) &amp; "_p"</f>
        <v>aN_W_1__p</v>
      </c>
      <c r="B410">
        <v>0</v>
      </c>
      <c r="C410" t="s">
        <v>59</v>
      </c>
    </row>
    <row r="411" spans="1:5" x14ac:dyDescent="0.3">
      <c r="A411" t="str" cm="1">
        <f t="array" aca="1" ref="A411" ca="1" xml:space="preserve"> "aN_W_2_" &amp; INDIRECT("F" &amp; ROW(C411)-7) &amp; "_p"</f>
        <v>aN_W_2__p</v>
      </c>
      <c r="B411">
        <v>0</v>
      </c>
      <c r="C411" t="s">
        <v>60</v>
      </c>
    </row>
    <row r="412" spans="1:5" x14ac:dyDescent="0.3">
      <c r="A412" t="str" cm="1">
        <f t="array" aca="1" ref="A412" ca="1" xml:space="preserve"> "aN_W_3_" &amp; INDIRECT("F" &amp; ROW(C412)-8) &amp; "_p"</f>
        <v>aN_W_3__p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 cm="1">
        <f t="array" aca="1" ref="A414" ca="1" xml:space="preserve"> "aN_P_1_" &amp; INDIRECT("F" &amp; ROW(C414) - 10) &amp; "_p"</f>
        <v>aN_P_1__p</v>
      </c>
      <c r="B414">
        <v>0</v>
      </c>
      <c r="C414" t="s">
        <v>59</v>
      </c>
    </row>
    <row r="415" spans="1:5" x14ac:dyDescent="0.3">
      <c r="A415" t="str" cm="1">
        <f t="array" aca="1" ref="A415" ca="1" xml:space="preserve"> "aN_P_2_" &amp; INDIRECT("F" &amp; ROW(C415) - 11) &amp; "_p"</f>
        <v>aN_P_2__p</v>
      </c>
      <c r="B415">
        <v>0</v>
      </c>
      <c r="C415" t="s">
        <v>60</v>
      </c>
    </row>
    <row r="416" spans="1:5" x14ac:dyDescent="0.3">
      <c r="A416" t="str" cm="1">
        <f t="array" aca="1" ref="A416" ca="1" xml:space="preserve"> "aN_P_3_" &amp; INDIRECT("F" &amp; ROW(C416) - 12) &amp; "_p"</f>
        <v>aN_P_3__p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 cm="1">
        <f t="array" aca="1" ref="A418" ca="1" xml:space="preserve"> "aN_SL_1_" &amp; INDIRECT("F" &amp; ROW(C418) - 14) &amp; "_p"</f>
        <v>aN_SL_1__p</v>
      </c>
      <c r="B418">
        <v>0</v>
      </c>
      <c r="C418" t="s">
        <v>59</v>
      </c>
    </row>
    <row r="419" spans="1:5" x14ac:dyDescent="0.3">
      <c r="A419" t="str" cm="1">
        <f t="array" aca="1" ref="A419" ca="1" xml:space="preserve"> "aN_SL_2_" &amp; INDIRECT("F" &amp; ROW(C419) - 15) &amp; "_p"</f>
        <v>aN_SL_2__p</v>
      </c>
      <c r="B419">
        <v>0</v>
      </c>
      <c r="C419" t="s">
        <v>60</v>
      </c>
    </row>
    <row r="420" spans="1:5" x14ac:dyDescent="0.3">
      <c r="A420" t="str" cm="1">
        <f t="array" aca="1" ref="A420" ca="1" xml:space="preserve"> "aN_Sl_3_" &amp; INDIRECT("F" &amp; ROW(C420) - 16) &amp; "_p"</f>
        <v>aN_Sl_3__p</v>
      </c>
      <c r="B420">
        <v>2</v>
      </c>
      <c r="C420" t="s">
        <v>61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 cm="1">
        <f t="array" aca="1" ref="A422" ca="1" xml:space="preserve"> "aN_DR_1_" &amp; INDIRECT("F" &amp; ROW(C422) - 18) &amp; "_p"</f>
        <v>aN_DR_1__p</v>
      </c>
      <c r="B422">
        <v>0</v>
      </c>
      <c r="C422" t="s">
        <v>59</v>
      </c>
    </row>
    <row r="423" spans="1:5" x14ac:dyDescent="0.3">
      <c r="A423" t="str" cm="1">
        <f t="array" aca="1" ref="A423" ca="1" xml:space="preserve"> "aN_DR_1_" &amp; INDIRECT("F" &amp; ROW(C423) - 19) &amp; "_p"</f>
        <v>aN_DR_1__p</v>
      </c>
      <c r="B423">
        <v>0</v>
      </c>
      <c r="C423" t="s">
        <v>60</v>
      </c>
    </row>
    <row r="424" spans="1:5" x14ac:dyDescent="0.3">
      <c r="A424" t="str" cm="1">
        <f t="array" aca="1" ref="A424" ca="1" xml:space="preserve"> "aN_DR_1_" &amp; INDIRECT("F" &amp; ROW(C424) - 20) &amp; "_p"</f>
        <v>aN_DR_1__p</v>
      </c>
      <c r="B424">
        <v>2</v>
      </c>
      <c r="C424" t="s">
        <v>61</v>
      </c>
    </row>
    <row r="425" spans="1:5" x14ac:dyDescent="0.3">
      <c r="A425" s="14" t="s">
        <v>172</v>
      </c>
    </row>
    <row r="426" spans="1:5" x14ac:dyDescent="0.3">
      <c r="A426" t="str" cm="1">
        <f t="array" aca="1" ref="A426" ca="1" xml:space="preserve"> "aN_CY_1_" &amp; INDIRECT("F" &amp; ROW(C426) - 22) &amp; "_p"</f>
        <v>aN_CY_1__p</v>
      </c>
      <c r="B426">
        <v>0</v>
      </c>
      <c r="C426" t="s">
        <v>59</v>
      </c>
    </row>
    <row r="427" spans="1:5" x14ac:dyDescent="0.3">
      <c r="A427" t="str" cm="1">
        <f t="array" aca="1" ref="A427" ca="1" xml:space="preserve"> "aN_CY_1_" &amp; INDIRECT("F" &amp; ROW(C427) - 23) &amp; "_p"</f>
        <v>aN_CY_1__p</v>
      </c>
      <c r="B427">
        <v>0</v>
      </c>
      <c r="C427" t="s">
        <v>60</v>
      </c>
    </row>
    <row r="428" spans="1:5" x14ac:dyDescent="0.3">
      <c r="A428" t="str" cm="1">
        <f t="array" aca="1" ref="A428" ca="1" xml:space="preserve"> "aN_CY_1_" &amp; INDIRECT("F" &amp; ROW(C428) - 24) &amp; "_p"</f>
        <v>aN_CY_1__p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 cm="1">
        <f t="array" aca="1" ref="A431" ca="1" xml:space="preserve"> "aN_T_1_" &amp; INDIRECT("F" &amp; ROW(C431)-2) &amp; "_p"</f>
        <v>aN_T_1__p</v>
      </c>
      <c r="B431">
        <v>0</v>
      </c>
      <c r="C431" t="s">
        <v>59</v>
      </c>
    </row>
    <row r="432" spans="1:5" x14ac:dyDescent="0.3">
      <c r="A432" t="str" cm="1">
        <f t="array" aca="1" ref="A432" ca="1" xml:space="preserve"> "aN_T_2_" &amp; INDIRECT("F" &amp; ROW(C432)-3) &amp; "_p"</f>
        <v>aN_T_2__p</v>
      </c>
      <c r="B432">
        <v>0</v>
      </c>
      <c r="C432" t="s">
        <v>60</v>
      </c>
    </row>
    <row r="433" spans="1:3" x14ac:dyDescent="0.3">
      <c r="A433" t="str" cm="1">
        <f t="array" aca="1" ref="A433" ca="1" xml:space="preserve"> "aN_T_3_" &amp; INDIRECT("F" &amp; ROW(C433)-4) &amp; "_p"</f>
        <v>aN_T_3__p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 cm="1">
        <f t="array" aca="1" ref="A435" ca="1" xml:space="preserve"> "aN_W_1_" &amp; INDIRECT("F" &amp; ROW(C435)-6) &amp; "_p"</f>
        <v>aN_W_1__p</v>
      </c>
      <c r="B435">
        <v>0</v>
      </c>
      <c r="C435" t="s">
        <v>59</v>
      </c>
    </row>
    <row r="436" spans="1:3" x14ac:dyDescent="0.3">
      <c r="A436" t="str" cm="1">
        <f t="array" aca="1" ref="A436" ca="1" xml:space="preserve"> "aN_W_2_" &amp; INDIRECT("F" &amp; ROW(C436)-7) &amp; "_p"</f>
        <v>aN_W_2__p</v>
      </c>
      <c r="B436">
        <v>0</v>
      </c>
      <c r="C436" t="s">
        <v>60</v>
      </c>
    </row>
    <row r="437" spans="1:3" x14ac:dyDescent="0.3">
      <c r="A437" t="str" cm="1">
        <f t="array" aca="1" ref="A437" ca="1" xml:space="preserve"> "aN_W_3_" &amp; INDIRECT("F" &amp; ROW(C437)-8) &amp; "_p"</f>
        <v>aN_W_3__p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 cm="1">
        <f t="array" aca="1" ref="A439" ca="1" xml:space="preserve"> "aN_P_1_" &amp; INDIRECT("F" &amp; ROW(C439) - 10) &amp; "_p"</f>
        <v>aN_P_1__p</v>
      </c>
      <c r="B439">
        <v>0</v>
      </c>
      <c r="C439" t="s">
        <v>59</v>
      </c>
    </row>
    <row r="440" spans="1:3" x14ac:dyDescent="0.3">
      <c r="A440" t="str" cm="1">
        <f t="array" aca="1" ref="A440" ca="1" xml:space="preserve"> "aN_P_2_" &amp; INDIRECT("F" &amp; ROW(C440) - 11) &amp; "_p"</f>
        <v>aN_P_2__p</v>
      </c>
      <c r="B440">
        <v>0</v>
      </c>
      <c r="C440" t="s">
        <v>60</v>
      </c>
    </row>
    <row r="441" spans="1:3" x14ac:dyDescent="0.3">
      <c r="A441" t="str" cm="1">
        <f t="array" aca="1" ref="A441" ca="1" xml:space="preserve"> "aN_P_3_" &amp; INDIRECT("F" &amp; ROW(C441) - 12) &amp; "_p"</f>
        <v>aN_P_3__p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 cm="1">
        <f t="array" aca="1" ref="A443" ca="1" xml:space="preserve"> "aN_SL_1_" &amp; INDIRECT("F" &amp; ROW(C443) - 14) &amp; "_p"</f>
        <v>aN_SL_1__p</v>
      </c>
      <c r="B443">
        <v>0</v>
      </c>
      <c r="C443" t="s">
        <v>59</v>
      </c>
    </row>
    <row r="444" spans="1:3" x14ac:dyDescent="0.3">
      <c r="A444" t="str" cm="1">
        <f t="array" aca="1" ref="A444" ca="1" xml:space="preserve"> "aN_SL_2_" &amp; INDIRECT("F" &amp; ROW(C444) - 15) &amp; "_p"</f>
        <v>aN_SL_2__p</v>
      </c>
      <c r="B444">
        <v>0</v>
      </c>
      <c r="C444" t="s">
        <v>60</v>
      </c>
    </row>
    <row r="445" spans="1:3" x14ac:dyDescent="0.3">
      <c r="A445" t="str" cm="1">
        <f t="array" aca="1" ref="A445" ca="1" xml:space="preserve"> "aN_Sl_3_" &amp; INDIRECT("F" &amp; ROW(C445) - 16) &amp; "_p"</f>
        <v>aN_Sl_3__p</v>
      </c>
      <c r="B445">
        <v>2</v>
      </c>
      <c r="C445" t="s">
        <v>61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 cm="1">
        <f t="array" aca="1" ref="A447" ca="1" xml:space="preserve"> "aN_DR_1_" &amp; INDIRECT("F" &amp; ROW(C447) - 18) &amp; "_p"</f>
        <v>aN_DR_1__p</v>
      </c>
      <c r="B447">
        <v>0</v>
      </c>
      <c r="C447" t="s">
        <v>59</v>
      </c>
    </row>
    <row r="448" spans="1:3" x14ac:dyDescent="0.3">
      <c r="A448" t="str" cm="1">
        <f t="array" aca="1" ref="A448" ca="1" xml:space="preserve"> "aN_DR_1_" &amp; INDIRECT("F" &amp; ROW(C448) - 19) &amp; "_p"</f>
        <v>aN_DR_1__p</v>
      </c>
      <c r="B448">
        <v>0</v>
      </c>
      <c r="C448" t="s">
        <v>60</v>
      </c>
    </row>
    <row r="449" spans="1:5" x14ac:dyDescent="0.3">
      <c r="A449" t="str" cm="1">
        <f t="array" aca="1" ref="A449" ca="1" xml:space="preserve"> "aN_DR_1_" &amp; INDIRECT("F" &amp; ROW(C449) - 20) &amp; "_p"</f>
        <v>aN_DR_1__p</v>
      </c>
      <c r="B449">
        <v>2</v>
      </c>
      <c r="C449" t="s">
        <v>61</v>
      </c>
    </row>
    <row r="450" spans="1:5" x14ac:dyDescent="0.3">
      <c r="A450" s="14" t="s">
        <v>172</v>
      </c>
    </row>
    <row r="451" spans="1:5" x14ac:dyDescent="0.3">
      <c r="A451" t="str" cm="1">
        <f t="array" aca="1" ref="A451" ca="1" xml:space="preserve"> "aN_CY_1_" &amp; INDIRECT("F" &amp; ROW(C451) - 22) &amp; "_p"</f>
        <v>aN_CY_1__p</v>
      </c>
      <c r="B451">
        <v>0</v>
      </c>
      <c r="C451" t="s">
        <v>59</v>
      </c>
    </row>
    <row r="452" spans="1:5" x14ac:dyDescent="0.3">
      <c r="A452" t="str" cm="1">
        <f t="array" aca="1" ref="A452" ca="1" xml:space="preserve"> "aN_CY_1_" &amp; INDIRECT("F" &amp; ROW(C452) - 23) &amp; "_p"</f>
        <v>aN_CY_1__p</v>
      </c>
      <c r="B452">
        <v>0</v>
      </c>
      <c r="C452" t="s">
        <v>60</v>
      </c>
    </row>
    <row r="453" spans="1:5" x14ac:dyDescent="0.3">
      <c r="A453" t="str" cm="1">
        <f t="array" aca="1" ref="A453" ca="1" xml:space="preserve"> "aN_CY_1_" &amp; INDIRECT("F" &amp; ROW(C453) - 24) &amp; "_p"</f>
        <v>aN_CY_1__p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 cm="1">
        <f t="array" aca="1" ref="A456" ca="1" xml:space="preserve"> "aN_T_1_" &amp; INDIRECT("F" &amp; ROW(C456)-2) &amp; "_p"</f>
        <v>aN_T_1__p</v>
      </c>
      <c r="B456">
        <v>0</v>
      </c>
      <c r="C456" t="s">
        <v>59</v>
      </c>
    </row>
    <row r="457" spans="1:5" x14ac:dyDescent="0.3">
      <c r="A457" t="str" cm="1">
        <f t="array" aca="1" ref="A457" ca="1" xml:space="preserve"> "aN_T_2_" &amp; INDIRECT("F" &amp; ROW(C457)-3) &amp; "_p"</f>
        <v>aN_T_2__p</v>
      </c>
      <c r="B457">
        <v>0</v>
      </c>
      <c r="C457" t="s">
        <v>60</v>
      </c>
    </row>
    <row r="458" spans="1:5" x14ac:dyDescent="0.3">
      <c r="A458" t="str" cm="1">
        <f t="array" aca="1" ref="A458" ca="1" xml:space="preserve"> "aN_T_3_" &amp; INDIRECT("F" &amp; ROW(C458)-4) &amp; "_p"</f>
        <v>aN_T_3__p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 cm="1">
        <f t="array" aca="1" ref="A460" ca="1" xml:space="preserve"> "aN_W_1_" &amp; INDIRECT("F" &amp; ROW(C460)-6) &amp; "_p"</f>
        <v>aN_W_1__p</v>
      </c>
      <c r="B460">
        <v>0</v>
      </c>
      <c r="C460" t="s">
        <v>59</v>
      </c>
    </row>
    <row r="461" spans="1:5" x14ac:dyDescent="0.3">
      <c r="A461" t="str" cm="1">
        <f t="array" aca="1" ref="A461" ca="1" xml:space="preserve"> "aN_W_2_" &amp; INDIRECT("F" &amp; ROW(C461)-7) &amp; "_p"</f>
        <v>aN_W_2__p</v>
      </c>
      <c r="B461">
        <v>0</v>
      </c>
      <c r="C461" t="s">
        <v>60</v>
      </c>
    </row>
    <row r="462" spans="1:5" x14ac:dyDescent="0.3">
      <c r="A462" t="str" cm="1">
        <f t="array" aca="1" ref="A462" ca="1" xml:space="preserve"> "aN_W_3_" &amp; INDIRECT("F" &amp; ROW(C462)-8) &amp; "_p"</f>
        <v>aN_W_3__p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 cm="1">
        <f t="array" aca="1" ref="A464" ca="1" xml:space="preserve"> "aN_P_1_" &amp; INDIRECT("F" &amp; ROW(C464) - 10) &amp; "_p"</f>
        <v>aN_P_1__p</v>
      </c>
      <c r="B464">
        <v>0</v>
      </c>
      <c r="C464" t="s">
        <v>59</v>
      </c>
    </row>
    <row r="465" spans="1:5" x14ac:dyDescent="0.3">
      <c r="A465" t="str" cm="1">
        <f t="array" aca="1" ref="A465" ca="1" xml:space="preserve"> "aN_P_2_" &amp; INDIRECT("F" &amp; ROW(C465) - 11) &amp; "_p"</f>
        <v>aN_P_2__p</v>
      </c>
      <c r="B465">
        <v>0</v>
      </c>
      <c r="C465" t="s">
        <v>60</v>
      </c>
    </row>
    <row r="466" spans="1:5" x14ac:dyDescent="0.3">
      <c r="A466" t="str" cm="1">
        <f t="array" aca="1" ref="A466" ca="1" xml:space="preserve"> "aN_P_3_" &amp; INDIRECT("F" &amp; ROW(C466) - 12) &amp; "_p"</f>
        <v>aN_P_3__p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 cm="1">
        <f t="array" aca="1" ref="A468" ca="1" xml:space="preserve"> "aN_SL_1_" &amp; INDIRECT("F" &amp; ROW(C468) - 14) &amp; "_p"</f>
        <v>aN_SL_1__p</v>
      </c>
      <c r="B468">
        <v>0</v>
      </c>
      <c r="C468" t="s">
        <v>59</v>
      </c>
    </row>
    <row r="469" spans="1:5" x14ac:dyDescent="0.3">
      <c r="A469" t="str" cm="1">
        <f t="array" aca="1" ref="A469" ca="1" xml:space="preserve"> "aN_SL_2_" &amp; INDIRECT("F" &amp; ROW(C469) - 15) &amp; "_p"</f>
        <v>aN_SL_2__p</v>
      </c>
      <c r="B469">
        <v>0</v>
      </c>
      <c r="C469" t="s">
        <v>60</v>
      </c>
    </row>
    <row r="470" spans="1:5" x14ac:dyDescent="0.3">
      <c r="A470" t="str" cm="1">
        <f t="array" aca="1" ref="A470" ca="1" xml:space="preserve"> "aN_Sl_3_" &amp; INDIRECT("F" &amp; ROW(C470) - 16) &amp; "_p"</f>
        <v>aN_Sl_3__p</v>
      </c>
      <c r="B470">
        <v>2</v>
      </c>
      <c r="C470" t="s">
        <v>61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 cm="1">
        <f t="array" aca="1" ref="A472" ca="1" xml:space="preserve"> "aN_DR_1_" &amp; INDIRECT("F" &amp; ROW(C472) - 18) &amp; "_p"</f>
        <v>aN_DR_1__p</v>
      </c>
      <c r="B472">
        <v>0</v>
      </c>
      <c r="C472" t="s">
        <v>59</v>
      </c>
    </row>
    <row r="473" spans="1:5" x14ac:dyDescent="0.3">
      <c r="A473" t="str" cm="1">
        <f t="array" aca="1" ref="A473" ca="1" xml:space="preserve"> "aN_DR_1_" &amp; INDIRECT("F" &amp; ROW(C473) - 19) &amp; "_p"</f>
        <v>aN_DR_1__p</v>
      </c>
      <c r="B473">
        <v>0</v>
      </c>
      <c r="C473" t="s">
        <v>60</v>
      </c>
    </row>
    <row r="474" spans="1:5" x14ac:dyDescent="0.3">
      <c r="A474" t="str" cm="1">
        <f t="array" aca="1" ref="A474" ca="1" xml:space="preserve"> "aN_DR_1_" &amp; INDIRECT("F" &amp; ROW(C474) - 20) &amp; "_p"</f>
        <v>aN_DR_1__p</v>
      </c>
      <c r="B474">
        <v>2</v>
      </c>
      <c r="C474" t="s">
        <v>61</v>
      </c>
    </row>
    <row r="475" spans="1:5" x14ac:dyDescent="0.3">
      <c r="A475" s="14" t="s">
        <v>172</v>
      </c>
    </row>
    <row r="476" spans="1:5" x14ac:dyDescent="0.3">
      <c r="A476" t="str" cm="1">
        <f t="array" aca="1" ref="A476" ca="1" xml:space="preserve"> "aN_CY_1_" &amp; INDIRECT("F" &amp; ROW(C476) - 22) &amp; "_p"</f>
        <v>aN_CY_1__p</v>
      </c>
      <c r="B476">
        <v>0</v>
      </c>
      <c r="C476" t="s">
        <v>59</v>
      </c>
    </row>
    <row r="477" spans="1:5" x14ac:dyDescent="0.3">
      <c r="A477" t="str" cm="1">
        <f t="array" aca="1" ref="A477" ca="1" xml:space="preserve"> "aN_CY_1_" &amp; INDIRECT("F" &amp; ROW(C477) - 23) &amp; "_p"</f>
        <v>aN_CY_1__p</v>
      </c>
      <c r="B477">
        <v>0</v>
      </c>
      <c r="C477" t="s">
        <v>60</v>
      </c>
    </row>
    <row r="478" spans="1:5" x14ac:dyDescent="0.3">
      <c r="A478" t="str" cm="1">
        <f t="array" aca="1" ref="A478" ca="1" xml:space="preserve"> "aN_CY_1_" &amp; INDIRECT("F" &amp; ROW(C478) - 24) &amp; "_p"</f>
        <v>aN_CY_1__p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 cm="1">
        <f t="array" aca="1" ref="A481" ca="1" xml:space="preserve"> "aN_T_1_" &amp; INDIRECT("F" &amp; ROW(C481)-2) &amp; "_p"</f>
        <v>aN_T_1__p</v>
      </c>
      <c r="B481">
        <v>0</v>
      </c>
      <c r="C481" t="s">
        <v>59</v>
      </c>
    </row>
    <row r="482" spans="1:3" x14ac:dyDescent="0.3">
      <c r="A482" t="str" cm="1">
        <f t="array" aca="1" ref="A482" ca="1" xml:space="preserve"> "aN_T_2_" &amp; INDIRECT("F" &amp; ROW(C482)-3) &amp; "_p"</f>
        <v>aN_T_2__p</v>
      </c>
      <c r="B482">
        <v>0</v>
      </c>
      <c r="C482" t="s">
        <v>60</v>
      </c>
    </row>
    <row r="483" spans="1:3" x14ac:dyDescent="0.3">
      <c r="A483" t="str" cm="1">
        <f t="array" aca="1" ref="A483" ca="1" xml:space="preserve"> "aN_T_3_" &amp; INDIRECT("F" &amp; ROW(C483)-4) &amp; "_p"</f>
        <v>aN_T_3__p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 cm="1">
        <f t="array" aca="1" ref="A485" ca="1" xml:space="preserve"> "aN_W_1_" &amp; INDIRECT("F" &amp; ROW(C485)-6) &amp; "_p"</f>
        <v>aN_W_1__p</v>
      </c>
      <c r="B485">
        <v>0</v>
      </c>
      <c r="C485" t="s">
        <v>59</v>
      </c>
    </row>
    <row r="486" spans="1:3" x14ac:dyDescent="0.3">
      <c r="A486" t="str" cm="1">
        <f t="array" aca="1" ref="A486" ca="1" xml:space="preserve"> "aN_W_2_" &amp; INDIRECT("F" &amp; ROW(C486)-7) &amp; "_p"</f>
        <v>aN_W_2__p</v>
      </c>
      <c r="B486">
        <v>0</v>
      </c>
      <c r="C486" t="s">
        <v>60</v>
      </c>
    </row>
    <row r="487" spans="1:3" x14ac:dyDescent="0.3">
      <c r="A487" t="str" cm="1">
        <f t="array" aca="1" ref="A487" ca="1" xml:space="preserve"> "aN_W_3_" &amp; INDIRECT("F" &amp; ROW(C487)-8) &amp; "_p"</f>
        <v>aN_W_3__p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 cm="1">
        <f t="array" aca="1" ref="A489" ca="1" xml:space="preserve"> "aN_P_1_" &amp; INDIRECT("F" &amp; ROW(C489) - 10) &amp; "_p"</f>
        <v>aN_P_1__p</v>
      </c>
      <c r="B489">
        <v>0</v>
      </c>
      <c r="C489" t="s">
        <v>59</v>
      </c>
    </row>
    <row r="490" spans="1:3" x14ac:dyDescent="0.3">
      <c r="A490" t="str" cm="1">
        <f t="array" aca="1" ref="A490" ca="1" xml:space="preserve"> "aN_P_2_" &amp; INDIRECT("F" &amp; ROW(C490) - 11) &amp; "_p"</f>
        <v>aN_P_2__p</v>
      </c>
      <c r="B490">
        <v>0</v>
      </c>
      <c r="C490" t="s">
        <v>60</v>
      </c>
    </row>
    <row r="491" spans="1:3" x14ac:dyDescent="0.3">
      <c r="A491" t="str" cm="1">
        <f t="array" aca="1" ref="A491" ca="1" xml:space="preserve"> "aN_P_3_" &amp; INDIRECT("F" &amp; ROW(C491) - 12) &amp; "_p"</f>
        <v>aN_P_3__p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 cm="1">
        <f t="array" aca="1" ref="A493" ca="1" xml:space="preserve"> "aN_SL_1_" &amp; INDIRECT("F" &amp; ROW(C493) - 14) &amp; "_p"</f>
        <v>aN_SL_1__p</v>
      </c>
      <c r="B493">
        <v>0</v>
      </c>
      <c r="C493" t="s">
        <v>59</v>
      </c>
    </row>
    <row r="494" spans="1:3" x14ac:dyDescent="0.3">
      <c r="A494" t="str" cm="1">
        <f t="array" aca="1" ref="A494" ca="1" xml:space="preserve"> "aN_SL_2_" &amp; INDIRECT("F" &amp; ROW(C494) - 15) &amp; "_p"</f>
        <v>aN_SL_2__p</v>
      </c>
      <c r="B494">
        <v>0</v>
      </c>
      <c r="C494" t="s">
        <v>60</v>
      </c>
    </row>
    <row r="495" spans="1:3" x14ac:dyDescent="0.3">
      <c r="A495" t="str" cm="1">
        <f t="array" aca="1" ref="A495" ca="1" xml:space="preserve"> "aN_Sl_3_" &amp; INDIRECT("F" &amp; ROW(C495) - 16) &amp; "_p"</f>
        <v>aN_Sl_3__p</v>
      </c>
      <c r="B495">
        <v>2</v>
      </c>
      <c r="C495" t="s">
        <v>61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 cm="1">
        <f t="array" aca="1" ref="A497" ca="1" xml:space="preserve"> "aN_DR_1_" &amp; INDIRECT("F" &amp; ROW(C497) - 18) &amp; "_p"</f>
        <v>aN_DR_1__p</v>
      </c>
      <c r="B497">
        <v>0</v>
      </c>
      <c r="C497" t="s">
        <v>59</v>
      </c>
    </row>
    <row r="498" spans="1:5" x14ac:dyDescent="0.3">
      <c r="A498" t="str" cm="1">
        <f t="array" aca="1" ref="A498" ca="1" xml:space="preserve"> "aN_DR_1_" &amp; INDIRECT("F" &amp; ROW(C498) - 19) &amp; "_p"</f>
        <v>aN_DR_1__p</v>
      </c>
      <c r="B498">
        <v>0</v>
      </c>
      <c r="C498" t="s">
        <v>60</v>
      </c>
    </row>
    <row r="499" spans="1:5" x14ac:dyDescent="0.3">
      <c r="A499" t="str" cm="1">
        <f t="array" aca="1" ref="A499" ca="1" xml:space="preserve"> "aN_DR_1_" &amp; INDIRECT("F" &amp; ROW(C499) - 20) &amp; "_p"</f>
        <v>aN_DR_1__p</v>
      </c>
      <c r="B499">
        <v>2</v>
      </c>
      <c r="C499" t="s">
        <v>61</v>
      </c>
    </row>
    <row r="500" spans="1:5" x14ac:dyDescent="0.3">
      <c r="A500" s="14" t="s">
        <v>172</v>
      </c>
    </row>
    <row r="501" spans="1:5" x14ac:dyDescent="0.3">
      <c r="A501" t="str" cm="1">
        <f t="array" aca="1" ref="A501" ca="1" xml:space="preserve"> "aN_CY_1_" &amp; INDIRECT("F" &amp; ROW(C501) - 22) &amp; "_p"</f>
        <v>aN_CY_1__p</v>
      </c>
      <c r="B501">
        <v>0</v>
      </c>
      <c r="C501" t="s">
        <v>59</v>
      </c>
    </row>
    <row r="502" spans="1:5" x14ac:dyDescent="0.3">
      <c r="A502" t="str" cm="1">
        <f t="array" aca="1" ref="A502" ca="1" xml:space="preserve"> "aN_CY_1_" &amp; INDIRECT("F" &amp; ROW(C502) - 23) &amp; "_p"</f>
        <v>aN_CY_1__p</v>
      </c>
      <c r="B502">
        <v>0</v>
      </c>
      <c r="C502" t="s">
        <v>60</v>
      </c>
    </row>
    <row r="503" spans="1:5" x14ac:dyDescent="0.3">
      <c r="A503" t="str" cm="1">
        <f t="array" aca="1" ref="A503" ca="1" xml:space="preserve"> "aN_CY_1_" &amp; INDIRECT("F" &amp; ROW(C503) - 24) &amp; "_p"</f>
        <v>aN_CY_1__p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 cm="1">
        <f t="array" aca="1" ref="A506" ca="1" xml:space="preserve"> "aN_T_1_" &amp; INDIRECT("F" &amp; ROW(C506)-2) &amp; "_p"</f>
        <v>aN_T_1__p</v>
      </c>
      <c r="B506">
        <v>0</v>
      </c>
      <c r="C506" t="s">
        <v>59</v>
      </c>
    </row>
    <row r="507" spans="1:5" x14ac:dyDescent="0.3">
      <c r="A507" t="str" cm="1">
        <f t="array" aca="1" ref="A507" ca="1" xml:space="preserve"> "aN_T_2_" &amp; INDIRECT("F" &amp; ROW(C507)-3) &amp; "_p"</f>
        <v>aN_T_2__p</v>
      </c>
      <c r="B507">
        <v>0</v>
      </c>
      <c r="C507" t="s">
        <v>60</v>
      </c>
    </row>
    <row r="508" spans="1:5" x14ac:dyDescent="0.3">
      <c r="A508" t="str" cm="1">
        <f t="array" aca="1" ref="A508" ca="1" xml:space="preserve"> "aN_T_3_" &amp; INDIRECT("F" &amp; ROW(C508)-4) &amp; "_p"</f>
        <v>aN_T_3__p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 cm="1">
        <f t="array" aca="1" ref="A510" ca="1" xml:space="preserve"> "aN_W_1_" &amp; INDIRECT("F" &amp; ROW(C510)-6) &amp; "_p"</f>
        <v>aN_W_1__p</v>
      </c>
      <c r="B510">
        <v>0</v>
      </c>
      <c r="C510" t="s">
        <v>59</v>
      </c>
    </row>
    <row r="511" spans="1:5" x14ac:dyDescent="0.3">
      <c r="A511" t="str" cm="1">
        <f t="array" aca="1" ref="A511" ca="1" xml:space="preserve"> "aN_W_2_" &amp; INDIRECT("F" &amp; ROW(C511)-7) &amp; "_p"</f>
        <v>aN_W_2__p</v>
      </c>
      <c r="B511">
        <v>0</v>
      </c>
      <c r="C511" t="s">
        <v>60</v>
      </c>
    </row>
    <row r="512" spans="1:5" x14ac:dyDescent="0.3">
      <c r="A512" t="str" cm="1">
        <f t="array" aca="1" ref="A512" ca="1" xml:space="preserve"> "aN_W_3_" &amp; INDIRECT("F" &amp; ROW(C512)-8) &amp; "_p"</f>
        <v>aN_W_3__p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 cm="1">
        <f t="array" aca="1" ref="A514" ca="1" xml:space="preserve"> "aN_P_1_" &amp; INDIRECT("F" &amp; ROW(C514) - 10) &amp; "_p"</f>
        <v>aN_P_1__p</v>
      </c>
      <c r="B514">
        <v>0</v>
      </c>
      <c r="C514" t="s">
        <v>59</v>
      </c>
    </row>
    <row r="515" spans="1:3" x14ac:dyDescent="0.3">
      <c r="A515" t="str" cm="1">
        <f t="array" aca="1" ref="A515" ca="1" xml:space="preserve"> "aN_P_2_" &amp; INDIRECT("F" &amp; ROW(C515) - 11) &amp; "_p"</f>
        <v>aN_P_2__p</v>
      </c>
      <c r="B515">
        <v>0</v>
      </c>
      <c r="C515" t="s">
        <v>60</v>
      </c>
    </row>
    <row r="516" spans="1:3" x14ac:dyDescent="0.3">
      <c r="A516" t="str" cm="1">
        <f t="array" aca="1" ref="A516" ca="1" xml:space="preserve"> "aN_P_3_" &amp; INDIRECT("F" &amp; ROW(C516) - 12) &amp; "_p"</f>
        <v>aN_P_3__p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 cm="1">
        <f t="array" aca="1" ref="A518" ca="1" xml:space="preserve"> "aN_SL_1_" &amp; INDIRECT("F" &amp; ROW(C518) - 14) &amp; "_p"</f>
        <v>aN_SL_1__p</v>
      </c>
      <c r="B518">
        <v>0</v>
      </c>
      <c r="C518" t="s">
        <v>59</v>
      </c>
    </row>
    <row r="519" spans="1:3" x14ac:dyDescent="0.3">
      <c r="A519" t="str" cm="1">
        <f t="array" aca="1" ref="A519" ca="1" xml:space="preserve"> "aN_SL_2_" &amp; INDIRECT("F" &amp; ROW(C519) - 15) &amp; "_p"</f>
        <v>aN_SL_2__p</v>
      </c>
      <c r="B519">
        <v>0</v>
      </c>
      <c r="C519" t="s">
        <v>60</v>
      </c>
    </row>
    <row r="520" spans="1:3" x14ac:dyDescent="0.3">
      <c r="A520" t="str" cm="1">
        <f t="array" aca="1" ref="A520" ca="1" xml:space="preserve"> "aN_Sl_3_" &amp; INDIRECT("F" &amp; ROW(C520) - 16) &amp; "_p"</f>
        <v>aN_Sl_3__p</v>
      </c>
      <c r="B520">
        <v>2</v>
      </c>
      <c r="C520" t="s">
        <v>61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 cm="1">
        <f t="array" aca="1" ref="A522" ca="1" xml:space="preserve"> "aN_DR_1_" &amp; INDIRECT("F" &amp; ROW(C522) - 18) &amp; "_p"</f>
        <v>aN_DR_1__p</v>
      </c>
      <c r="B522">
        <v>0</v>
      </c>
      <c r="C522" t="s">
        <v>59</v>
      </c>
    </row>
    <row r="523" spans="1:3" x14ac:dyDescent="0.3">
      <c r="A523" t="str" cm="1">
        <f t="array" aca="1" ref="A523" ca="1" xml:space="preserve"> "aN_DR_1_" &amp; INDIRECT("F" &amp; ROW(C523) - 19) &amp; "_p"</f>
        <v>aN_DR_1__p</v>
      </c>
      <c r="B523">
        <v>0</v>
      </c>
      <c r="C523" t="s">
        <v>60</v>
      </c>
    </row>
    <row r="524" spans="1:3" x14ac:dyDescent="0.3">
      <c r="A524" t="str" cm="1">
        <f t="array" aca="1" ref="A524" ca="1" xml:space="preserve"> "aN_DR_1_" &amp; INDIRECT("F" &amp; ROW(C524) - 20) &amp; "_p"</f>
        <v>aN_DR_1__p</v>
      </c>
      <c r="B524">
        <v>2</v>
      </c>
      <c r="C524" t="s">
        <v>61</v>
      </c>
    </row>
    <row r="525" spans="1:3" x14ac:dyDescent="0.3">
      <c r="A525" s="14" t="s">
        <v>172</v>
      </c>
    </row>
    <row r="526" spans="1:3" x14ac:dyDescent="0.3">
      <c r="A526" t="str" cm="1">
        <f t="array" aca="1" ref="A526" ca="1" xml:space="preserve"> "aN_CY_1_" &amp; INDIRECT("F" &amp; ROW(C526) - 22) &amp; "_p"</f>
        <v>aN_CY_1__p</v>
      </c>
      <c r="B526">
        <v>0</v>
      </c>
      <c r="C526" t="s">
        <v>59</v>
      </c>
    </row>
    <row r="527" spans="1:3" x14ac:dyDescent="0.3">
      <c r="A527" t="str" cm="1">
        <f t="array" aca="1" ref="A527" ca="1" xml:space="preserve"> "aN_CY_1_" &amp; INDIRECT("F" &amp; ROW(C527) - 23) &amp; "_p"</f>
        <v>aN_CY_1__p</v>
      </c>
      <c r="B527">
        <v>0</v>
      </c>
      <c r="C527" t="s">
        <v>60</v>
      </c>
    </row>
    <row r="528" spans="1:3" x14ac:dyDescent="0.3">
      <c r="A528" t="str" cm="1">
        <f t="array" aca="1" ref="A528" ca="1" xml:space="preserve"> "aN_CY_1_" &amp; INDIRECT("F" &amp; ROW(C528) - 24) &amp; "_p"</f>
        <v>aN_CY_1__p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 cm="1">
        <f t="array" aca="1" ref="A531" ca="1" xml:space="preserve"> "aN_T_1_" &amp; INDIRECT("F" &amp; ROW(C531)-2) &amp; "_p"</f>
        <v>aN_T_1__p</v>
      </c>
      <c r="B531">
        <v>0</v>
      </c>
      <c r="C531" t="s">
        <v>59</v>
      </c>
    </row>
    <row r="532" spans="1:5" x14ac:dyDescent="0.3">
      <c r="A532" t="str" cm="1">
        <f t="array" aca="1" ref="A532" ca="1" xml:space="preserve"> "aN_T_2_" &amp; INDIRECT("F" &amp; ROW(C532)-3) &amp; "_p"</f>
        <v>aN_T_2__p</v>
      </c>
      <c r="B532">
        <v>0</v>
      </c>
      <c r="C532" t="s">
        <v>60</v>
      </c>
    </row>
    <row r="533" spans="1:5" x14ac:dyDescent="0.3">
      <c r="A533" t="str" cm="1">
        <f t="array" aca="1" ref="A533" ca="1" xml:space="preserve"> "aN_T_3_" &amp; INDIRECT("F" &amp; ROW(C533)-4) &amp; "_p"</f>
        <v>aN_T_3__p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 cm="1">
        <f t="array" aca="1" ref="A535" ca="1" xml:space="preserve"> "aN_W_1_" &amp; INDIRECT("F" &amp; ROW(C535)-6) &amp; "_p"</f>
        <v>aN_W_1__p</v>
      </c>
      <c r="B535">
        <v>0</v>
      </c>
      <c r="C535" t="s">
        <v>59</v>
      </c>
    </row>
    <row r="536" spans="1:5" x14ac:dyDescent="0.3">
      <c r="A536" t="str" cm="1">
        <f t="array" aca="1" ref="A536" ca="1" xml:space="preserve"> "aN_W_2_" &amp; INDIRECT("F" &amp; ROW(C536)-7) &amp; "_p"</f>
        <v>aN_W_2__p</v>
      </c>
      <c r="B536">
        <v>0</v>
      </c>
      <c r="C536" t="s">
        <v>60</v>
      </c>
    </row>
    <row r="537" spans="1:5" x14ac:dyDescent="0.3">
      <c r="A537" t="str" cm="1">
        <f t="array" aca="1" ref="A537" ca="1" xml:space="preserve"> "aN_W_3_" &amp; INDIRECT("F" &amp; ROW(C537)-8) &amp; "_p"</f>
        <v>aN_W_3__p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 cm="1">
        <f t="array" aca="1" ref="A539" ca="1" xml:space="preserve"> "aN_P_1_" &amp; INDIRECT("F" &amp; ROW(C539) - 10) &amp; "_p"</f>
        <v>aN_P_1__p</v>
      </c>
      <c r="B539">
        <v>0</v>
      </c>
      <c r="C539" t="s">
        <v>59</v>
      </c>
    </row>
    <row r="540" spans="1:5" x14ac:dyDescent="0.3">
      <c r="A540" t="str" cm="1">
        <f t="array" aca="1" ref="A540" ca="1" xml:space="preserve"> "aN_P_2_" &amp; INDIRECT("F" &amp; ROW(C540) - 11) &amp; "_p"</f>
        <v>aN_P_2__p</v>
      </c>
      <c r="B540">
        <v>0</v>
      </c>
      <c r="C540" t="s">
        <v>60</v>
      </c>
    </row>
    <row r="541" spans="1:5" x14ac:dyDescent="0.3">
      <c r="A541" t="str" cm="1">
        <f t="array" aca="1" ref="A541" ca="1" xml:space="preserve"> "aN_P_3_" &amp; INDIRECT("F" &amp; ROW(C541) - 12) &amp; "_p"</f>
        <v>aN_P_3__p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 cm="1">
        <f t="array" aca="1" ref="A543" ca="1" xml:space="preserve"> "aN_SL_1_" &amp; INDIRECT("F" &amp; ROW(C543) - 14) &amp; "_p"</f>
        <v>aN_SL_1__p</v>
      </c>
      <c r="B543">
        <v>0</v>
      </c>
      <c r="C543" t="s">
        <v>59</v>
      </c>
    </row>
    <row r="544" spans="1:5" x14ac:dyDescent="0.3">
      <c r="A544" t="str" cm="1">
        <f t="array" aca="1" ref="A544" ca="1" xml:space="preserve"> "aN_SL_2_" &amp; INDIRECT("F" &amp; ROW(C544) - 15) &amp; "_p"</f>
        <v>aN_SL_2__p</v>
      </c>
      <c r="B544">
        <v>0</v>
      </c>
      <c r="C544" t="s">
        <v>60</v>
      </c>
    </row>
    <row r="545" spans="1:5" x14ac:dyDescent="0.3">
      <c r="A545" t="str" cm="1">
        <f t="array" aca="1" ref="A545" ca="1" xml:space="preserve"> "aN_Sl_3_" &amp; INDIRECT("F" &amp; ROW(C545) - 16) &amp; "_p"</f>
        <v>aN_Sl_3__p</v>
      </c>
      <c r="B545">
        <v>2</v>
      </c>
      <c r="C545" t="s">
        <v>61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 cm="1">
        <f t="array" aca="1" ref="A547" ca="1" xml:space="preserve"> "aN_DR_1_" &amp; INDIRECT("F" &amp; ROW(C547) - 18) &amp; "_p"</f>
        <v>aN_DR_1__p</v>
      </c>
      <c r="B547">
        <v>0</v>
      </c>
      <c r="C547" t="s">
        <v>59</v>
      </c>
    </row>
    <row r="548" spans="1:5" x14ac:dyDescent="0.3">
      <c r="A548" t="str" cm="1">
        <f t="array" aca="1" ref="A548" ca="1" xml:space="preserve"> "aN_DR_1_" &amp; INDIRECT("F" &amp; ROW(C548) - 19) &amp; "_p"</f>
        <v>aN_DR_1__p</v>
      </c>
      <c r="B548">
        <v>0</v>
      </c>
      <c r="C548" t="s">
        <v>60</v>
      </c>
    </row>
    <row r="549" spans="1:5" x14ac:dyDescent="0.3">
      <c r="A549" t="str" cm="1">
        <f t="array" aca="1" ref="A549" ca="1" xml:space="preserve"> "aN_DR_1_" &amp; INDIRECT("F" &amp; ROW(C549) - 20) &amp; "_p"</f>
        <v>aN_DR_1__p</v>
      </c>
      <c r="B549">
        <v>2</v>
      </c>
      <c r="C549" t="s">
        <v>61</v>
      </c>
    </row>
    <row r="550" spans="1:5" x14ac:dyDescent="0.3">
      <c r="A550" s="14" t="s">
        <v>172</v>
      </c>
    </row>
    <row r="551" spans="1:5" x14ac:dyDescent="0.3">
      <c r="A551" t="str" cm="1">
        <f t="array" aca="1" ref="A551" ca="1" xml:space="preserve"> "aN_CY_1_" &amp; INDIRECT("F" &amp; ROW(C551) - 22) &amp; "_p"</f>
        <v>aN_CY_1__p</v>
      </c>
      <c r="B551">
        <v>0</v>
      </c>
      <c r="C551" t="s">
        <v>59</v>
      </c>
    </row>
    <row r="552" spans="1:5" x14ac:dyDescent="0.3">
      <c r="A552" t="str" cm="1">
        <f t="array" aca="1" ref="A552" ca="1" xml:space="preserve"> "aN_CY_1_" &amp; INDIRECT("F" &amp; ROW(C552) - 23) &amp; "_p"</f>
        <v>aN_CY_1__p</v>
      </c>
      <c r="B552">
        <v>0</v>
      </c>
      <c r="C552" t="s">
        <v>60</v>
      </c>
    </row>
    <row r="553" spans="1:5" x14ac:dyDescent="0.3">
      <c r="A553" t="str" cm="1">
        <f t="array" aca="1" ref="A553" ca="1" xml:space="preserve"> "aN_CY_1_" &amp; INDIRECT("F" &amp; ROW(C553) - 24) &amp; "_p"</f>
        <v>aN_CY_1__p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 cm="1">
        <f t="array" aca="1" ref="A556" ca="1" xml:space="preserve"> "aN_T_1_" &amp; INDIRECT("F" &amp; ROW(C556)-2) &amp; "_p"</f>
        <v>aN_T_1__p</v>
      </c>
      <c r="B556">
        <v>0</v>
      </c>
      <c r="C556" t="s">
        <v>59</v>
      </c>
    </row>
    <row r="557" spans="1:5" x14ac:dyDescent="0.3">
      <c r="A557" t="str" cm="1">
        <f t="array" aca="1" ref="A557" ca="1" xml:space="preserve"> "aN_T_2_" &amp; INDIRECT("F" &amp; ROW(C557)-3) &amp; "_p"</f>
        <v>aN_T_2__p</v>
      </c>
      <c r="B557">
        <v>0</v>
      </c>
      <c r="C557" t="s">
        <v>60</v>
      </c>
    </row>
    <row r="558" spans="1:5" x14ac:dyDescent="0.3">
      <c r="A558" t="str" cm="1">
        <f t="array" aca="1" ref="A558" ca="1" xml:space="preserve"> "aN_T_3_" &amp; INDIRECT("F" &amp; ROW(C558)-4) &amp; "_p"</f>
        <v>aN_T_3__p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 cm="1">
        <f t="array" aca="1" ref="A560" ca="1" xml:space="preserve"> "aN_W_1_" &amp; INDIRECT("F" &amp; ROW(C560)-6) &amp; "_p"</f>
        <v>aN_W_1__p</v>
      </c>
      <c r="B560">
        <v>0</v>
      </c>
      <c r="C560" t="s">
        <v>59</v>
      </c>
    </row>
    <row r="561" spans="1:3" x14ac:dyDescent="0.3">
      <c r="A561" t="str" cm="1">
        <f t="array" aca="1" ref="A561" ca="1" xml:space="preserve"> "aN_W_2_" &amp; INDIRECT("F" &amp; ROW(C561)-7) &amp; "_p"</f>
        <v>aN_W_2__p</v>
      </c>
      <c r="B561">
        <v>0</v>
      </c>
      <c r="C561" t="s">
        <v>60</v>
      </c>
    </row>
    <row r="562" spans="1:3" x14ac:dyDescent="0.3">
      <c r="A562" t="str" cm="1">
        <f t="array" aca="1" ref="A562" ca="1" xml:space="preserve"> "aN_W_3_" &amp; INDIRECT("F" &amp; ROW(C562)-8) &amp; "_p"</f>
        <v>aN_W_3__p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 cm="1">
        <f t="array" aca="1" ref="A564" ca="1" xml:space="preserve"> "aN_P_1_" &amp; INDIRECT("F" &amp; ROW(C564) - 10) &amp; "_p"</f>
        <v>aN_P_1__p</v>
      </c>
      <c r="B564">
        <v>0</v>
      </c>
      <c r="C564" t="s">
        <v>59</v>
      </c>
    </row>
    <row r="565" spans="1:3" x14ac:dyDescent="0.3">
      <c r="A565" t="str" cm="1">
        <f t="array" aca="1" ref="A565" ca="1" xml:space="preserve"> "aN_P_2_" &amp; INDIRECT("F" &amp; ROW(C565) - 11) &amp; "_p"</f>
        <v>aN_P_2__p</v>
      </c>
      <c r="B565">
        <v>0</v>
      </c>
      <c r="C565" t="s">
        <v>60</v>
      </c>
    </row>
    <row r="566" spans="1:3" x14ac:dyDescent="0.3">
      <c r="A566" t="str" cm="1">
        <f t="array" aca="1" ref="A566" ca="1" xml:space="preserve"> "aN_P_3_" &amp; INDIRECT("F" &amp; ROW(C566) - 12) &amp; "_p"</f>
        <v>aN_P_3__p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 cm="1">
        <f t="array" aca="1" ref="A568" ca="1" xml:space="preserve"> "aN_SL_1_" &amp; INDIRECT("F" &amp; ROW(C568) - 14) &amp; "_p"</f>
        <v>aN_SL_1__p</v>
      </c>
      <c r="B568">
        <v>0</v>
      </c>
      <c r="C568" t="s">
        <v>59</v>
      </c>
    </row>
    <row r="569" spans="1:3" x14ac:dyDescent="0.3">
      <c r="A569" t="str" cm="1">
        <f t="array" aca="1" ref="A569" ca="1" xml:space="preserve"> "aN_SL_2_" &amp; INDIRECT("F" &amp; ROW(C569) - 15) &amp; "_p"</f>
        <v>aN_SL_2__p</v>
      </c>
      <c r="B569">
        <v>0</v>
      </c>
      <c r="C569" t="s">
        <v>60</v>
      </c>
    </row>
    <row r="570" spans="1:3" x14ac:dyDescent="0.3">
      <c r="A570" t="str" cm="1">
        <f t="array" aca="1" ref="A570" ca="1" xml:space="preserve"> "aN_Sl_3_" &amp; INDIRECT("F" &amp; ROW(C570) - 16) &amp; "_p"</f>
        <v>aN_Sl_3__p</v>
      </c>
      <c r="B570">
        <v>2</v>
      </c>
      <c r="C570" t="s">
        <v>61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 cm="1">
        <f t="array" aca="1" ref="A572" ca="1" xml:space="preserve"> "aN_DR_1_" &amp; INDIRECT("F" &amp; ROW(C572) - 18) &amp; "_p"</f>
        <v>aN_DR_1__p</v>
      </c>
      <c r="B572">
        <v>0</v>
      </c>
      <c r="C572" t="s">
        <v>59</v>
      </c>
    </row>
    <row r="573" spans="1:3" x14ac:dyDescent="0.3">
      <c r="A573" t="str" cm="1">
        <f t="array" aca="1" ref="A573" ca="1" xml:space="preserve"> "aN_DR_1_" &amp; INDIRECT("F" &amp; ROW(C573) - 19) &amp; "_p"</f>
        <v>aN_DR_1__p</v>
      </c>
      <c r="B573">
        <v>0</v>
      </c>
      <c r="C573" t="s">
        <v>60</v>
      </c>
    </row>
    <row r="574" spans="1:3" x14ac:dyDescent="0.3">
      <c r="A574" t="str" cm="1">
        <f t="array" aca="1" ref="A574" ca="1" xml:space="preserve"> "aN_DR_1_" &amp; INDIRECT("F" &amp; ROW(C574) - 20) &amp; "_p"</f>
        <v>aN_DR_1__p</v>
      </c>
      <c r="B574">
        <v>2</v>
      </c>
      <c r="C574" t="s">
        <v>61</v>
      </c>
    </row>
    <row r="575" spans="1:3" x14ac:dyDescent="0.3">
      <c r="A575" s="14" t="s">
        <v>172</v>
      </c>
    </row>
    <row r="576" spans="1:3" x14ac:dyDescent="0.3">
      <c r="A576" t="str" cm="1">
        <f t="array" aca="1" ref="A576" ca="1" xml:space="preserve"> "aN_CY_1_" &amp; INDIRECT("F" &amp; ROW(C576) - 22) &amp; "_p"</f>
        <v>aN_CY_1__p</v>
      </c>
      <c r="B576">
        <v>0</v>
      </c>
      <c r="C576" t="s">
        <v>59</v>
      </c>
    </row>
    <row r="577" spans="1:5" x14ac:dyDescent="0.3">
      <c r="A577" t="str" cm="1">
        <f t="array" aca="1" ref="A577" ca="1" xml:space="preserve"> "aN_CY_1_" &amp; INDIRECT("F" &amp; ROW(C577) - 23) &amp; "_p"</f>
        <v>aN_CY_1__p</v>
      </c>
      <c r="B577">
        <v>0</v>
      </c>
      <c r="C577" t="s">
        <v>60</v>
      </c>
    </row>
    <row r="578" spans="1:5" x14ac:dyDescent="0.3">
      <c r="A578" t="str" cm="1">
        <f t="array" aca="1" ref="A578" ca="1" xml:space="preserve"> "aN_CY_1_" &amp; INDIRECT("F" &amp; ROW(C578) - 24) &amp; "_p"</f>
        <v>aN_CY_1__p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 cm="1">
        <f t="array" aca="1" ref="A581" ca="1" xml:space="preserve"> "aN_T_1_" &amp; INDIRECT("F" &amp; ROW(C581)-2) &amp; "_p"</f>
        <v>aN_T_1__p</v>
      </c>
      <c r="B581">
        <v>0</v>
      </c>
      <c r="C581" t="s">
        <v>59</v>
      </c>
    </row>
    <row r="582" spans="1:5" x14ac:dyDescent="0.3">
      <c r="A582" t="str" cm="1">
        <f t="array" aca="1" ref="A582" ca="1" xml:space="preserve"> "aN_T_2_" &amp; INDIRECT("F" &amp; ROW(C582)-3) &amp; "_p"</f>
        <v>aN_T_2__p</v>
      </c>
      <c r="B582">
        <v>0</v>
      </c>
      <c r="C582" t="s">
        <v>60</v>
      </c>
    </row>
    <row r="583" spans="1:5" x14ac:dyDescent="0.3">
      <c r="A583" t="str" cm="1">
        <f t="array" aca="1" ref="A583" ca="1" xml:space="preserve"> "aN_T_3_" &amp; INDIRECT("F" &amp; ROW(C583)-4) &amp; "_p"</f>
        <v>aN_T_3__p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 cm="1">
        <f t="array" aca="1" ref="A585" ca="1" xml:space="preserve"> "aN_W_1_" &amp; INDIRECT("F" &amp; ROW(C585)-6) &amp; "_p"</f>
        <v>aN_W_1__p</v>
      </c>
      <c r="B585">
        <v>0</v>
      </c>
      <c r="C585" t="s">
        <v>59</v>
      </c>
    </row>
    <row r="586" spans="1:5" x14ac:dyDescent="0.3">
      <c r="A586" t="str" cm="1">
        <f t="array" aca="1" ref="A586" ca="1" xml:space="preserve"> "aN_W_2_" &amp; INDIRECT("F" &amp; ROW(C586)-7) &amp; "_p"</f>
        <v>aN_W_2__p</v>
      </c>
      <c r="B586">
        <v>0</v>
      </c>
      <c r="C586" t="s">
        <v>60</v>
      </c>
    </row>
    <row r="587" spans="1:5" x14ac:dyDescent="0.3">
      <c r="A587" t="str" cm="1">
        <f t="array" aca="1" ref="A587" ca="1" xml:space="preserve"> "aN_W_3_" &amp; INDIRECT("F" &amp; ROW(C587)-8) &amp; "_p"</f>
        <v>aN_W_3__p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 cm="1">
        <f t="array" aca="1" ref="A589" ca="1" xml:space="preserve"> "aN_P_1_" &amp; INDIRECT("F" &amp; ROW(C589) - 10) &amp; "_p"</f>
        <v>aN_P_1__p</v>
      </c>
      <c r="B589">
        <v>0</v>
      </c>
      <c r="C589" t="s">
        <v>59</v>
      </c>
    </row>
    <row r="590" spans="1:5" x14ac:dyDescent="0.3">
      <c r="A590" t="str" cm="1">
        <f t="array" aca="1" ref="A590" ca="1" xml:space="preserve"> "aN_P_2_" &amp; INDIRECT("F" &amp; ROW(C590) - 11) &amp; "_p"</f>
        <v>aN_P_2__p</v>
      </c>
      <c r="B590">
        <v>0</v>
      </c>
      <c r="C590" t="s">
        <v>60</v>
      </c>
    </row>
    <row r="591" spans="1:5" x14ac:dyDescent="0.3">
      <c r="A591" t="str" cm="1">
        <f t="array" aca="1" ref="A591" ca="1" xml:space="preserve"> "aN_P_3_" &amp; INDIRECT("F" &amp; ROW(C591) - 12) &amp; "_p"</f>
        <v>aN_P_3__p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 cm="1">
        <f t="array" aca="1" ref="A593" ca="1" xml:space="preserve"> "aN_SL_1_" &amp; INDIRECT("F" &amp; ROW(C593) - 14) &amp; "_p"</f>
        <v>aN_SL_1__p</v>
      </c>
      <c r="B593">
        <v>0</v>
      </c>
      <c r="C593" t="s">
        <v>59</v>
      </c>
    </row>
    <row r="594" spans="1:5" x14ac:dyDescent="0.3">
      <c r="A594" t="str" cm="1">
        <f t="array" aca="1" ref="A594" ca="1" xml:space="preserve"> "aN_SL_2_" &amp; INDIRECT("F" &amp; ROW(C594) - 15) &amp; "_p"</f>
        <v>aN_SL_2__p</v>
      </c>
      <c r="B594">
        <v>0</v>
      </c>
      <c r="C594" t="s">
        <v>60</v>
      </c>
    </row>
    <row r="595" spans="1:5" x14ac:dyDescent="0.3">
      <c r="A595" t="str" cm="1">
        <f t="array" aca="1" ref="A595" ca="1" xml:space="preserve"> "aN_Sl_3_" &amp; INDIRECT("F" &amp; ROW(C595) - 16) &amp; "_p"</f>
        <v>aN_Sl_3__p</v>
      </c>
      <c r="B595">
        <v>2</v>
      </c>
      <c r="C595" t="s">
        <v>61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 cm="1">
        <f t="array" aca="1" ref="A597" ca="1" xml:space="preserve"> "aN_DR_1_" &amp; INDIRECT("F" &amp; ROW(C597) - 18) &amp; "_p"</f>
        <v>aN_DR_1__p</v>
      </c>
      <c r="B597">
        <v>0</v>
      </c>
      <c r="C597" t="s">
        <v>59</v>
      </c>
    </row>
    <row r="598" spans="1:5" x14ac:dyDescent="0.3">
      <c r="A598" t="str" cm="1">
        <f t="array" aca="1" ref="A598" ca="1" xml:space="preserve"> "aN_DR_1_" &amp; INDIRECT("F" &amp; ROW(C598) - 19) &amp; "_p"</f>
        <v>aN_DR_1__p</v>
      </c>
      <c r="B598">
        <v>0</v>
      </c>
      <c r="C598" t="s">
        <v>60</v>
      </c>
    </row>
    <row r="599" spans="1:5" x14ac:dyDescent="0.3">
      <c r="A599" t="str" cm="1">
        <f t="array" aca="1" ref="A599" ca="1" xml:space="preserve"> "aN_DR_1_" &amp; INDIRECT("F" &amp; ROW(C599) - 20) &amp; "_p"</f>
        <v>aN_DR_1__p</v>
      </c>
      <c r="B599">
        <v>2</v>
      </c>
      <c r="C599" t="s">
        <v>61</v>
      </c>
    </row>
    <row r="600" spans="1:5" x14ac:dyDescent="0.3">
      <c r="A600" s="14" t="s">
        <v>172</v>
      </c>
    </row>
    <row r="601" spans="1:5" x14ac:dyDescent="0.3">
      <c r="A601" t="str" cm="1">
        <f t="array" aca="1" ref="A601" ca="1" xml:space="preserve"> "aN_CY_1_" &amp; INDIRECT("F" &amp; ROW(C601) - 22) &amp; "_p"</f>
        <v>aN_CY_1__p</v>
      </c>
      <c r="B601">
        <v>0</v>
      </c>
      <c r="C601" t="s">
        <v>59</v>
      </c>
    </row>
    <row r="602" spans="1:5" x14ac:dyDescent="0.3">
      <c r="A602" t="str" cm="1">
        <f t="array" aca="1" ref="A602" ca="1" xml:space="preserve"> "aN_CY_1_" &amp; INDIRECT("F" &amp; ROW(C602) - 23) &amp; "_p"</f>
        <v>aN_CY_1__p</v>
      </c>
      <c r="B602">
        <v>0</v>
      </c>
      <c r="C602" t="s">
        <v>60</v>
      </c>
    </row>
    <row r="603" spans="1:5" x14ac:dyDescent="0.3">
      <c r="A603" t="str" cm="1">
        <f t="array" aca="1" ref="A603" ca="1" xml:space="preserve"> "aN_CY_1_" &amp; INDIRECT("F" &amp; ROW(C603) - 24) &amp; "_p"</f>
        <v>aN_CY_1__p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 cm="1">
        <f t="array" aca="1" ref="A606" ca="1" xml:space="preserve"> "aN_T_1_" &amp; INDIRECT("F" &amp; ROW(C606)-2) &amp; "_p"</f>
        <v>aN_T_1__p</v>
      </c>
      <c r="B606">
        <v>0</v>
      </c>
      <c r="C606" t="s">
        <v>59</v>
      </c>
    </row>
    <row r="607" spans="1:5" x14ac:dyDescent="0.3">
      <c r="A607" t="str" cm="1">
        <f t="array" aca="1" ref="A607" ca="1" xml:space="preserve"> "aN_T_2_" &amp; INDIRECT("F" &amp; ROW(C607)-3) &amp; "_p"</f>
        <v>aN_T_2__p</v>
      </c>
      <c r="B607">
        <v>0</v>
      </c>
      <c r="C607" t="s">
        <v>60</v>
      </c>
    </row>
    <row r="608" spans="1:5" x14ac:dyDescent="0.3">
      <c r="A608" t="str" cm="1">
        <f t="array" aca="1" ref="A608" ca="1" xml:space="preserve"> "aN_T_3_" &amp; INDIRECT("F" &amp; ROW(C608)-4) &amp; "_p"</f>
        <v>aN_T_3__p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 cm="1">
        <f t="array" aca="1" ref="A610" ca="1" xml:space="preserve"> "aN_W_1_" &amp; INDIRECT("F" &amp; ROW(C610)-6) &amp; "_p"</f>
        <v>aN_W_1__p</v>
      </c>
      <c r="B610">
        <v>0</v>
      </c>
      <c r="C610" t="s">
        <v>59</v>
      </c>
    </row>
    <row r="611" spans="1:3" x14ac:dyDescent="0.3">
      <c r="A611" t="str" cm="1">
        <f t="array" aca="1" ref="A611" ca="1" xml:space="preserve"> "aN_W_2_" &amp; INDIRECT("F" &amp; ROW(C611)-7) &amp; "_p"</f>
        <v>aN_W_2__p</v>
      </c>
      <c r="B611">
        <v>0</v>
      </c>
      <c r="C611" t="s">
        <v>60</v>
      </c>
    </row>
    <row r="612" spans="1:3" x14ac:dyDescent="0.3">
      <c r="A612" t="str" cm="1">
        <f t="array" aca="1" ref="A612" ca="1" xml:space="preserve"> "aN_W_3_" &amp; INDIRECT("F" &amp; ROW(C612)-8) &amp; "_p"</f>
        <v>aN_W_3__p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 cm="1">
        <f t="array" aca="1" ref="A614" ca="1" xml:space="preserve"> "aN_P_1_" &amp; INDIRECT("F" &amp; ROW(C614) - 10) &amp; "_p"</f>
        <v>aN_P_1__p</v>
      </c>
      <c r="B614">
        <v>0</v>
      </c>
      <c r="C614" t="s">
        <v>59</v>
      </c>
    </row>
    <row r="615" spans="1:3" x14ac:dyDescent="0.3">
      <c r="A615" t="str" cm="1">
        <f t="array" aca="1" ref="A615" ca="1" xml:space="preserve"> "aN_P_2_" &amp; INDIRECT("F" &amp; ROW(C615) - 11) &amp; "_p"</f>
        <v>aN_P_2__p</v>
      </c>
      <c r="B615">
        <v>0</v>
      </c>
      <c r="C615" t="s">
        <v>60</v>
      </c>
    </row>
    <row r="616" spans="1:3" x14ac:dyDescent="0.3">
      <c r="A616" t="str" cm="1">
        <f t="array" aca="1" ref="A616" ca="1" xml:space="preserve"> "aN_P_3_" &amp; INDIRECT("F" &amp; ROW(C616) - 12) &amp; "_p"</f>
        <v>aN_P_3__p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 cm="1">
        <f t="array" aca="1" ref="A618" ca="1" xml:space="preserve"> "aN_SL_1_" &amp; INDIRECT("F" &amp; ROW(C618) - 14) &amp; "_p"</f>
        <v>aN_SL_1__p</v>
      </c>
      <c r="B618">
        <v>0</v>
      </c>
      <c r="C618" t="s">
        <v>59</v>
      </c>
    </row>
    <row r="619" spans="1:3" x14ac:dyDescent="0.3">
      <c r="A619" t="str" cm="1">
        <f t="array" aca="1" ref="A619" ca="1" xml:space="preserve"> "aN_SL_2_" &amp; INDIRECT("F" &amp; ROW(C619) - 15) &amp; "_p"</f>
        <v>aN_SL_2__p</v>
      </c>
      <c r="B619">
        <v>0</v>
      </c>
      <c r="C619" t="s">
        <v>60</v>
      </c>
    </row>
    <row r="620" spans="1:3" x14ac:dyDescent="0.3">
      <c r="A620" t="str" cm="1">
        <f t="array" aca="1" ref="A620" ca="1" xml:space="preserve"> "aN_Sl_3_" &amp; INDIRECT("F" &amp; ROW(C620) - 16) &amp; "_p"</f>
        <v>aN_Sl_3__p</v>
      </c>
      <c r="B620">
        <v>2</v>
      </c>
      <c r="C620" t="s">
        <v>61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 cm="1">
        <f t="array" aca="1" ref="A622" ca="1" xml:space="preserve"> "aN_DR_1_" &amp; INDIRECT("F" &amp; ROW(C622) - 18) &amp; "_p"</f>
        <v>aN_DR_1__p</v>
      </c>
      <c r="B622">
        <v>0</v>
      </c>
      <c r="C622" t="s">
        <v>59</v>
      </c>
    </row>
    <row r="623" spans="1:3" x14ac:dyDescent="0.3">
      <c r="A623" t="str" cm="1">
        <f t="array" aca="1" ref="A623" ca="1" xml:space="preserve"> "aN_DR_1_" &amp; INDIRECT("F" &amp; ROW(C623) - 19) &amp; "_p"</f>
        <v>aN_DR_1__p</v>
      </c>
      <c r="B623">
        <v>0</v>
      </c>
      <c r="C623" t="s">
        <v>60</v>
      </c>
    </row>
    <row r="624" spans="1:3" x14ac:dyDescent="0.3">
      <c r="A624" t="str" cm="1">
        <f t="array" aca="1" ref="A624" ca="1" xml:space="preserve"> "aN_DR_1_" &amp; INDIRECT("F" &amp; ROW(C624) - 20) &amp; "_p"</f>
        <v>aN_DR_1__p</v>
      </c>
      <c r="B624">
        <v>2</v>
      </c>
      <c r="C624" t="s">
        <v>61</v>
      </c>
    </row>
    <row r="625" spans="1:5" x14ac:dyDescent="0.3">
      <c r="A625" s="14" t="s">
        <v>172</v>
      </c>
    </row>
    <row r="626" spans="1:5" x14ac:dyDescent="0.3">
      <c r="A626" t="str" cm="1">
        <f t="array" aca="1" ref="A626" ca="1" xml:space="preserve"> "aN_CY_1_" &amp; INDIRECT("F" &amp; ROW(C626) - 22) &amp; "_p"</f>
        <v>aN_CY_1__p</v>
      </c>
      <c r="B626">
        <v>0</v>
      </c>
      <c r="C626" t="s">
        <v>59</v>
      </c>
    </row>
    <row r="627" spans="1:5" x14ac:dyDescent="0.3">
      <c r="A627" t="str" cm="1">
        <f t="array" aca="1" ref="A627" ca="1" xml:space="preserve"> "aN_CY_1_" &amp; INDIRECT("F" &amp; ROW(C627) - 23) &amp; "_p"</f>
        <v>aN_CY_1__p</v>
      </c>
      <c r="B627">
        <v>0</v>
      </c>
      <c r="C627" t="s">
        <v>60</v>
      </c>
    </row>
    <row r="628" spans="1:5" x14ac:dyDescent="0.3">
      <c r="A628" t="str" cm="1">
        <f t="array" aca="1" ref="A628" ca="1" xml:space="preserve"> "aN_CY_1_" &amp; INDIRECT("F" &amp; ROW(C628) - 24) &amp; "_p"</f>
        <v>aN_CY_1__p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 cm="1">
        <f t="array" aca="1" ref="A631" ca="1" xml:space="preserve"> "aN_T_1_" &amp; INDIRECT("F" &amp; ROW(C631)-2) &amp; "_p"</f>
        <v>aN_T_1__p</v>
      </c>
      <c r="B631">
        <v>0</v>
      </c>
      <c r="C631" t="s">
        <v>59</v>
      </c>
    </row>
    <row r="632" spans="1:5" x14ac:dyDescent="0.3">
      <c r="A632" t="str" cm="1">
        <f t="array" aca="1" ref="A632" ca="1" xml:space="preserve"> "aN_T_2_" &amp; INDIRECT("F" &amp; ROW(C632)-3) &amp; "_p"</f>
        <v>aN_T_2__p</v>
      </c>
      <c r="B632">
        <v>0</v>
      </c>
      <c r="C632" t="s">
        <v>60</v>
      </c>
    </row>
    <row r="633" spans="1:5" x14ac:dyDescent="0.3">
      <c r="A633" t="str" cm="1">
        <f t="array" aca="1" ref="A633" ca="1" xml:space="preserve"> "aN_T_3_" &amp; INDIRECT("F" &amp; ROW(C633)-4) &amp; "_p"</f>
        <v>aN_T_3__p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 cm="1">
        <f t="array" aca="1" ref="A635" ca="1" xml:space="preserve"> "aN_W_1_" &amp; INDIRECT("F" &amp; ROW(C635)-6) &amp; "_p"</f>
        <v>aN_W_1__p</v>
      </c>
      <c r="B635">
        <v>0</v>
      </c>
      <c r="C635" t="s">
        <v>59</v>
      </c>
    </row>
    <row r="636" spans="1:5" x14ac:dyDescent="0.3">
      <c r="A636" t="str" cm="1">
        <f t="array" aca="1" ref="A636" ca="1" xml:space="preserve"> "aN_W_2_" &amp; INDIRECT("F" &amp; ROW(C636)-7) &amp; "_p"</f>
        <v>aN_W_2__p</v>
      </c>
      <c r="B636">
        <v>0</v>
      </c>
      <c r="C636" t="s">
        <v>60</v>
      </c>
    </row>
    <row r="637" spans="1:5" x14ac:dyDescent="0.3">
      <c r="A637" t="str" cm="1">
        <f t="array" aca="1" ref="A637" ca="1" xml:space="preserve"> "aN_W_3_" &amp; INDIRECT("F" &amp; ROW(C637)-8) &amp; "_p"</f>
        <v>aN_W_3__p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 cm="1">
        <f t="array" aca="1" ref="A639" ca="1" xml:space="preserve"> "aN_P_1_" &amp; INDIRECT("F" &amp; ROW(C639) - 10) &amp; "_p"</f>
        <v>aN_P_1__p</v>
      </c>
      <c r="B639">
        <v>0</v>
      </c>
      <c r="C639" t="s">
        <v>59</v>
      </c>
    </row>
    <row r="640" spans="1:5" x14ac:dyDescent="0.3">
      <c r="A640" t="str" cm="1">
        <f t="array" aca="1" ref="A640" ca="1" xml:space="preserve"> "aN_P_2_" &amp; INDIRECT("F" &amp; ROW(C640) - 11) &amp; "_p"</f>
        <v>aN_P_2__p</v>
      </c>
      <c r="B640">
        <v>0</v>
      </c>
      <c r="C640" t="s">
        <v>60</v>
      </c>
    </row>
    <row r="641" spans="1:5" x14ac:dyDescent="0.3">
      <c r="A641" t="str" cm="1">
        <f t="array" aca="1" ref="A641" ca="1" xml:space="preserve"> "aN_P_3_" &amp; INDIRECT("F" &amp; ROW(C641) - 12) &amp; "_p"</f>
        <v>aN_P_3__p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 cm="1">
        <f t="array" aca="1" ref="A643" ca="1" xml:space="preserve"> "aN_SL_1_" &amp; INDIRECT("F" &amp; ROW(C643) - 14) &amp; "_p"</f>
        <v>aN_SL_1__p</v>
      </c>
      <c r="B643">
        <v>0</v>
      </c>
      <c r="C643" t="s">
        <v>59</v>
      </c>
    </row>
    <row r="644" spans="1:5" x14ac:dyDescent="0.3">
      <c r="A644" t="str" cm="1">
        <f t="array" aca="1" ref="A644" ca="1" xml:space="preserve"> "aN_SL_2_" &amp; INDIRECT("F" &amp; ROW(C644) - 15) &amp; "_p"</f>
        <v>aN_SL_2__p</v>
      </c>
      <c r="B644">
        <v>0</v>
      </c>
      <c r="C644" t="s">
        <v>60</v>
      </c>
    </row>
    <row r="645" spans="1:5" x14ac:dyDescent="0.3">
      <c r="A645" t="str" cm="1">
        <f t="array" aca="1" ref="A645" ca="1" xml:space="preserve"> "aN_Sl_3_" &amp; INDIRECT("F" &amp; ROW(C645) - 16) &amp; "_p"</f>
        <v>aN_Sl_3__p</v>
      </c>
      <c r="B645">
        <v>2</v>
      </c>
      <c r="C645" t="s">
        <v>61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 cm="1">
        <f t="array" aca="1" ref="A647" ca="1" xml:space="preserve"> "aN_DR_1_" &amp; INDIRECT("F" &amp; ROW(C647) - 18) &amp; "_p"</f>
        <v>aN_DR_1__p</v>
      </c>
      <c r="B647">
        <v>0</v>
      </c>
      <c r="C647" t="s">
        <v>59</v>
      </c>
    </row>
    <row r="648" spans="1:5" x14ac:dyDescent="0.3">
      <c r="A648" t="str" cm="1">
        <f t="array" aca="1" ref="A648" ca="1" xml:space="preserve"> "aN_DR_1_" &amp; INDIRECT("F" &amp; ROW(C648) - 19) &amp; "_p"</f>
        <v>aN_DR_1__p</v>
      </c>
      <c r="B648">
        <v>0</v>
      </c>
      <c r="C648" t="s">
        <v>60</v>
      </c>
    </row>
    <row r="649" spans="1:5" x14ac:dyDescent="0.3">
      <c r="A649" t="str" cm="1">
        <f t="array" aca="1" ref="A649" ca="1" xml:space="preserve"> "aN_DR_1_" &amp; INDIRECT("F" &amp; ROW(C649) - 20) &amp; "_p"</f>
        <v>aN_DR_1__p</v>
      </c>
      <c r="B649">
        <v>2</v>
      </c>
      <c r="C649" t="s">
        <v>61</v>
      </c>
    </row>
    <row r="650" spans="1:5" x14ac:dyDescent="0.3">
      <c r="A650" s="14" t="s">
        <v>172</v>
      </c>
    </row>
    <row r="651" spans="1:5" x14ac:dyDescent="0.3">
      <c r="A651" t="str" cm="1">
        <f t="array" aca="1" ref="A651" ca="1" xml:space="preserve"> "aN_CY_1_" &amp; INDIRECT("F" &amp; ROW(C651) - 22) &amp; "_p"</f>
        <v>aN_CY_1__p</v>
      </c>
      <c r="B651">
        <v>0</v>
      </c>
      <c r="C651" t="s">
        <v>59</v>
      </c>
    </row>
    <row r="652" spans="1:5" x14ac:dyDescent="0.3">
      <c r="A652" t="str" cm="1">
        <f t="array" aca="1" ref="A652" ca="1" xml:space="preserve"> "aN_CY_1_" &amp; INDIRECT("F" &amp; ROW(C652) - 23) &amp; "_p"</f>
        <v>aN_CY_1__p</v>
      </c>
      <c r="B652">
        <v>0</v>
      </c>
      <c r="C652" t="s">
        <v>60</v>
      </c>
    </row>
    <row r="653" spans="1:5" x14ac:dyDescent="0.3">
      <c r="A653" t="str" cm="1">
        <f t="array" aca="1" ref="A653" ca="1" xml:space="preserve"> "aN_CY_1_" &amp; INDIRECT("F" &amp; ROW(C653) - 24) &amp; "_p"</f>
        <v>aN_CY_1__p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 cm="1">
        <f t="array" aca="1" ref="A656" ca="1" xml:space="preserve"> "aN_T_1_" &amp; INDIRECT("F" &amp; ROW(C656)-2) &amp; "_p"</f>
        <v>aN_T_1__p</v>
      </c>
      <c r="B656">
        <v>0</v>
      </c>
      <c r="C656" t="s">
        <v>59</v>
      </c>
    </row>
    <row r="657" spans="1:3" x14ac:dyDescent="0.3">
      <c r="A657" t="str" cm="1">
        <f t="array" aca="1" ref="A657" ca="1" xml:space="preserve"> "aN_T_2_" &amp; INDIRECT("F" &amp; ROW(C657)-3) &amp; "_p"</f>
        <v>aN_T_2__p</v>
      </c>
      <c r="B657">
        <v>0</v>
      </c>
      <c r="C657" t="s">
        <v>60</v>
      </c>
    </row>
    <row r="658" spans="1:3" x14ac:dyDescent="0.3">
      <c r="A658" t="str" cm="1">
        <f t="array" aca="1" ref="A658" ca="1" xml:space="preserve"> "aN_T_3_" &amp; INDIRECT("F" &amp; ROW(C658)-4) &amp; "_p"</f>
        <v>aN_T_3__p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 cm="1">
        <f t="array" aca="1" ref="A660" ca="1" xml:space="preserve"> "aN_W_1_" &amp; INDIRECT("F" &amp; ROW(C660)-6) &amp; "_p"</f>
        <v>aN_W_1__p</v>
      </c>
      <c r="B660">
        <v>0</v>
      </c>
      <c r="C660" t="s">
        <v>59</v>
      </c>
    </row>
    <row r="661" spans="1:3" x14ac:dyDescent="0.3">
      <c r="A661" t="str" cm="1">
        <f t="array" aca="1" ref="A661" ca="1" xml:space="preserve"> "aN_W_2_" &amp; INDIRECT("F" &amp; ROW(C661)-7) &amp; "_p"</f>
        <v>aN_W_2__p</v>
      </c>
      <c r="B661">
        <v>0</v>
      </c>
      <c r="C661" t="s">
        <v>60</v>
      </c>
    </row>
    <row r="662" spans="1:3" x14ac:dyDescent="0.3">
      <c r="A662" t="str" cm="1">
        <f t="array" aca="1" ref="A662" ca="1" xml:space="preserve"> "aN_W_3_" &amp; INDIRECT("F" &amp; ROW(C662)-8) &amp; "_p"</f>
        <v>aN_W_3__p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 cm="1">
        <f t="array" aca="1" ref="A664" ca="1" xml:space="preserve"> "aN_P_1_" &amp; INDIRECT("F" &amp; ROW(C664) - 10) &amp; "_p"</f>
        <v>aN_P_1__p</v>
      </c>
      <c r="B664">
        <v>0</v>
      </c>
      <c r="C664" t="s">
        <v>59</v>
      </c>
    </row>
    <row r="665" spans="1:3" x14ac:dyDescent="0.3">
      <c r="A665" t="str" cm="1">
        <f t="array" aca="1" ref="A665" ca="1" xml:space="preserve"> "aN_P_2_" &amp; INDIRECT("F" &amp; ROW(C665) - 11) &amp; "_p"</f>
        <v>aN_P_2__p</v>
      </c>
      <c r="B665">
        <v>0</v>
      </c>
      <c r="C665" t="s">
        <v>60</v>
      </c>
    </row>
    <row r="666" spans="1:3" x14ac:dyDescent="0.3">
      <c r="A666" t="str" cm="1">
        <f t="array" aca="1" ref="A666" ca="1" xml:space="preserve"> "aN_P_3_" &amp; INDIRECT("F" &amp; ROW(C666) - 12) &amp; "_p"</f>
        <v>aN_P_3__p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 cm="1">
        <f t="array" aca="1" ref="A668" ca="1" xml:space="preserve"> "aN_SL_1_" &amp; INDIRECT("F" &amp; ROW(C668) - 14) &amp; "_p"</f>
        <v>aN_SL_1__p</v>
      </c>
      <c r="B668">
        <v>0</v>
      </c>
      <c r="C668" t="s">
        <v>59</v>
      </c>
    </row>
    <row r="669" spans="1:3" x14ac:dyDescent="0.3">
      <c r="A669" t="str" cm="1">
        <f t="array" aca="1" ref="A669" ca="1" xml:space="preserve"> "aN_SL_2_" &amp; INDIRECT("F" &amp; ROW(C669) - 15) &amp; "_p"</f>
        <v>aN_SL_2__p</v>
      </c>
      <c r="B669">
        <v>0</v>
      </c>
      <c r="C669" t="s">
        <v>60</v>
      </c>
    </row>
    <row r="670" spans="1:3" x14ac:dyDescent="0.3">
      <c r="A670" t="str" cm="1">
        <f t="array" aca="1" ref="A670" ca="1" xml:space="preserve"> "aN_Sl_3_" &amp; INDIRECT("F" &amp; ROW(C670) - 16) &amp; "_p"</f>
        <v>aN_Sl_3__p</v>
      </c>
      <c r="B670">
        <v>2</v>
      </c>
      <c r="C670" t="s">
        <v>61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 cm="1">
        <f t="array" aca="1" ref="A672" ca="1" xml:space="preserve"> "aN_DR_1_" &amp; INDIRECT("F" &amp; ROW(C672) - 18) &amp; "_p"</f>
        <v>aN_DR_1__p</v>
      </c>
      <c r="B672">
        <v>0</v>
      </c>
      <c r="C672" t="s">
        <v>59</v>
      </c>
    </row>
    <row r="673" spans="1:3" x14ac:dyDescent="0.3">
      <c r="A673" t="str" cm="1">
        <f t="array" aca="1" ref="A673" ca="1" xml:space="preserve"> "aN_DR_1_" &amp; INDIRECT("F" &amp; ROW(C673) - 19) &amp; "_p"</f>
        <v>aN_DR_1__p</v>
      </c>
      <c r="B673">
        <v>0</v>
      </c>
      <c r="C673" t="s">
        <v>60</v>
      </c>
    </row>
    <row r="674" spans="1:3" x14ac:dyDescent="0.3">
      <c r="A674" t="str" cm="1">
        <f t="array" aca="1" ref="A674" ca="1" xml:space="preserve"> "aN_DR_1_" &amp; INDIRECT("F" &amp; ROW(C674) - 20) &amp; "_p"</f>
        <v>aN_DR_1__p</v>
      </c>
      <c r="B674">
        <v>2</v>
      </c>
      <c r="C674" t="s">
        <v>61</v>
      </c>
    </row>
    <row r="675" spans="1:3" x14ac:dyDescent="0.3">
      <c r="A675" s="14" t="s">
        <v>172</v>
      </c>
    </row>
    <row r="676" spans="1:3" x14ac:dyDescent="0.3">
      <c r="A676" t="str" cm="1">
        <f t="array" aca="1" ref="A676" ca="1" xml:space="preserve"> "aN_CY_1_" &amp; INDIRECT("F" &amp; ROW(C676) - 22) &amp; "_p"</f>
        <v>aN_CY_1__p</v>
      </c>
      <c r="B676">
        <v>0</v>
      </c>
      <c r="C676" t="s">
        <v>59</v>
      </c>
    </row>
    <row r="677" spans="1:3" x14ac:dyDescent="0.3">
      <c r="A677" t="str" cm="1">
        <f t="array" aca="1" ref="A677" ca="1" xml:space="preserve"> "aN_CY_1_" &amp; INDIRECT("F" &amp; ROW(C677) - 23) &amp; "_p"</f>
        <v>aN_CY_1__p</v>
      </c>
      <c r="B677">
        <v>0</v>
      </c>
      <c r="C677" t="s">
        <v>60</v>
      </c>
    </row>
    <row r="678" spans="1:3" x14ac:dyDescent="0.3">
      <c r="A678" t="str" cm="1">
        <f t="array" aca="1" ref="A678" ca="1" xml:space="preserve"> "aN_CY_1_" &amp; INDIRECT("F" &amp; ROW(C678) - 24) &amp; "_p"</f>
        <v>aN_CY_1__p</v>
      </c>
      <c r="B678">
        <v>2</v>
      </c>
      <c r="C678" t="s">
        <v>61</v>
      </c>
    </row>
  </sheetData>
  <mergeCells count="27"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  <mergeCell ref="A229:C229"/>
    <mergeCell ref="A254:C254"/>
    <mergeCell ref="A279:C279"/>
    <mergeCell ref="A304:C304"/>
    <mergeCell ref="A329:C329"/>
    <mergeCell ref="A354:C354"/>
    <mergeCell ref="A379:C379"/>
    <mergeCell ref="A404:C404"/>
    <mergeCell ref="A429:C429"/>
    <mergeCell ref="A454:C454"/>
    <mergeCell ref="A604:C604"/>
    <mergeCell ref="A629:C629"/>
    <mergeCell ref="A654:C654"/>
    <mergeCell ref="A479:C479"/>
    <mergeCell ref="A504:C504"/>
    <mergeCell ref="A529:C529"/>
    <mergeCell ref="A554:C554"/>
    <mergeCell ref="A579:C579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opLeftCell="A620" workbookViewId="0">
      <selection activeCell="A229" sqref="A229:E678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9" x14ac:dyDescent="0.3">
      <c r="A2" s="52" t="str">
        <f xml:space="preserve"> "sector " &amp; D2 &amp; " aKd region " &amp;E2</f>
        <v>sector 1 aKd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52" t="str">
        <f xml:space="preserve"> "sector " &amp; D27 &amp; " aKd region " &amp;E27</f>
        <v>sector 1 aKd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52" t="str">
        <f xml:space="preserve"> "sector " &amp; D53 &amp; " aKd region " &amp;E53</f>
        <v>sector 1 aKd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52" t="str">
        <f xml:space="preserve"> "sector " &amp; D79 &amp; " aKd region " &amp;E79</f>
        <v>sector 2 aKd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0.1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52" t="str">
        <f xml:space="preserve"> "sector " &amp; D104 &amp; " aKd region " &amp;E104</f>
        <v>sector 2 aKd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0.1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52" t="str">
        <f xml:space="preserve"> "sector " &amp; D129 &amp; " aKd region " &amp;E129</f>
        <v>sector 2 aKd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0.1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52" t="str">
        <f xml:space="preserve"> "sector " &amp; D154 &amp; " aKd region " &amp;E154</f>
        <v>sector 3 aKd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0.1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52" t="str">
        <f xml:space="preserve"> "sector " &amp; D179 &amp; " aKd region " &amp;E179</f>
        <v>sector 3 aKd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0.1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52" t="str">
        <f xml:space="preserve"> "sector " &amp; D204 &amp; " aKd region " &amp;E204</f>
        <v>sector 3 aKd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5" x14ac:dyDescent="0.3">
      <c r="A225" s="14" t="s">
        <v>172</v>
      </c>
    </row>
    <row r="226" spans="1:5" x14ac:dyDescent="0.3">
      <c r="A226" t="str" cm="1">
        <f t="array" aca="1" ref="A226" ca="1" xml:space="preserve"> "aK_CY_1_" &amp; INDIRECT("F" &amp; ROW(C226) - 22) &amp; "_p"</f>
        <v>aK_CY_1_3_3_p</v>
      </c>
      <c r="B226">
        <v>0.1</v>
      </c>
      <c r="C226" t="s">
        <v>59</v>
      </c>
    </row>
    <row r="227" spans="1:5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  <row r="229" spans="1:5" x14ac:dyDescent="0.3">
      <c r="A229" s="52" t="str">
        <f xml:space="preserve"> "sector " &amp; D229 &amp; " aKd region " &amp;E229</f>
        <v>sector 4 aKd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t="array" aca="1" ref="A231" ca="1" xml:space="preserve"> "aK_T_1_" &amp; INDIRECT("F" &amp; ROW(C231)-2) &amp; "_p"</f>
        <v>aK_T_1__p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"aK_T_2_" &amp; INDIRECT("F" &amp; ROW(C232)-3) &amp; "_p"</f>
        <v>aK_T_2__p</v>
      </c>
      <c r="B232">
        <v>0</v>
      </c>
      <c r="C232" t="s">
        <v>60</v>
      </c>
    </row>
    <row r="233" spans="1:5" x14ac:dyDescent="0.3">
      <c r="A233" t="str">
        <f t="array" aca="1" ref="A233" ca="1" xml:space="preserve"> "aK_T_3_" &amp; INDIRECT("F" &amp; ROW(C233)-4) &amp; "_p"</f>
        <v>aK_T_3__p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"aK_W_1_" &amp; INDIRECT("F" &amp; ROW(C235)-6) &amp; "_p"</f>
        <v>aK_W_1__p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"aK_W_2_" &amp; INDIRECT("F" &amp; ROW(C236)-7) &amp; "_p"</f>
        <v>aK_W_2__p</v>
      </c>
      <c r="B236">
        <v>0</v>
      </c>
      <c r="C236" t="s">
        <v>60</v>
      </c>
    </row>
    <row r="237" spans="1:5" x14ac:dyDescent="0.3">
      <c r="A237" t="str">
        <f t="array" aca="1" ref="A237" ca="1" xml:space="preserve"> "aK_W_3_" &amp; INDIRECT("F" &amp; ROW(C237)-8) &amp; "_p"</f>
        <v>aK_W_3__p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"aK_P_1_" &amp; INDIRECT("F" &amp; ROW(C239) - 10) &amp; "_p"</f>
        <v>aK_P_1__p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"aK_P_2_" &amp; INDIRECT("F" &amp; ROW(C240) - 11) &amp; "_p"</f>
        <v>aK_P_2__p</v>
      </c>
      <c r="B240">
        <v>0</v>
      </c>
      <c r="C240" t="s">
        <v>60</v>
      </c>
    </row>
    <row r="241" spans="1:5" x14ac:dyDescent="0.3">
      <c r="A241" t="str">
        <f t="array" aca="1" ref="A241" ca="1" xml:space="preserve"> "aK_P_3_" &amp; INDIRECT("F" &amp; ROW(C241) - 12) &amp; "_p"</f>
        <v>aK_P_3__p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"aK_SL_1_" &amp; INDIRECT("F" &amp; ROW(C243) - 14) &amp; "_p"</f>
        <v>aK_SL_1__p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"aK_SL_2_" &amp; INDIRECT("F" &amp; ROW(C244) - 15) &amp; "_p"</f>
        <v>aK_SL_2__p</v>
      </c>
      <c r="B244">
        <v>0</v>
      </c>
      <c r="C244" t="s">
        <v>60</v>
      </c>
    </row>
    <row r="245" spans="1:5" x14ac:dyDescent="0.3">
      <c r="A245" t="str">
        <f t="array" aca="1" ref="A245" ca="1" xml:space="preserve"> "aK_Sl_3_" &amp; INDIRECT("F" &amp; ROW(C245) - 16) &amp; "_p"</f>
        <v>aK_Sl_3__p</v>
      </c>
      <c r="B245">
        <v>2</v>
      </c>
      <c r="C245" t="s">
        <v>61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>
        <f t="array" aca="1" ref="A247" ca="1" xml:space="preserve"> "aK_DR_1_" &amp; INDIRECT("F" &amp; ROW(C247) - 18) &amp; "_p"</f>
        <v>aK_DR_1__p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"aK_DR_1_" &amp; INDIRECT("F" &amp; ROW(C248) - 19) &amp; "_p"</f>
        <v>aK_DR_1__p</v>
      </c>
      <c r="B248">
        <v>0</v>
      </c>
      <c r="C248" t="s">
        <v>60</v>
      </c>
    </row>
    <row r="249" spans="1:5" x14ac:dyDescent="0.3">
      <c r="A249" t="str">
        <f t="array" aca="1" ref="A249" ca="1" xml:space="preserve"> "aK_DR_1_" &amp; INDIRECT("F" &amp; ROW(C249) - 20) &amp; "_p"</f>
        <v>aK_DR_1__p</v>
      </c>
      <c r="B249">
        <v>2</v>
      </c>
      <c r="C249" t="s">
        <v>61</v>
      </c>
    </row>
    <row r="250" spans="1:5" x14ac:dyDescent="0.3">
      <c r="A250" s="14" t="s">
        <v>172</v>
      </c>
    </row>
    <row r="251" spans="1:5" x14ac:dyDescent="0.3">
      <c r="A251" t="str">
        <f t="array" aca="1" ref="A251" ca="1" xml:space="preserve"> "aK_CY_1_" &amp; INDIRECT("F" &amp; ROW(C251) - 22) &amp; "_p"</f>
        <v>aK_CY_1__p</v>
      </c>
      <c r="B251">
        <v>0.1</v>
      </c>
      <c r="C251" t="s">
        <v>59</v>
      </c>
    </row>
    <row r="252" spans="1:5" x14ac:dyDescent="0.3">
      <c r="A252" t="str">
        <f t="array" aca="1" ref="A252" ca="1" xml:space="preserve"> "aK_CY_1_" &amp; INDIRECT("F" &amp; ROW(C252) - 23) &amp; "_p"</f>
        <v>aK_CY_1__p</v>
      </c>
      <c r="B252">
        <v>0</v>
      </c>
      <c r="C252" t="s">
        <v>60</v>
      </c>
    </row>
    <row r="253" spans="1:5" x14ac:dyDescent="0.3">
      <c r="A253" t="str">
        <f t="array" aca="1" ref="A253" ca="1" xml:space="preserve"> "aK_CY_1_" &amp; INDIRECT("F" &amp; ROW(C253) - 24) &amp; "_p"</f>
        <v>aK_CY_1__p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aKd region " &amp;E254</f>
        <v>sector 4 aKd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"aK_T_1_" &amp; INDIRECT("F" &amp; ROW(C256)-2) &amp; "_p"</f>
        <v>aK_T_1__p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"aK_T_2_" &amp; INDIRECT("F" &amp; ROW(C257)-3) &amp; "_p"</f>
        <v>aK_T_2__p</v>
      </c>
      <c r="B257">
        <v>0</v>
      </c>
      <c r="C257" t="s">
        <v>60</v>
      </c>
    </row>
    <row r="258" spans="1:3" x14ac:dyDescent="0.3">
      <c r="A258" t="str">
        <f t="array" aca="1" ref="A258" ca="1" xml:space="preserve"> "aK_T_3_" &amp; INDIRECT("F" &amp; ROW(C258)-4) &amp; "_p"</f>
        <v>aK_T_3__p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"aK_W_1_" &amp; INDIRECT("F" &amp; ROW(C260)-6) &amp; "_p"</f>
        <v>aK_W_1__p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"aK_W_2_" &amp; INDIRECT("F" &amp; ROW(C261)-7) &amp; "_p"</f>
        <v>aK_W_2__p</v>
      </c>
      <c r="B261">
        <v>0</v>
      </c>
      <c r="C261" t="s">
        <v>60</v>
      </c>
    </row>
    <row r="262" spans="1:3" x14ac:dyDescent="0.3">
      <c r="A262" t="str">
        <f t="array" aca="1" ref="A262" ca="1" xml:space="preserve"> "aK_W_3_" &amp; INDIRECT("F" &amp; ROW(C262)-8) &amp; "_p"</f>
        <v>aK_W_3__p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"aK_P_1_" &amp; INDIRECT("F" &amp; ROW(C264) - 10) &amp; "_p"</f>
        <v>aK_P_1__p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"aK_P_2_" &amp; INDIRECT("F" &amp; ROW(C265) - 11) &amp; "_p"</f>
        <v>aK_P_2__p</v>
      </c>
      <c r="B265">
        <v>0</v>
      </c>
      <c r="C265" t="s">
        <v>60</v>
      </c>
    </row>
    <row r="266" spans="1:3" x14ac:dyDescent="0.3">
      <c r="A266" t="str">
        <f t="array" aca="1" ref="A266" ca="1" xml:space="preserve"> "aK_P_3_" &amp; INDIRECT("F" &amp; ROW(C266) - 12) &amp; "_p"</f>
        <v>aK_P_3__p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"aK_SL_1_" &amp; INDIRECT("F" &amp; ROW(C268) - 14) &amp; "_p"</f>
        <v>aK_SL_1__p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"aK_SL_2_" &amp; INDIRECT("F" &amp; ROW(C269) - 15) &amp; "_p"</f>
        <v>aK_SL_2__p</v>
      </c>
      <c r="B269">
        <v>0</v>
      </c>
      <c r="C269" t="s">
        <v>60</v>
      </c>
    </row>
    <row r="270" spans="1:3" x14ac:dyDescent="0.3">
      <c r="A270" t="str">
        <f t="array" aca="1" ref="A270" ca="1" xml:space="preserve"> "aK_Sl_3_" &amp; INDIRECT("F" &amp; ROW(C270) - 16) &amp; "_p"</f>
        <v>aK_Sl_3__p</v>
      </c>
      <c r="B270">
        <v>2</v>
      </c>
      <c r="C270" t="s">
        <v>61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>
        <f t="array" aca="1" ref="A272" ca="1" xml:space="preserve"> "aK_DR_1_" &amp; INDIRECT("F" &amp; ROW(C272) - 18) &amp; "_p"</f>
        <v>aK_DR_1__p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"aK_DR_1_" &amp; INDIRECT("F" &amp; ROW(C273) - 19) &amp; "_p"</f>
        <v>aK_DR_1__p</v>
      </c>
      <c r="B273">
        <v>0</v>
      </c>
      <c r="C273" t="s">
        <v>60</v>
      </c>
    </row>
    <row r="274" spans="1:5" x14ac:dyDescent="0.3">
      <c r="A274" t="str">
        <f t="array" aca="1" ref="A274" ca="1" xml:space="preserve"> "aK_DR_1_" &amp; INDIRECT("F" &amp; ROW(C274) - 20) &amp; "_p"</f>
        <v>aK_DR_1__p</v>
      </c>
      <c r="B274">
        <v>2</v>
      </c>
      <c r="C274" t="s">
        <v>61</v>
      </c>
    </row>
    <row r="275" spans="1:5" x14ac:dyDescent="0.3">
      <c r="A275" s="14" t="s">
        <v>172</v>
      </c>
    </row>
    <row r="276" spans="1:5" x14ac:dyDescent="0.3">
      <c r="A276" t="str">
        <f t="array" aca="1" ref="A276" ca="1" xml:space="preserve"> "aK_CY_1_" &amp; INDIRECT("F" &amp; ROW(C276) - 22) &amp; "_p"</f>
        <v>aK_CY_1__p</v>
      </c>
      <c r="B276">
        <v>0.1</v>
      </c>
      <c r="C276" t="s">
        <v>59</v>
      </c>
    </row>
    <row r="277" spans="1:5" x14ac:dyDescent="0.3">
      <c r="A277" t="str">
        <f t="array" aca="1" ref="A277" ca="1" xml:space="preserve"> "aK_CY_1_" &amp; INDIRECT("F" &amp; ROW(C277) - 23) &amp; "_p"</f>
        <v>aK_CY_1__p</v>
      </c>
      <c r="B277">
        <v>0</v>
      </c>
      <c r="C277" t="s">
        <v>60</v>
      </c>
    </row>
    <row r="278" spans="1:5" x14ac:dyDescent="0.3">
      <c r="A278" t="str">
        <f t="array" aca="1" ref="A278" ca="1" xml:space="preserve"> "aK_CY_1_" &amp; INDIRECT("F" &amp; ROW(C278) - 24) &amp; "_p"</f>
        <v>aK_CY_1__p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aKd region " &amp;E279</f>
        <v>sector 4 aKd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"aK_T_1_" &amp; INDIRECT("F" &amp; ROW(C281)-2) &amp; "_p"</f>
        <v>aK_T_1__p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"aK_T_2_" &amp; INDIRECT("F" &amp; ROW(C282)-3) &amp; "_p"</f>
        <v>aK_T_2__p</v>
      </c>
      <c r="B282">
        <v>0</v>
      </c>
      <c r="C282" t="s">
        <v>60</v>
      </c>
    </row>
    <row r="283" spans="1:5" x14ac:dyDescent="0.3">
      <c r="A283" t="str">
        <f t="array" aca="1" ref="A283" ca="1" xml:space="preserve"> "aK_T_3_" &amp; INDIRECT("F" &amp; ROW(C283)-4) &amp; "_p"</f>
        <v>aK_T_3__p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"aK_W_1_" &amp; INDIRECT("F" &amp; ROW(C285)-6) &amp; "_p"</f>
        <v>aK_W_1__p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"aK_W_2_" &amp; INDIRECT("F" &amp; ROW(C286)-7) &amp; "_p"</f>
        <v>aK_W_2__p</v>
      </c>
      <c r="B286">
        <v>0</v>
      </c>
      <c r="C286" t="s">
        <v>60</v>
      </c>
    </row>
    <row r="287" spans="1:5" x14ac:dyDescent="0.3">
      <c r="A287" t="str">
        <f t="array" aca="1" ref="A287" ca="1" xml:space="preserve"> "aK_W_3_" &amp; INDIRECT("F" &amp; ROW(C287)-8) &amp; "_p"</f>
        <v>aK_W_3__p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"aK_P_1_" &amp; INDIRECT("F" &amp; ROW(C289) - 10) &amp; "_p"</f>
        <v>aK_P_1__p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"aK_P_2_" &amp; INDIRECT("F" &amp; ROW(C290) - 11) &amp; "_p"</f>
        <v>aK_P_2__p</v>
      </c>
      <c r="B290">
        <v>0</v>
      </c>
      <c r="C290" t="s">
        <v>60</v>
      </c>
    </row>
    <row r="291" spans="1:5" x14ac:dyDescent="0.3">
      <c r="A291" t="str">
        <f t="array" aca="1" ref="A291" ca="1" xml:space="preserve"> "aK_P_3_" &amp; INDIRECT("F" &amp; ROW(C291) - 12) &amp; "_p"</f>
        <v>aK_P_3__p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"aK_SL_1_" &amp; INDIRECT("F" &amp; ROW(C293) - 14) &amp; "_p"</f>
        <v>aK_SL_1__p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"aK_SL_2_" &amp; INDIRECT("F" &amp; ROW(C294) - 15) &amp; "_p"</f>
        <v>aK_SL_2__p</v>
      </c>
      <c r="B294">
        <v>0</v>
      </c>
      <c r="C294" t="s">
        <v>60</v>
      </c>
    </row>
    <row r="295" spans="1:5" x14ac:dyDescent="0.3">
      <c r="A295" t="str">
        <f t="array" aca="1" ref="A295" ca="1" xml:space="preserve"> "aK_Sl_3_" &amp; INDIRECT("F" &amp; ROW(C295) - 16) &amp; "_p"</f>
        <v>aK_Sl_3__p</v>
      </c>
      <c r="B295">
        <v>2</v>
      </c>
      <c r="C295" t="s">
        <v>61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>
        <f t="array" aca="1" ref="A297" ca="1" xml:space="preserve"> "aK_DR_1_" &amp; INDIRECT("F" &amp; ROW(C297) - 18) &amp; "_p"</f>
        <v>aK_DR_1__p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"aK_DR_1_" &amp; INDIRECT("F" &amp; ROW(C298) - 19) &amp; "_p"</f>
        <v>aK_DR_1__p</v>
      </c>
      <c r="B298">
        <v>0</v>
      </c>
      <c r="C298" t="s">
        <v>60</v>
      </c>
    </row>
    <row r="299" spans="1:5" x14ac:dyDescent="0.3">
      <c r="A299" t="str">
        <f t="array" aca="1" ref="A299" ca="1" xml:space="preserve"> "aK_DR_1_" &amp; INDIRECT("F" &amp; ROW(C299) - 20) &amp; "_p"</f>
        <v>aK_DR_1__p</v>
      </c>
      <c r="B299">
        <v>2</v>
      </c>
      <c r="C299" t="s">
        <v>61</v>
      </c>
    </row>
    <row r="300" spans="1:5" x14ac:dyDescent="0.3">
      <c r="A300" s="14" t="s">
        <v>172</v>
      </c>
    </row>
    <row r="301" spans="1:5" x14ac:dyDescent="0.3">
      <c r="A301" t="str">
        <f t="array" aca="1" ref="A301" ca="1" xml:space="preserve"> "aK_CY_1_" &amp; INDIRECT("F" &amp; ROW(C301) - 22) &amp; "_p"</f>
        <v>aK_CY_1__p</v>
      </c>
      <c r="B301">
        <v>0.1</v>
      </c>
      <c r="C301" t="s">
        <v>59</v>
      </c>
    </row>
    <row r="302" spans="1:5" x14ac:dyDescent="0.3">
      <c r="A302" t="str">
        <f t="array" aca="1" ref="A302" ca="1" xml:space="preserve"> "aK_CY_1_" &amp; INDIRECT("F" &amp; ROW(C302) - 23) &amp; "_p"</f>
        <v>aK_CY_1__p</v>
      </c>
      <c r="B302">
        <v>0</v>
      </c>
      <c r="C302" t="s">
        <v>60</v>
      </c>
    </row>
    <row r="303" spans="1:5" x14ac:dyDescent="0.3">
      <c r="A303" t="str">
        <f t="array" aca="1" ref="A303" ca="1" xml:space="preserve"> "aK_CY_1_" &amp; INDIRECT("F" &amp; ROW(C303) - 24) &amp; "_p"</f>
        <v>aK_CY_1__p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aKd region " &amp;E304</f>
        <v>sector 5 aKd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"aK_T_1_" &amp; INDIRECT("F" &amp; ROW(C306)-2) &amp; "_p"</f>
        <v>aK_T_1__p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"aK_T_2_" &amp; INDIRECT("F" &amp; ROW(C307)-3) &amp; "_p"</f>
        <v>aK_T_2__p</v>
      </c>
      <c r="B307">
        <v>0</v>
      </c>
      <c r="C307" t="s">
        <v>60</v>
      </c>
    </row>
    <row r="308" spans="1:3" x14ac:dyDescent="0.3">
      <c r="A308" t="str">
        <f t="array" aca="1" ref="A308" ca="1" xml:space="preserve"> "aK_T_3_" &amp; INDIRECT("F" &amp; ROW(C308)-4) &amp; "_p"</f>
        <v>aK_T_3__p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"aK_W_1_" &amp; INDIRECT("F" &amp; ROW(C310)-6) &amp; "_p"</f>
        <v>aK_W_1__p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"aK_W_2_" &amp; INDIRECT("F" &amp; ROW(C311)-7) &amp; "_p"</f>
        <v>aK_W_2__p</v>
      </c>
      <c r="B311">
        <v>0</v>
      </c>
      <c r="C311" t="s">
        <v>60</v>
      </c>
    </row>
    <row r="312" spans="1:3" x14ac:dyDescent="0.3">
      <c r="A312" t="str">
        <f t="array" aca="1" ref="A312" ca="1" xml:space="preserve"> "aK_W_3_" &amp; INDIRECT("F" &amp; ROW(C312)-8) &amp; "_p"</f>
        <v>aK_W_3__p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"aK_P_1_" &amp; INDIRECT("F" &amp; ROW(C314) - 10) &amp; "_p"</f>
        <v>aK_P_1__p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"aK_P_2_" &amp; INDIRECT("F" &amp; ROW(C315) - 11) &amp; "_p"</f>
        <v>aK_P_2__p</v>
      </c>
      <c r="B315">
        <v>0</v>
      </c>
      <c r="C315" t="s">
        <v>60</v>
      </c>
    </row>
    <row r="316" spans="1:3" x14ac:dyDescent="0.3">
      <c r="A316" t="str">
        <f t="array" aca="1" ref="A316" ca="1" xml:space="preserve"> "aK_P_3_" &amp; INDIRECT("F" &amp; ROW(C316) - 12) &amp; "_p"</f>
        <v>aK_P_3__p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"aK_SL_1_" &amp; INDIRECT("F" &amp; ROW(C318) - 14) &amp; "_p"</f>
        <v>aK_SL_1__p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"aK_SL_2_" &amp; INDIRECT("F" &amp; ROW(C319) - 15) &amp; "_p"</f>
        <v>aK_SL_2__p</v>
      </c>
      <c r="B319">
        <v>0</v>
      </c>
      <c r="C319" t="s">
        <v>60</v>
      </c>
    </row>
    <row r="320" spans="1:3" x14ac:dyDescent="0.3">
      <c r="A320" t="str">
        <f t="array" aca="1" ref="A320" ca="1" xml:space="preserve"> "aK_Sl_3_" &amp; INDIRECT("F" &amp; ROW(C320) - 16) &amp; "_p"</f>
        <v>aK_Sl_3__p</v>
      </c>
      <c r="B320">
        <v>2</v>
      </c>
      <c r="C320" t="s">
        <v>61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>
        <f t="array" aca="1" ref="A322" ca="1" xml:space="preserve"> "aK_DR_1_" &amp; INDIRECT("F" &amp; ROW(C322) - 18) &amp; "_p"</f>
        <v>aK_DR_1__p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"aK_DR_1_" &amp; INDIRECT("F" &amp; ROW(C323) - 19) &amp; "_p"</f>
        <v>aK_DR_1__p</v>
      </c>
      <c r="B323">
        <v>0</v>
      </c>
      <c r="C323" t="s">
        <v>60</v>
      </c>
    </row>
    <row r="324" spans="1:5" x14ac:dyDescent="0.3">
      <c r="A324" t="str">
        <f t="array" aca="1" ref="A324" ca="1" xml:space="preserve"> "aK_DR_1_" &amp; INDIRECT("F" &amp; ROW(C324) - 20) &amp; "_p"</f>
        <v>aK_DR_1__p</v>
      </c>
      <c r="B324">
        <v>2</v>
      </c>
      <c r="C324" t="s">
        <v>61</v>
      </c>
    </row>
    <row r="325" spans="1:5" x14ac:dyDescent="0.3">
      <c r="A325" s="14" t="s">
        <v>172</v>
      </c>
    </row>
    <row r="326" spans="1:5" x14ac:dyDescent="0.3">
      <c r="A326" t="str">
        <f t="array" aca="1" ref="A326" ca="1" xml:space="preserve"> "aK_CY_1_" &amp; INDIRECT("F" &amp; ROW(C326) - 22) &amp; "_p"</f>
        <v>aK_CY_1__p</v>
      </c>
      <c r="B326">
        <v>0.1</v>
      </c>
      <c r="C326" t="s">
        <v>59</v>
      </c>
    </row>
    <row r="327" spans="1:5" x14ac:dyDescent="0.3">
      <c r="A327" t="str">
        <f t="array" aca="1" ref="A327" ca="1" xml:space="preserve"> "aK_CY_1_" &amp; INDIRECT("F" &amp; ROW(C327) - 23) &amp; "_p"</f>
        <v>aK_CY_1__p</v>
      </c>
      <c r="B327">
        <v>0</v>
      </c>
      <c r="C327" t="s">
        <v>60</v>
      </c>
    </row>
    <row r="328" spans="1:5" x14ac:dyDescent="0.3">
      <c r="A328" t="str">
        <f t="array" aca="1" ref="A328" ca="1" xml:space="preserve"> "aK_CY_1_" &amp; INDIRECT("F" &amp; ROW(C328) - 24) &amp; "_p"</f>
        <v>aK_CY_1__p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aKd region " &amp;E329</f>
        <v>sector 5 aKd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"aK_T_1_" &amp; INDIRECT("F" &amp; ROW(C331)-2) &amp; "_p"</f>
        <v>aK_T_1__p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"aK_T_2_" &amp; INDIRECT("F" &amp; ROW(C332)-3) &amp; "_p"</f>
        <v>aK_T_2__p</v>
      </c>
      <c r="B332">
        <v>0</v>
      </c>
      <c r="C332" t="s">
        <v>60</v>
      </c>
    </row>
    <row r="333" spans="1:5" x14ac:dyDescent="0.3">
      <c r="A333" t="str">
        <f t="array" aca="1" ref="A333" ca="1" xml:space="preserve"> "aK_T_3_" &amp; INDIRECT("F" &amp; ROW(C333)-4) &amp; "_p"</f>
        <v>aK_T_3__p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"aK_W_1_" &amp; INDIRECT("F" &amp; ROW(C335)-6) &amp; "_p"</f>
        <v>aK_W_1__p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"aK_W_2_" &amp; INDIRECT("F" &amp; ROW(C336)-7) &amp; "_p"</f>
        <v>aK_W_2__p</v>
      </c>
      <c r="B336">
        <v>0</v>
      </c>
      <c r="C336" t="s">
        <v>60</v>
      </c>
    </row>
    <row r="337" spans="1:3" x14ac:dyDescent="0.3">
      <c r="A337" t="str">
        <f t="array" aca="1" ref="A337" ca="1" xml:space="preserve"> "aK_W_3_" &amp; INDIRECT("F" &amp; ROW(C337)-8) &amp; "_p"</f>
        <v>aK_W_3__p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"aK_P_1_" &amp; INDIRECT("F" &amp; ROW(C339) - 10) &amp; "_p"</f>
        <v>aK_P_1__p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"aK_P_2_" &amp; INDIRECT("F" &amp; ROW(C340) - 11) &amp; "_p"</f>
        <v>aK_P_2__p</v>
      </c>
      <c r="B340">
        <v>0</v>
      </c>
      <c r="C340" t="s">
        <v>60</v>
      </c>
    </row>
    <row r="341" spans="1:3" x14ac:dyDescent="0.3">
      <c r="A341" t="str">
        <f t="array" aca="1" ref="A341" ca="1" xml:space="preserve"> "aK_P_3_" &amp; INDIRECT("F" &amp; ROW(C341) - 12) &amp; "_p"</f>
        <v>aK_P_3__p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"aK_SL_1_" &amp; INDIRECT("F" &amp; ROW(C343) - 14) &amp; "_p"</f>
        <v>aK_SL_1__p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"aK_SL_2_" &amp; INDIRECT("F" &amp; ROW(C344) - 15) &amp; "_p"</f>
        <v>aK_SL_2__p</v>
      </c>
      <c r="B344">
        <v>0</v>
      </c>
      <c r="C344" t="s">
        <v>60</v>
      </c>
    </row>
    <row r="345" spans="1:3" x14ac:dyDescent="0.3">
      <c r="A345" t="str">
        <f t="array" aca="1" ref="A345" ca="1" xml:space="preserve"> "aK_Sl_3_" &amp; INDIRECT("F" &amp; ROW(C345) - 16) &amp; "_p"</f>
        <v>aK_Sl_3__p</v>
      </c>
      <c r="B345">
        <v>2</v>
      </c>
      <c r="C345" t="s">
        <v>61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>
        <f t="array" aca="1" ref="A347" ca="1" xml:space="preserve"> "aK_DR_1_" &amp; INDIRECT("F" &amp; ROW(C347) - 18) &amp; "_p"</f>
        <v>aK_DR_1__p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"aK_DR_1_" &amp; INDIRECT("F" &amp; ROW(C348) - 19) &amp; "_p"</f>
        <v>aK_DR_1__p</v>
      </c>
      <c r="B348">
        <v>0</v>
      </c>
      <c r="C348" t="s">
        <v>60</v>
      </c>
    </row>
    <row r="349" spans="1:3" x14ac:dyDescent="0.3">
      <c r="A349" t="str">
        <f t="array" aca="1" ref="A349" ca="1" xml:space="preserve"> "aK_DR_1_" &amp; INDIRECT("F" &amp; ROW(C349) - 20) &amp; "_p"</f>
        <v>aK_DR_1__p</v>
      </c>
      <c r="B349">
        <v>2</v>
      </c>
      <c r="C349" t="s">
        <v>61</v>
      </c>
    </row>
    <row r="350" spans="1:3" x14ac:dyDescent="0.3">
      <c r="A350" s="14" t="s">
        <v>172</v>
      </c>
    </row>
    <row r="351" spans="1:3" x14ac:dyDescent="0.3">
      <c r="A351" t="str">
        <f t="array" aca="1" ref="A351" ca="1" xml:space="preserve"> "aK_CY_1_" &amp; INDIRECT("F" &amp; ROW(C351) - 22) &amp; "_p"</f>
        <v>aK_CY_1__p</v>
      </c>
      <c r="B351">
        <v>0.1</v>
      </c>
      <c r="C351" t="s">
        <v>59</v>
      </c>
    </row>
    <row r="352" spans="1:3" x14ac:dyDescent="0.3">
      <c r="A352" t="str">
        <f t="array" aca="1" ref="A352" ca="1" xml:space="preserve"> "aK_CY_1_" &amp; INDIRECT("F" &amp; ROW(C352) - 23) &amp; "_p"</f>
        <v>aK_CY_1__p</v>
      </c>
      <c r="B352">
        <v>0</v>
      </c>
      <c r="C352" t="s">
        <v>60</v>
      </c>
    </row>
    <row r="353" spans="1:5" x14ac:dyDescent="0.3">
      <c r="A353" t="str">
        <f t="array" aca="1" ref="A353" ca="1" xml:space="preserve"> "aK_CY_1_" &amp; INDIRECT("F" &amp; ROW(C353) - 24) &amp; "_p"</f>
        <v>aK_CY_1__p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aKd region " &amp;E354</f>
        <v>sector 5 aKd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"aK_T_1_" &amp; INDIRECT("F" &amp; ROW(C356)-2) &amp; "_p"</f>
        <v>aK_T_1__p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"aK_T_2_" &amp; INDIRECT("F" &amp; ROW(C357)-3) &amp; "_p"</f>
        <v>aK_T_2__p</v>
      </c>
      <c r="B357">
        <v>0</v>
      </c>
      <c r="C357" t="s">
        <v>60</v>
      </c>
    </row>
    <row r="358" spans="1:5" x14ac:dyDescent="0.3">
      <c r="A358" t="str">
        <f t="array" aca="1" ref="A358" ca="1" xml:space="preserve"> "aK_T_3_" &amp; INDIRECT("F" &amp; ROW(C358)-4) &amp; "_p"</f>
        <v>aK_T_3__p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"aK_W_1_" &amp; INDIRECT("F" &amp; ROW(C360)-6) &amp; "_p"</f>
        <v>aK_W_1__p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"aK_W_2_" &amp; INDIRECT("F" &amp; ROW(C361)-7) &amp; "_p"</f>
        <v>aK_W_2__p</v>
      </c>
      <c r="B361">
        <v>0</v>
      </c>
      <c r="C361" t="s">
        <v>60</v>
      </c>
    </row>
    <row r="362" spans="1:5" x14ac:dyDescent="0.3">
      <c r="A362" t="str">
        <f t="array" aca="1" ref="A362" ca="1" xml:space="preserve"> "aK_W_3_" &amp; INDIRECT("F" &amp; ROW(C362)-8) &amp; "_p"</f>
        <v>aK_W_3__p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"aK_P_1_" &amp; INDIRECT("F" &amp; ROW(C364) - 10) &amp; "_p"</f>
        <v>aK_P_1__p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"aK_P_2_" &amp; INDIRECT("F" &amp; ROW(C365) - 11) &amp; "_p"</f>
        <v>aK_P_2__p</v>
      </c>
      <c r="B365">
        <v>0</v>
      </c>
      <c r="C365" t="s">
        <v>60</v>
      </c>
    </row>
    <row r="366" spans="1:5" x14ac:dyDescent="0.3">
      <c r="A366" t="str">
        <f t="array" aca="1" ref="A366" ca="1" xml:space="preserve"> "aK_P_3_" &amp; INDIRECT("F" &amp; ROW(C366) - 12) &amp; "_p"</f>
        <v>aK_P_3__p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"aK_SL_1_" &amp; INDIRECT("F" &amp; ROW(C368) - 14) &amp; "_p"</f>
        <v>aK_SL_1__p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"aK_SL_2_" &amp; INDIRECT("F" &amp; ROW(C369) - 15) &amp; "_p"</f>
        <v>aK_SL_2__p</v>
      </c>
      <c r="B369">
        <v>0</v>
      </c>
      <c r="C369" t="s">
        <v>60</v>
      </c>
    </row>
    <row r="370" spans="1:5" x14ac:dyDescent="0.3">
      <c r="A370" t="str">
        <f t="array" aca="1" ref="A370" ca="1" xml:space="preserve"> "aK_Sl_3_" &amp; INDIRECT("F" &amp; ROW(C370) - 16) &amp; "_p"</f>
        <v>aK_Sl_3__p</v>
      </c>
      <c r="B370">
        <v>2</v>
      </c>
      <c r="C370" t="s">
        <v>61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>
        <f t="array" aca="1" ref="A372" ca="1" xml:space="preserve"> "aK_DR_1_" &amp; INDIRECT("F" &amp; ROW(C372) - 18) &amp; "_p"</f>
        <v>aK_DR_1__p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"aK_DR_1_" &amp; INDIRECT("F" &amp; ROW(C373) - 19) &amp; "_p"</f>
        <v>aK_DR_1__p</v>
      </c>
      <c r="B373">
        <v>0</v>
      </c>
      <c r="C373" t="s">
        <v>60</v>
      </c>
    </row>
    <row r="374" spans="1:5" x14ac:dyDescent="0.3">
      <c r="A374" t="str">
        <f t="array" aca="1" ref="A374" ca="1" xml:space="preserve"> "aK_DR_1_" &amp; INDIRECT("F" &amp; ROW(C374) - 20) &amp; "_p"</f>
        <v>aK_DR_1__p</v>
      </c>
      <c r="B374">
        <v>2</v>
      </c>
      <c r="C374" t="s">
        <v>61</v>
      </c>
    </row>
    <row r="375" spans="1:5" x14ac:dyDescent="0.3">
      <c r="A375" s="14" t="s">
        <v>172</v>
      </c>
    </row>
    <row r="376" spans="1:5" x14ac:dyDescent="0.3">
      <c r="A376" t="str">
        <f t="array" aca="1" ref="A376" ca="1" xml:space="preserve"> "aK_CY_1_" &amp; INDIRECT("F" &amp; ROW(C376) - 22) &amp; "_p"</f>
        <v>aK_CY_1__p</v>
      </c>
      <c r="B376">
        <v>0.1</v>
      </c>
      <c r="C376" t="s">
        <v>59</v>
      </c>
    </row>
    <row r="377" spans="1:5" x14ac:dyDescent="0.3">
      <c r="A377" t="str">
        <f t="array" aca="1" ref="A377" ca="1" xml:space="preserve"> "aK_CY_1_" &amp; INDIRECT("F" &amp; ROW(C377) - 23) &amp; "_p"</f>
        <v>aK_CY_1__p</v>
      </c>
      <c r="B377">
        <v>0</v>
      </c>
      <c r="C377" t="s">
        <v>60</v>
      </c>
    </row>
    <row r="378" spans="1:5" x14ac:dyDescent="0.3">
      <c r="A378" t="str">
        <f t="array" aca="1" ref="A378" ca="1" xml:space="preserve"> "aK_CY_1_" &amp; INDIRECT("F" &amp; ROW(C378) - 24) &amp; "_p"</f>
        <v>aK_CY_1__p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aKd region " &amp;E379</f>
        <v>sector 6 aKd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"aK_T_1_" &amp; INDIRECT("F" &amp; ROW(C381)-2) &amp; "_p"</f>
        <v>aK_T_1__p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"aK_T_2_" &amp; INDIRECT("F" &amp; ROW(C382)-3) &amp; "_p"</f>
        <v>aK_T_2__p</v>
      </c>
      <c r="B382">
        <v>0</v>
      </c>
      <c r="C382" t="s">
        <v>60</v>
      </c>
    </row>
    <row r="383" spans="1:5" x14ac:dyDescent="0.3">
      <c r="A383" t="str">
        <f t="array" aca="1" ref="A383" ca="1" xml:space="preserve"> "aK_T_3_" &amp; INDIRECT("F" &amp; ROW(C383)-4) &amp; "_p"</f>
        <v>aK_T_3__p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"aK_W_1_" &amp; INDIRECT("F" &amp; ROW(C385)-6) &amp; "_p"</f>
        <v>aK_W_1__p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"aK_W_2_" &amp; INDIRECT("F" &amp; ROW(C386)-7) &amp; "_p"</f>
        <v>aK_W_2__p</v>
      </c>
      <c r="B386">
        <v>0</v>
      </c>
      <c r="C386" t="s">
        <v>60</v>
      </c>
    </row>
    <row r="387" spans="1:3" x14ac:dyDescent="0.3">
      <c r="A387" t="str">
        <f t="array" aca="1" ref="A387" ca="1" xml:space="preserve"> "aK_W_3_" &amp; INDIRECT("F" &amp; ROW(C387)-8) &amp; "_p"</f>
        <v>aK_W_3__p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"aK_P_1_" &amp; INDIRECT("F" &amp; ROW(C389) - 10) &amp; "_p"</f>
        <v>aK_P_1__p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"aK_P_2_" &amp; INDIRECT("F" &amp; ROW(C390) - 11) &amp; "_p"</f>
        <v>aK_P_2__p</v>
      </c>
      <c r="B390">
        <v>0</v>
      </c>
      <c r="C390" t="s">
        <v>60</v>
      </c>
    </row>
    <row r="391" spans="1:3" x14ac:dyDescent="0.3">
      <c r="A391" t="str">
        <f t="array" aca="1" ref="A391" ca="1" xml:space="preserve"> "aK_P_3_" &amp; INDIRECT("F" &amp; ROW(C391) - 12) &amp; "_p"</f>
        <v>aK_P_3__p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"aK_SL_1_" &amp; INDIRECT("F" &amp; ROW(C393) - 14) &amp; "_p"</f>
        <v>aK_SL_1__p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"aK_SL_2_" &amp; INDIRECT("F" &amp; ROW(C394) - 15) &amp; "_p"</f>
        <v>aK_SL_2__p</v>
      </c>
      <c r="B394">
        <v>0</v>
      </c>
      <c r="C394" t="s">
        <v>60</v>
      </c>
    </row>
    <row r="395" spans="1:3" x14ac:dyDescent="0.3">
      <c r="A395" t="str">
        <f t="array" aca="1" ref="A395" ca="1" xml:space="preserve"> "aK_Sl_3_" &amp; INDIRECT("F" &amp; ROW(C395) - 16) &amp; "_p"</f>
        <v>aK_Sl_3__p</v>
      </c>
      <c r="B395">
        <v>2</v>
      </c>
      <c r="C395" t="s">
        <v>61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>
        <f t="array" aca="1" ref="A397" ca="1" xml:space="preserve"> "aK_DR_1_" &amp; INDIRECT("F" &amp; ROW(C397) - 18) &amp; "_p"</f>
        <v>aK_DR_1__p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"aK_DR_1_" &amp; INDIRECT("F" &amp; ROW(C398) - 19) &amp; "_p"</f>
        <v>aK_DR_1__p</v>
      </c>
      <c r="B398">
        <v>0</v>
      </c>
      <c r="C398" t="s">
        <v>60</v>
      </c>
    </row>
    <row r="399" spans="1:3" x14ac:dyDescent="0.3">
      <c r="A399" t="str">
        <f t="array" aca="1" ref="A399" ca="1" xml:space="preserve"> "aK_DR_1_" &amp; INDIRECT("F" &amp; ROW(C399) - 20) &amp; "_p"</f>
        <v>aK_DR_1__p</v>
      </c>
      <c r="B399">
        <v>2</v>
      </c>
      <c r="C399" t="s">
        <v>61</v>
      </c>
    </row>
    <row r="400" spans="1:3" x14ac:dyDescent="0.3">
      <c r="A400" s="14" t="s">
        <v>172</v>
      </c>
    </row>
    <row r="401" spans="1:5" x14ac:dyDescent="0.3">
      <c r="A401" t="str">
        <f t="array" aca="1" ref="A401" ca="1" xml:space="preserve"> "aK_CY_1_" &amp; INDIRECT("F" &amp; ROW(C401) - 22) &amp; "_p"</f>
        <v>aK_CY_1__p</v>
      </c>
      <c r="B401">
        <v>0.1</v>
      </c>
      <c r="C401" t="s">
        <v>59</v>
      </c>
    </row>
    <row r="402" spans="1:5" x14ac:dyDescent="0.3">
      <c r="A402" t="str">
        <f t="array" aca="1" ref="A402" ca="1" xml:space="preserve"> "aK_CY_1_" &amp; INDIRECT("F" &amp; ROW(C402) - 23) &amp; "_p"</f>
        <v>aK_CY_1__p</v>
      </c>
      <c r="B402">
        <v>0</v>
      </c>
      <c r="C402" t="s">
        <v>60</v>
      </c>
    </row>
    <row r="403" spans="1:5" x14ac:dyDescent="0.3">
      <c r="A403" t="str">
        <f t="array" aca="1" ref="A403" ca="1" xml:space="preserve"> "aK_CY_1_" &amp; INDIRECT("F" &amp; ROW(C403) - 24) &amp; "_p"</f>
        <v>aK_CY_1__p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aKd region " &amp;E404</f>
        <v>sector 6 aKd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"aK_T_1_" &amp; INDIRECT("F" &amp; ROW(C406)-2) &amp; "_p"</f>
        <v>aK_T_1__p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"aK_T_2_" &amp; INDIRECT("F" &amp; ROW(C407)-3) &amp; "_p"</f>
        <v>aK_T_2__p</v>
      </c>
      <c r="B407">
        <v>0</v>
      </c>
      <c r="C407" t="s">
        <v>60</v>
      </c>
    </row>
    <row r="408" spans="1:5" x14ac:dyDescent="0.3">
      <c r="A408" t="str">
        <f t="array" aca="1" ref="A408" ca="1" xml:space="preserve"> "aK_T_3_" &amp; INDIRECT("F" &amp; ROW(C408)-4) &amp; "_p"</f>
        <v>aK_T_3__p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"aK_W_1_" &amp; INDIRECT("F" &amp; ROW(C410)-6) &amp; "_p"</f>
        <v>aK_W_1__p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"aK_W_2_" &amp; INDIRECT("F" &amp; ROW(C411)-7) &amp; "_p"</f>
        <v>aK_W_2__p</v>
      </c>
      <c r="B411">
        <v>0</v>
      </c>
      <c r="C411" t="s">
        <v>60</v>
      </c>
    </row>
    <row r="412" spans="1:5" x14ac:dyDescent="0.3">
      <c r="A412" t="str">
        <f t="array" aca="1" ref="A412" ca="1" xml:space="preserve"> "aK_W_3_" &amp; INDIRECT("F" &amp; ROW(C412)-8) &amp; "_p"</f>
        <v>aK_W_3__p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"aK_P_1_" &amp; INDIRECT("F" &amp; ROW(C414) - 10) &amp; "_p"</f>
        <v>aK_P_1__p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"aK_P_2_" &amp; INDIRECT("F" &amp; ROW(C415) - 11) &amp; "_p"</f>
        <v>aK_P_2__p</v>
      </c>
      <c r="B415">
        <v>0</v>
      </c>
      <c r="C415" t="s">
        <v>60</v>
      </c>
    </row>
    <row r="416" spans="1:5" x14ac:dyDescent="0.3">
      <c r="A416" t="str">
        <f t="array" aca="1" ref="A416" ca="1" xml:space="preserve"> "aK_P_3_" &amp; INDIRECT("F" &amp; ROW(C416) - 12) &amp; "_p"</f>
        <v>aK_P_3__p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"aK_SL_1_" &amp; INDIRECT("F" &amp; ROW(C418) - 14) &amp; "_p"</f>
        <v>aK_SL_1__p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"aK_SL_2_" &amp; INDIRECT("F" &amp; ROW(C419) - 15) &amp; "_p"</f>
        <v>aK_SL_2__p</v>
      </c>
      <c r="B419">
        <v>0</v>
      </c>
      <c r="C419" t="s">
        <v>60</v>
      </c>
    </row>
    <row r="420" spans="1:5" x14ac:dyDescent="0.3">
      <c r="A420" t="str">
        <f t="array" aca="1" ref="A420" ca="1" xml:space="preserve"> "aK_Sl_3_" &amp; INDIRECT("F" &amp; ROW(C420) - 16) &amp; "_p"</f>
        <v>aK_Sl_3__p</v>
      </c>
      <c r="B420">
        <v>2</v>
      </c>
      <c r="C420" t="s">
        <v>61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>
        <f t="array" aca="1" ref="A422" ca="1" xml:space="preserve"> "aK_DR_1_" &amp; INDIRECT("F" &amp; ROW(C422) - 18) &amp; "_p"</f>
        <v>aK_DR_1__p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"aK_DR_1_" &amp; INDIRECT("F" &amp; ROW(C423) - 19) &amp; "_p"</f>
        <v>aK_DR_1__p</v>
      </c>
      <c r="B423">
        <v>0</v>
      </c>
      <c r="C423" t="s">
        <v>60</v>
      </c>
    </row>
    <row r="424" spans="1:5" x14ac:dyDescent="0.3">
      <c r="A424" t="str">
        <f t="array" aca="1" ref="A424" ca="1" xml:space="preserve"> "aK_DR_1_" &amp; INDIRECT("F" &amp; ROW(C424) - 20) &amp; "_p"</f>
        <v>aK_DR_1__p</v>
      </c>
      <c r="B424">
        <v>2</v>
      </c>
      <c r="C424" t="s">
        <v>61</v>
      </c>
    </row>
    <row r="425" spans="1:5" x14ac:dyDescent="0.3">
      <c r="A425" s="14" t="s">
        <v>172</v>
      </c>
    </row>
    <row r="426" spans="1:5" x14ac:dyDescent="0.3">
      <c r="A426" t="str">
        <f t="array" aca="1" ref="A426" ca="1" xml:space="preserve"> "aK_CY_1_" &amp; INDIRECT("F" &amp; ROW(C426) - 22) &amp; "_p"</f>
        <v>aK_CY_1__p</v>
      </c>
      <c r="B426">
        <v>0.1</v>
      </c>
      <c r="C426" t="s">
        <v>59</v>
      </c>
    </row>
    <row r="427" spans="1:5" x14ac:dyDescent="0.3">
      <c r="A427" t="str">
        <f t="array" aca="1" ref="A427" ca="1" xml:space="preserve"> "aK_CY_1_" &amp; INDIRECT("F" &amp; ROW(C427) - 23) &amp; "_p"</f>
        <v>aK_CY_1__p</v>
      </c>
      <c r="B427">
        <v>0</v>
      </c>
      <c r="C427" t="s">
        <v>60</v>
      </c>
    </row>
    <row r="428" spans="1:5" x14ac:dyDescent="0.3">
      <c r="A428" t="str">
        <f t="array" aca="1" ref="A428" ca="1" xml:space="preserve"> "aK_CY_1_" &amp; INDIRECT("F" &amp; ROW(C428) - 24) &amp; "_p"</f>
        <v>aK_CY_1__p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aKd region " &amp;E429</f>
        <v>sector 6 aKd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"aK_T_1_" &amp; INDIRECT("F" &amp; ROW(C431)-2) &amp; "_p"</f>
        <v>aK_T_1__p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"aK_T_2_" &amp; INDIRECT("F" &amp; ROW(C432)-3) &amp; "_p"</f>
        <v>aK_T_2__p</v>
      </c>
      <c r="B432">
        <v>0</v>
      </c>
      <c r="C432" t="s">
        <v>60</v>
      </c>
    </row>
    <row r="433" spans="1:3" x14ac:dyDescent="0.3">
      <c r="A433" t="str">
        <f t="array" aca="1" ref="A433" ca="1" xml:space="preserve"> "aK_T_3_" &amp; INDIRECT("F" &amp; ROW(C433)-4) &amp; "_p"</f>
        <v>aK_T_3__p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"aK_W_1_" &amp; INDIRECT("F" &amp; ROW(C435)-6) &amp; "_p"</f>
        <v>aK_W_1__p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"aK_W_2_" &amp; INDIRECT("F" &amp; ROW(C436)-7) &amp; "_p"</f>
        <v>aK_W_2__p</v>
      </c>
      <c r="B436">
        <v>0</v>
      </c>
      <c r="C436" t="s">
        <v>60</v>
      </c>
    </row>
    <row r="437" spans="1:3" x14ac:dyDescent="0.3">
      <c r="A437" t="str">
        <f t="array" aca="1" ref="A437" ca="1" xml:space="preserve"> "aK_W_3_" &amp; INDIRECT("F" &amp; ROW(C437)-8) &amp; "_p"</f>
        <v>aK_W_3__p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"aK_P_1_" &amp; INDIRECT("F" &amp; ROW(C439) - 10) &amp; "_p"</f>
        <v>aK_P_1__p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"aK_P_2_" &amp; INDIRECT("F" &amp; ROW(C440) - 11) &amp; "_p"</f>
        <v>aK_P_2__p</v>
      </c>
      <c r="B440">
        <v>0</v>
      </c>
      <c r="C440" t="s">
        <v>60</v>
      </c>
    </row>
    <row r="441" spans="1:3" x14ac:dyDescent="0.3">
      <c r="A441" t="str">
        <f t="array" aca="1" ref="A441" ca="1" xml:space="preserve"> "aK_P_3_" &amp; INDIRECT("F" &amp; ROW(C441) - 12) &amp; "_p"</f>
        <v>aK_P_3__p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"aK_SL_1_" &amp; INDIRECT("F" &amp; ROW(C443) - 14) &amp; "_p"</f>
        <v>aK_SL_1__p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"aK_SL_2_" &amp; INDIRECT("F" &amp; ROW(C444) - 15) &amp; "_p"</f>
        <v>aK_SL_2__p</v>
      </c>
      <c r="B444">
        <v>0</v>
      </c>
      <c r="C444" t="s">
        <v>60</v>
      </c>
    </row>
    <row r="445" spans="1:3" x14ac:dyDescent="0.3">
      <c r="A445" t="str">
        <f t="array" aca="1" ref="A445" ca="1" xml:space="preserve"> "aK_Sl_3_" &amp; INDIRECT("F" &amp; ROW(C445) - 16) &amp; "_p"</f>
        <v>aK_Sl_3__p</v>
      </c>
      <c r="B445">
        <v>2</v>
      </c>
      <c r="C445" t="s">
        <v>61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>
        <f t="array" aca="1" ref="A447" ca="1" xml:space="preserve"> "aK_DR_1_" &amp; INDIRECT("F" &amp; ROW(C447) - 18) &amp; "_p"</f>
        <v>aK_DR_1__p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"aK_DR_1_" &amp; INDIRECT("F" &amp; ROW(C448) - 19) &amp; "_p"</f>
        <v>aK_DR_1__p</v>
      </c>
      <c r="B448">
        <v>0</v>
      </c>
      <c r="C448" t="s">
        <v>60</v>
      </c>
    </row>
    <row r="449" spans="1:5" x14ac:dyDescent="0.3">
      <c r="A449" t="str">
        <f t="array" aca="1" ref="A449" ca="1" xml:space="preserve"> "aK_DR_1_" &amp; INDIRECT("F" &amp; ROW(C449) - 20) &amp; "_p"</f>
        <v>aK_DR_1__p</v>
      </c>
      <c r="B449">
        <v>2</v>
      </c>
      <c r="C449" t="s">
        <v>61</v>
      </c>
    </row>
    <row r="450" spans="1:5" x14ac:dyDescent="0.3">
      <c r="A450" s="14" t="s">
        <v>172</v>
      </c>
    </row>
    <row r="451" spans="1:5" x14ac:dyDescent="0.3">
      <c r="A451" t="str">
        <f t="array" aca="1" ref="A451" ca="1" xml:space="preserve"> "aK_CY_1_" &amp; INDIRECT("F" &amp; ROW(C451) - 22) &amp; "_p"</f>
        <v>aK_CY_1__p</v>
      </c>
      <c r="B451">
        <v>0.1</v>
      </c>
      <c r="C451" t="s">
        <v>59</v>
      </c>
    </row>
    <row r="452" spans="1:5" x14ac:dyDescent="0.3">
      <c r="A452" t="str">
        <f t="array" aca="1" ref="A452" ca="1" xml:space="preserve"> "aK_CY_1_" &amp; INDIRECT("F" &amp; ROW(C452) - 23) &amp; "_p"</f>
        <v>aK_CY_1__p</v>
      </c>
      <c r="B452">
        <v>0</v>
      </c>
      <c r="C452" t="s">
        <v>60</v>
      </c>
    </row>
    <row r="453" spans="1:5" x14ac:dyDescent="0.3">
      <c r="A453" t="str">
        <f t="array" aca="1" ref="A453" ca="1" xml:space="preserve"> "aK_CY_1_" &amp; INDIRECT("F" &amp; ROW(C453) - 24) &amp; "_p"</f>
        <v>aK_CY_1__p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aKd region " &amp;E454</f>
        <v>sector 7 aKd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"aK_T_1_" &amp; INDIRECT("F" &amp; ROW(C456)-2) &amp; "_p"</f>
        <v>aK_T_1__p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"aK_T_2_" &amp; INDIRECT("F" &amp; ROW(C457)-3) &amp; "_p"</f>
        <v>aK_T_2__p</v>
      </c>
      <c r="B457">
        <v>0</v>
      </c>
      <c r="C457" t="s">
        <v>60</v>
      </c>
    </row>
    <row r="458" spans="1:5" x14ac:dyDescent="0.3">
      <c r="A458" t="str">
        <f t="array" aca="1" ref="A458" ca="1" xml:space="preserve"> "aK_T_3_" &amp; INDIRECT("F" &amp; ROW(C458)-4) &amp; "_p"</f>
        <v>aK_T_3__p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"aK_W_1_" &amp; INDIRECT("F" &amp; ROW(C460)-6) &amp; "_p"</f>
        <v>aK_W_1__p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"aK_W_2_" &amp; INDIRECT("F" &amp; ROW(C461)-7) &amp; "_p"</f>
        <v>aK_W_2__p</v>
      </c>
      <c r="B461">
        <v>0</v>
      </c>
      <c r="C461" t="s">
        <v>60</v>
      </c>
    </row>
    <row r="462" spans="1:5" x14ac:dyDescent="0.3">
      <c r="A462" t="str">
        <f t="array" aca="1" ref="A462" ca="1" xml:space="preserve"> "aK_W_3_" &amp; INDIRECT("F" &amp; ROW(C462)-8) &amp; "_p"</f>
        <v>aK_W_3__p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"aK_P_1_" &amp; INDIRECT("F" &amp; ROW(C464) - 10) &amp; "_p"</f>
        <v>aK_P_1__p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"aK_P_2_" &amp; INDIRECT("F" &amp; ROW(C465) - 11) &amp; "_p"</f>
        <v>aK_P_2__p</v>
      </c>
      <c r="B465">
        <v>0</v>
      </c>
      <c r="C465" t="s">
        <v>60</v>
      </c>
    </row>
    <row r="466" spans="1:5" x14ac:dyDescent="0.3">
      <c r="A466" t="str">
        <f t="array" aca="1" ref="A466" ca="1" xml:space="preserve"> "aK_P_3_" &amp; INDIRECT("F" &amp; ROW(C466) - 12) &amp; "_p"</f>
        <v>aK_P_3__p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"aK_SL_1_" &amp; INDIRECT("F" &amp; ROW(C468) - 14) &amp; "_p"</f>
        <v>aK_SL_1__p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"aK_SL_2_" &amp; INDIRECT("F" &amp; ROW(C469) - 15) &amp; "_p"</f>
        <v>aK_SL_2__p</v>
      </c>
      <c r="B469">
        <v>0</v>
      </c>
      <c r="C469" t="s">
        <v>60</v>
      </c>
    </row>
    <row r="470" spans="1:5" x14ac:dyDescent="0.3">
      <c r="A470" t="str">
        <f t="array" aca="1" ref="A470" ca="1" xml:space="preserve"> "aK_Sl_3_" &amp; INDIRECT("F" &amp; ROW(C470) - 16) &amp; "_p"</f>
        <v>aK_Sl_3__p</v>
      </c>
      <c r="B470">
        <v>2</v>
      </c>
      <c r="C470" t="s">
        <v>61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>
        <f t="array" aca="1" ref="A472" ca="1" xml:space="preserve"> "aK_DR_1_" &amp; INDIRECT("F" &amp; ROW(C472) - 18) &amp; "_p"</f>
        <v>aK_DR_1__p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"aK_DR_1_" &amp; INDIRECT("F" &amp; ROW(C473) - 19) &amp; "_p"</f>
        <v>aK_DR_1__p</v>
      </c>
      <c r="B473">
        <v>0</v>
      </c>
      <c r="C473" t="s">
        <v>60</v>
      </c>
    </row>
    <row r="474" spans="1:5" x14ac:dyDescent="0.3">
      <c r="A474" t="str">
        <f t="array" aca="1" ref="A474" ca="1" xml:space="preserve"> "aK_DR_1_" &amp; INDIRECT("F" &amp; ROW(C474) - 20) &amp; "_p"</f>
        <v>aK_DR_1__p</v>
      </c>
      <c r="B474">
        <v>2</v>
      </c>
      <c r="C474" t="s">
        <v>61</v>
      </c>
    </row>
    <row r="475" spans="1:5" x14ac:dyDescent="0.3">
      <c r="A475" s="14" t="s">
        <v>172</v>
      </c>
    </row>
    <row r="476" spans="1:5" x14ac:dyDescent="0.3">
      <c r="A476" t="str">
        <f t="array" aca="1" ref="A476" ca="1" xml:space="preserve"> "aK_CY_1_" &amp; INDIRECT("F" &amp; ROW(C476) - 22) &amp; "_p"</f>
        <v>aK_CY_1__p</v>
      </c>
      <c r="B476">
        <v>0.1</v>
      </c>
      <c r="C476" t="s">
        <v>59</v>
      </c>
    </row>
    <row r="477" spans="1:5" x14ac:dyDescent="0.3">
      <c r="A477" t="str">
        <f t="array" aca="1" ref="A477" ca="1" xml:space="preserve"> "aK_CY_1_" &amp; INDIRECT("F" &amp; ROW(C477) - 23) &amp; "_p"</f>
        <v>aK_CY_1__p</v>
      </c>
      <c r="B477">
        <v>0</v>
      </c>
      <c r="C477" t="s">
        <v>60</v>
      </c>
    </row>
    <row r="478" spans="1:5" x14ac:dyDescent="0.3">
      <c r="A478" t="str">
        <f t="array" aca="1" ref="A478" ca="1" xml:space="preserve"> "aK_CY_1_" &amp; INDIRECT("F" &amp; ROW(C478) - 24) &amp; "_p"</f>
        <v>aK_CY_1__p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aKd region " &amp;E479</f>
        <v>sector 7 aKd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"aK_T_1_" &amp; INDIRECT("F" &amp; ROW(C481)-2) &amp; "_p"</f>
        <v>aK_T_1__p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"aK_T_2_" &amp; INDIRECT("F" &amp; ROW(C482)-3) &amp; "_p"</f>
        <v>aK_T_2__p</v>
      </c>
      <c r="B482">
        <v>0</v>
      </c>
      <c r="C482" t="s">
        <v>60</v>
      </c>
    </row>
    <row r="483" spans="1:3" x14ac:dyDescent="0.3">
      <c r="A483" t="str">
        <f t="array" aca="1" ref="A483" ca="1" xml:space="preserve"> "aK_T_3_" &amp; INDIRECT("F" &amp; ROW(C483)-4) &amp; "_p"</f>
        <v>aK_T_3__p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"aK_W_1_" &amp; INDIRECT("F" &amp; ROW(C485)-6) &amp; "_p"</f>
        <v>aK_W_1__p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"aK_W_2_" &amp; INDIRECT("F" &amp; ROW(C486)-7) &amp; "_p"</f>
        <v>aK_W_2__p</v>
      </c>
      <c r="B486">
        <v>0</v>
      </c>
      <c r="C486" t="s">
        <v>60</v>
      </c>
    </row>
    <row r="487" spans="1:3" x14ac:dyDescent="0.3">
      <c r="A487" t="str">
        <f t="array" aca="1" ref="A487" ca="1" xml:space="preserve"> "aK_W_3_" &amp; INDIRECT("F" &amp; ROW(C487)-8) &amp; "_p"</f>
        <v>aK_W_3__p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"aK_P_1_" &amp; INDIRECT("F" &amp; ROW(C489) - 10) &amp; "_p"</f>
        <v>aK_P_1__p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"aK_P_2_" &amp; INDIRECT("F" &amp; ROW(C490) - 11) &amp; "_p"</f>
        <v>aK_P_2__p</v>
      </c>
      <c r="B490">
        <v>0</v>
      </c>
      <c r="C490" t="s">
        <v>60</v>
      </c>
    </row>
    <row r="491" spans="1:3" x14ac:dyDescent="0.3">
      <c r="A491" t="str">
        <f t="array" aca="1" ref="A491" ca="1" xml:space="preserve"> "aK_P_3_" &amp; INDIRECT("F" &amp; ROW(C491) - 12) &amp; "_p"</f>
        <v>aK_P_3__p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"aK_SL_1_" &amp; INDIRECT("F" &amp; ROW(C493) - 14) &amp; "_p"</f>
        <v>aK_SL_1__p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"aK_SL_2_" &amp; INDIRECT("F" &amp; ROW(C494) - 15) &amp; "_p"</f>
        <v>aK_SL_2__p</v>
      </c>
      <c r="B494">
        <v>0</v>
      </c>
      <c r="C494" t="s">
        <v>60</v>
      </c>
    </row>
    <row r="495" spans="1:3" x14ac:dyDescent="0.3">
      <c r="A495" t="str">
        <f t="array" aca="1" ref="A495" ca="1" xml:space="preserve"> "aK_Sl_3_" &amp; INDIRECT("F" &amp; ROW(C495) - 16) &amp; "_p"</f>
        <v>aK_Sl_3__p</v>
      </c>
      <c r="B495">
        <v>2</v>
      </c>
      <c r="C495" t="s">
        <v>61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>
        <f t="array" aca="1" ref="A497" ca="1" xml:space="preserve"> "aK_DR_1_" &amp; INDIRECT("F" &amp; ROW(C497) - 18) &amp; "_p"</f>
        <v>aK_DR_1__p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"aK_DR_1_" &amp; INDIRECT("F" &amp; ROW(C498) - 19) &amp; "_p"</f>
        <v>aK_DR_1__p</v>
      </c>
      <c r="B498">
        <v>0</v>
      </c>
      <c r="C498" t="s">
        <v>60</v>
      </c>
    </row>
    <row r="499" spans="1:5" x14ac:dyDescent="0.3">
      <c r="A499" t="str">
        <f t="array" aca="1" ref="A499" ca="1" xml:space="preserve"> "aK_DR_1_" &amp; INDIRECT("F" &amp; ROW(C499) - 20) &amp; "_p"</f>
        <v>aK_DR_1__p</v>
      </c>
      <c r="B499">
        <v>2</v>
      </c>
      <c r="C499" t="s">
        <v>61</v>
      </c>
    </row>
    <row r="500" spans="1:5" x14ac:dyDescent="0.3">
      <c r="A500" s="14" t="s">
        <v>172</v>
      </c>
    </row>
    <row r="501" spans="1:5" x14ac:dyDescent="0.3">
      <c r="A501" t="str">
        <f t="array" aca="1" ref="A501" ca="1" xml:space="preserve"> "aK_CY_1_" &amp; INDIRECT("F" &amp; ROW(C501) - 22) &amp; "_p"</f>
        <v>aK_CY_1__p</v>
      </c>
      <c r="B501">
        <v>0.1</v>
      </c>
      <c r="C501" t="s">
        <v>59</v>
      </c>
    </row>
    <row r="502" spans="1:5" x14ac:dyDescent="0.3">
      <c r="A502" t="str">
        <f t="array" aca="1" ref="A502" ca="1" xml:space="preserve"> "aK_CY_1_" &amp; INDIRECT("F" &amp; ROW(C502) - 23) &amp; "_p"</f>
        <v>aK_CY_1__p</v>
      </c>
      <c r="B502">
        <v>0</v>
      </c>
      <c r="C502" t="s">
        <v>60</v>
      </c>
    </row>
    <row r="503" spans="1:5" x14ac:dyDescent="0.3">
      <c r="A503" t="str">
        <f t="array" aca="1" ref="A503" ca="1" xml:space="preserve"> "aK_CY_1_" &amp; INDIRECT("F" &amp; ROW(C503) - 24) &amp; "_p"</f>
        <v>aK_CY_1__p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aKd region " &amp;E504</f>
        <v>sector 7 aKd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"aK_T_1_" &amp; INDIRECT("F" &amp; ROW(C506)-2) &amp; "_p"</f>
        <v>aK_T_1__p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"aK_T_2_" &amp; INDIRECT("F" &amp; ROW(C507)-3) &amp; "_p"</f>
        <v>aK_T_2__p</v>
      </c>
      <c r="B507">
        <v>0</v>
      </c>
      <c r="C507" t="s">
        <v>60</v>
      </c>
    </row>
    <row r="508" spans="1:5" x14ac:dyDescent="0.3">
      <c r="A508" t="str">
        <f t="array" aca="1" ref="A508" ca="1" xml:space="preserve"> "aK_T_3_" &amp; INDIRECT("F" &amp; ROW(C508)-4) &amp; "_p"</f>
        <v>aK_T_3__p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"aK_W_1_" &amp; INDIRECT("F" &amp; ROW(C510)-6) &amp; "_p"</f>
        <v>aK_W_1__p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"aK_W_2_" &amp; INDIRECT("F" &amp; ROW(C511)-7) &amp; "_p"</f>
        <v>aK_W_2__p</v>
      </c>
      <c r="B511">
        <v>0</v>
      </c>
      <c r="C511" t="s">
        <v>60</v>
      </c>
    </row>
    <row r="512" spans="1:5" x14ac:dyDescent="0.3">
      <c r="A512" t="str">
        <f t="array" aca="1" ref="A512" ca="1" xml:space="preserve"> "aK_W_3_" &amp; INDIRECT("F" &amp; ROW(C512)-8) &amp; "_p"</f>
        <v>aK_W_3__p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"aK_P_1_" &amp; INDIRECT("F" &amp; ROW(C514) - 10) &amp; "_p"</f>
        <v>aK_P_1__p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"aK_P_2_" &amp; INDIRECT("F" &amp; ROW(C515) - 11) &amp; "_p"</f>
        <v>aK_P_2__p</v>
      </c>
      <c r="B515">
        <v>0</v>
      </c>
      <c r="C515" t="s">
        <v>60</v>
      </c>
    </row>
    <row r="516" spans="1:3" x14ac:dyDescent="0.3">
      <c r="A516" t="str">
        <f t="array" aca="1" ref="A516" ca="1" xml:space="preserve"> "aK_P_3_" &amp; INDIRECT("F" &amp; ROW(C516) - 12) &amp; "_p"</f>
        <v>aK_P_3__p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"aK_SL_1_" &amp; INDIRECT("F" &amp; ROW(C518) - 14) &amp; "_p"</f>
        <v>aK_SL_1__p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"aK_SL_2_" &amp; INDIRECT("F" &amp; ROW(C519) - 15) &amp; "_p"</f>
        <v>aK_SL_2__p</v>
      </c>
      <c r="B519">
        <v>0</v>
      </c>
      <c r="C519" t="s">
        <v>60</v>
      </c>
    </row>
    <row r="520" spans="1:3" x14ac:dyDescent="0.3">
      <c r="A520" t="str">
        <f t="array" aca="1" ref="A520" ca="1" xml:space="preserve"> "aK_Sl_3_" &amp; INDIRECT("F" &amp; ROW(C520) - 16) &amp; "_p"</f>
        <v>aK_Sl_3__p</v>
      </c>
      <c r="B520">
        <v>2</v>
      </c>
      <c r="C520" t="s">
        <v>61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>
        <f t="array" aca="1" ref="A522" ca="1" xml:space="preserve"> "aK_DR_1_" &amp; INDIRECT("F" &amp; ROW(C522) - 18) &amp; "_p"</f>
        <v>aK_DR_1__p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"aK_DR_1_" &amp; INDIRECT("F" &amp; ROW(C523) - 19) &amp; "_p"</f>
        <v>aK_DR_1__p</v>
      </c>
      <c r="B523">
        <v>0</v>
      </c>
      <c r="C523" t="s">
        <v>60</v>
      </c>
    </row>
    <row r="524" spans="1:3" x14ac:dyDescent="0.3">
      <c r="A524" t="str">
        <f t="array" aca="1" ref="A524" ca="1" xml:space="preserve"> "aK_DR_1_" &amp; INDIRECT("F" &amp; ROW(C524) - 20) &amp; "_p"</f>
        <v>aK_DR_1__p</v>
      </c>
      <c r="B524">
        <v>2</v>
      </c>
      <c r="C524" t="s">
        <v>61</v>
      </c>
    </row>
    <row r="525" spans="1:3" x14ac:dyDescent="0.3">
      <c r="A525" s="14" t="s">
        <v>172</v>
      </c>
    </row>
    <row r="526" spans="1:3" x14ac:dyDescent="0.3">
      <c r="A526" t="str">
        <f t="array" aca="1" ref="A526" ca="1" xml:space="preserve"> "aK_CY_1_" &amp; INDIRECT("F" &amp; ROW(C526) - 22) &amp; "_p"</f>
        <v>aK_CY_1__p</v>
      </c>
      <c r="B526">
        <v>0.1</v>
      </c>
      <c r="C526" t="s">
        <v>59</v>
      </c>
    </row>
    <row r="527" spans="1:3" x14ac:dyDescent="0.3">
      <c r="A527" t="str">
        <f t="array" aca="1" ref="A527" ca="1" xml:space="preserve"> "aK_CY_1_" &amp; INDIRECT("F" &amp; ROW(C527) - 23) &amp; "_p"</f>
        <v>aK_CY_1__p</v>
      </c>
      <c r="B527">
        <v>0</v>
      </c>
      <c r="C527" t="s">
        <v>60</v>
      </c>
    </row>
    <row r="528" spans="1:3" x14ac:dyDescent="0.3">
      <c r="A528" t="str">
        <f t="array" aca="1" ref="A528" ca="1" xml:space="preserve"> "aK_CY_1_" &amp; INDIRECT("F" &amp; ROW(C528) - 24) &amp; "_p"</f>
        <v>aK_CY_1__p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aKd region " &amp;E529</f>
        <v>sector 8 aKd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"aK_T_1_" &amp; INDIRECT("F" &amp; ROW(C531)-2) &amp; "_p"</f>
        <v>aK_T_1__p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"aK_T_2_" &amp; INDIRECT("F" &amp; ROW(C532)-3) &amp; "_p"</f>
        <v>aK_T_2__p</v>
      </c>
      <c r="B532">
        <v>0</v>
      </c>
      <c r="C532" t="s">
        <v>60</v>
      </c>
    </row>
    <row r="533" spans="1:5" x14ac:dyDescent="0.3">
      <c r="A533" t="str">
        <f t="array" aca="1" ref="A533" ca="1" xml:space="preserve"> "aK_T_3_" &amp; INDIRECT("F" &amp; ROW(C533)-4) &amp; "_p"</f>
        <v>aK_T_3__p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"aK_W_1_" &amp; INDIRECT("F" &amp; ROW(C535)-6) &amp; "_p"</f>
        <v>aK_W_1__p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"aK_W_2_" &amp; INDIRECT("F" &amp; ROW(C536)-7) &amp; "_p"</f>
        <v>aK_W_2__p</v>
      </c>
      <c r="B536">
        <v>0</v>
      </c>
      <c r="C536" t="s">
        <v>60</v>
      </c>
    </row>
    <row r="537" spans="1:5" x14ac:dyDescent="0.3">
      <c r="A537" t="str">
        <f t="array" aca="1" ref="A537" ca="1" xml:space="preserve"> "aK_W_3_" &amp; INDIRECT("F" &amp; ROW(C537)-8) &amp; "_p"</f>
        <v>aK_W_3__p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"aK_P_1_" &amp; INDIRECT("F" &amp; ROW(C539) - 10) &amp; "_p"</f>
        <v>aK_P_1__p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"aK_P_2_" &amp; INDIRECT("F" &amp; ROW(C540) - 11) &amp; "_p"</f>
        <v>aK_P_2__p</v>
      </c>
      <c r="B540">
        <v>0</v>
      </c>
      <c r="C540" t="s">
        <v>60</v>
      </c>
    </row>
    <row r="541" spans="1:5" x14ac:dyDescent="0.3">
      <c r="A541" t="str">
        <f t="array" aca="1" ref="A541" ca="1" xml:space="preserve"> "aK_P_3_" &amp; INDIRECT("F" &amp; ROW(C541) - 12) &amp; "_p"</f>
        <v>aK_P_3__p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"aK_SL_1_" &amp; INDIRECT("F" &amp; ROW(C543) - 14) &amp; "_p"</f>
        <v>aK_SL_1__p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"aK_SL_2_" &amp; INDIRECT("F" &amp; ROW(C544) - 15) &amp; "_p"</f>
        <v>aK_SL_2__p</v>
      </c>
      <c r="B544">
        <v>0</v>
      </c>
      <c r="C544" t="s">
        <v>60</v>
      </c>
    </row>
    <row r="545" spans="1:5" x14ac:dyDescent="0.3">
      <c r="A545" t="str">
        <f t="array" aca="1" ref="A545" ca="1" xml:space="preserve"> "aK_Sl_3_" &amp; INDIRECT("F" &amp; ROW(C545) - 16) &amp; "_p"</f>
        <v>aK_Sl_3__p</v>
      </c>
      <c r="B545">
        <v>2</v>
      </c>
      <c r="C545" t="s">
        <v>61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>
        <f t="array" aca="1" ref="A547" ca="1" xml:space="preserve"> "aK_DR_1_" &amp; INDIRECT("F" &amp; ROW(C547) - 18) &amp; "_p"</f>
        <v>aK_DR_1__p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"aK_DR_1_" &amp; INDIRECT("F" &amp; ROW(C548) - 19) &amp; "_p"</f>
        <v>aK_DR_1__p</v>
      </c>
      <c r="B548">
        <v>0</v>
      </c>
      <c r="C548" t="s">
        <v>60</v>
      </c>
    </row>
    <row r="549" spans="1:5" x14ac:dyDescent="0.3">
      <c r="A549" t="str">
        <f t="array" aca="1" ref="A549" ca="1" xml:space="preserve"> "aK_DR_1_" &amp; INDIRECT("F" &amp; ROW(C549) - 20) &amp; "_p"</f>
        <v>aK_DR_1__p</v>
      </c>
      <c r="B549">
        <v>2</v>
      </c>
      <c r="C549" t="s">
        <v>61</v>
      </c>
    </row>
    <row r="550" spans="1:5" x14ac:dyDescent="0.3">
      <c r="A550" s="14" t="s">
        <v>172</v>
      </c>
    </row>
    <row r="551" spans="1:5" x14ac:dyDescent="0.3">
      <c r="A551" t="str">
        <f t="array" aca="1" ref="A551" ca="1" xml:space="preserve"> "aK_CY_1_" &amp; INDIRECT("F" &amp; ROW(C551) - 22) &amp; "_p"</f>
        <v>aK_CY_1__p</v>
      </c>
      <c r="B551">
        <v>0.1</v>
      </c>
      <c r="C551" t="s">
        <v>59</v>
      </c>
    </row>
    <row r="552" spans="1:5" x14ac:dyDescent="0.3">
      <c r="A552" t="str">
        <f t="array" aca="1" ref="A552" ca="1" xml:space="preserve"> "aK_CY_1_" &amp; INDIRECT("F" &amp; ROW(C552) - 23) &amp; "_p"</f>
        <v>aK_CY_1__p</v>
      </c>
      <c r="B552">
        <v>0</v>
      </c>
      <c r="C552" t="s">
        <v>60</v>
      </c>
    </row>
    <row r="553" spans="1:5" x14ac:dyDescent="0.3">
      <c r="A553" t="str">
        <f t="array" aca="1" ref="A553" ca="1" xml:space="preserve"> "aK_CY_1_" &amp; INDIRECT("F" &amp; ROW(C553) - 24) &amp; "_p"</f>
        <v>aK_CY_1__p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aKd region " &amp;E554</f>
        <v>sector 8 aKd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"aK_T_1_" &amp; INDIRECT("F" &amp; ROW(C556)-2) &amp; "_p"</f>
        <v>aK_T_1__p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"aK_T_2_" &amp; INDIRECT("F" &amp; ROW(C557)-3) &amp; "_p"</f>
        <v>aK_T_2__p</v>
      </c>
      <c r="B557">
        <v>0</v>
      </c>
      <c r="C557" t="s">
        <v>60</v>
      </c>
    </row>
    <row r="558" spans="1:5" x14ac:dyDescent="0.3">
      <c r="A558" t="str">
        <f t="array" aca="1" ref="A558" ca="1" xml:space="preserve"> "aK_T_3_" &amp; INDIRECT("F" &amp; ROW(C558)-4) &amp; "_p"</f>
        <v>aK_T_3__p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"aK_W_1_" &amp; INDIRECT("F" &amp; ROW(C560)-6) &amp; "_p"</f>
        <v>aK_W_1__p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"aK_W_2_" &amp; INDIRECT("F" &amp; ROW(C561)-7) &amp; "_p"</f>
        <v>aK_W_2__p</v>
      </c>
      <c r="B561">
        <v>0</v>
      </c>
      <c r="C561" t="s">
        <v>60</v>
      </c>
    </row>
    <row r="562" spans="1:3" x14ac:dyDescent="0.3">
      <c r="A562" t="str">
        <f t="array" aca="1" ref="A562" ca="1" xml:space="preserve"> "aK_W_3_" &amp; INDIRECT("F" &amp; ROW(C562)-8) &amp; "_p"</f>
        <v>aK_W_3__p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"aK_P_1_" &amp; INDIRECT("F" &amp; ROW(C564) - 10) &amp; "_p"</f>
        <v>aK_P_1__p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"aK_P_2_" &amp; INDIRECT("F" &amp; ROW(C565) - 11) &amp; "_p"</f>
        <v>aK_P_2__p</v>
      </c>
      <c r="B565">
        <v>0</v>
      </c>
      <c r="C565" t="s">
        <v>60</v>
      </c>
    </row>
    <row r="566" spans="1:3" x14ac:dyDescent="0.3">
      <c r="A566" t="str">
        <f t="array" aca="1" ref="A566" ca="1" xml:space="preserve"> "aK_P_3_" &amp; INDIRECT("F" &amp; ROW(C566) - 12) &amp; "_p"</f>
        <v>aK_P_3__p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"aK_SL_1_" &amp; INDIRECT("F" &amp; ROW(C568) - 14) &amp; "_p"</f>
        <v>aK_SL_1__p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"aK_SL_2_" &amp; INDIRECT("F" &amp; ROW(C569) - 15) &amp; "_p"</f>
        <v>aK_SL_2__p</v>
      </c>
      <c r="B569">
        <v>0</v>
      </c>
      <c r="C569" t="s">
        <v>60</v>
      </c>
    </row>
    <row r="570" spans="1:3" x14ac:dyDescent="0.3">
      <c r="A570" t="str">
        <f t="array" aca="1" ref="A570" ca="1" xml:space="preserve"> "aK_Sl_3_" &amp; INDIRECT("F" &amp; ROW(C570) - 16) &amp; "_p"</f>
        <v>aK_Sl_3__p</v>
      </c>
      <c r="B570">
        <v>2</v>
      </c>
      <c r="C570" t="s">
        <v>61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>
        <f t="array" aca="1" ref="A572" ca="1" xml:space="preserve"> "aK_DR_1_" &amp; INDIRECT("F" &amp; ROW(C572) - 18) &amp; "_p"</f>
        <v>aK_DR_1__p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"aK_DR_1_" &amp; INDIRECT("F" &amp; ROW(C573) - 19) &amp; "_p"</f>
        <v>aK_DR_1__p</v>
      </c>
      <c r="B573">
        <v>0</v>
      </c>
      <c r="C573" t="s">
        <v>60</v>
      </c>
    </row>
    <row r="574" spans="1:3" x14ac:dyDescent="0.3">
      <c r="A574" t="str">
        <f t="array" aca="1" ref="A574" ca="1" xml:space="preserve"> "aK_DR_1_" &amp; INDIRECT("F" &amp; ROW(C574) - 20) &amp; "_p"</f>
        <v>aK_DR_1__p</v>
      </c>
      <c r="B574">
        <v>2</v>
      </c>
      <c r="C574" t="s">
        <v>61</v>
      </c>
    </row>
    <row r="575" spans="1:3" x14ac:dyDescent="0.3">
      <c r="A575" s="14" t="s">
        <v>172</v>
      </c>
    </row>
    <row r="576" spans="1:3" x14ac:dyDescent="0.3">
      <c r="A576" t="str">
        <f t="array" aca="1" ref="A576" ca="1" xml:space="preserve"> "aK_CY_1_" &amp; INDIRECT("F" &amp; ROW(C576) - 22) &amp; "_p"</f>
        <v>aK_CY_1__p</v>
      </c>
      <c r="B576">
        <v>0.1</v>
      </c>
      <c r="C576" t="s">
        <v>59</v>
      </c>
    </row>
    <row r="577" spans="1:5" x14ac:dyDescent="0.3">
      <c r="A577" t="str">
        <f t="array" aca="1" ref="A577" ca="1" xml:space="preserve"> "aK_CY_1_" &amp; INDIRECT("F" &amp; ROW(C577) - 23) &amp; "_p"</f>
        <v>aK_CY_1__p</v>
      </c>
      <c r="B577">
        <v>0</v>
      </c>
      <c r="C577" t="s">
        <v>60</v>
      </c>
    </row>
    <row r="578" spans="1:5" x14ac:dyDescent="0.3">
      <c r="A578" t="str">
        <f t="array" aca="1" ref="A578" ca="1" xml:space="preserve"> "aK_CY_1_" &amp; INDIRECT("F" &amp; ROW(C578) - 24) &amp; "_p"</f>
        <v>aK_CY_1__p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aKd region " &amp;E579</f>
        <v>sector 8 aKd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"aK_T_1_" &amp; INDIRECT("F" &amp; ROW(C581)-2) &amp; "_p"</f>
        <v>aK_T_1__p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"aK_T_2_" &amp; INDIRECT("F" &amp; ROW(C582)-3) &amp; "_p"</f>
        <v>aK_T_2__p</v>
      </c>
      <c r="B582">
        <v>0</v>
      </c>
      <c r="C582" t="s">
        <v>60</v>
      </c>
    </row>
    <row r="583" spans="1:5" x14ac:dyDescent="0.3">
      <c r="A583" t="str">
        <f t="array" aca="1" ref="A583" ca="1" xml:space="preserve"> "aK_T_3_" &amp; INDIRECT("F" &amp; ROW(C583)-4) &amp; "_p"</f>
        <v>aK_T_3__p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"aK_W_1_" &amp; INDIRECT("F" &amp; ROW(C585)-6) &amp; "_p"</f>
        <v>aK_W_1__p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"aK_W_2_" &amp; INDIRECT("F" &amp; ROW(C586)-7) &amp; "_p"</f>
        <v>aK_W_2__p</v>
      </c>
      <c r="B586">
        <v>0</v>
      </c>
      <c r="C586" t="s">
        <v>60</v>
      </c>
    </row>
    <row r="587" spans="1:5" x14ac:dyDescent="0.3">
      <c r="A587" t="str">
        <f t="array" aca="1" ref="A587" ca="1" xml:space="preserve"> "aK_W_3_" &amp; INDIRECT("F" &amp; ROW(C587)-8) &amp; "_p"</f>
        <v>aK_W_3__p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"aK_P_1_" &amp; INDIRECT("F" &amp; ROW(C589) - 10) &amp; "_p"</f>
        <v>aK_P_1__p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"aK_P_2_" &amp; INDIRECT("F" &amp; ROW(C590) - 11) &amp; "_p"</f>
        <v>aK_P_2__p</v>
      </c>
      <c r="B590">
        <v>0</v>
      </c>
      <c r="C590" t="s">
        <v>60</v>
      </c>
    </row>
    <row r="591" spans="1:5" x14ac:dyDescent="0.3">
      <c r="A591" t="str">
        <f t="array" aca="1" ref="A591" ca="1" xml:space="preserve"> "aK_P_3_" &amp; INDIRECT("F" &amp; ROW(C591) - 12) &amp; "_p"</f>
        <v>aK_P_3__p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"aK_SL_1_" &amp; INDIRECT("F" &amp; ROW(C593) - 14) &amp; "_p"</f>
        <v>aK_SL_1__p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"aK_SL_2_" &amp; INDIRECT("F" &amp; ROW(C594) - 15) &amp; "_p"</f>
        <v>aK_SL_2__p</v>
      </c>
      <c r="B594">
        <v>0</v>
      </c>
      <c r="C594" t="s">
        <v>60</v>
      </c>
    </row>
    <row r="595" spans="1:5" x14ac:dyDescent="0.3">
      <c r="A595" t="str">
        <f t="array" aca="1" ref="A595" ca="1" xml:space="preserve"> "aK_Sl_3_" &amp; INDIRECT("F" &amp; ROW(C595) - 16) &amp; "_p"</f>
        <v>aK_Sl_3__p</v>
      </c>
      <c r="B595">
        <v>2</v>
      </c>
      <c r="C595" t="s">
        <v>61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>
        <f t="array" aca="1" ref="A597" ca="1" xml:space="preserve"> "aK_DR_1_" &amp; INDIRECT("F" &amp; ROW(C597) - 18) &amp; "_p"</f>
        <v>aK_DR_1__p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"aK_DR_1_" &amp; INDIRECT("F" &amp; ROW(C598) - 19) &amp; "_p"</f>
        <v>aK_DR_1__p</v>
      </c>
      <c r="B598">
        <v>0</v>
      </c>
      <c r="C598" t="s">
        <v>60</v>
      </c>
    </row>
    <row r="599" spans="1:5" x14ac:dyDescent="0.3">
      <c r="A599" t="str">
        <f t="array" aca="1" ref="A599" ca="1" xml:space="preserve"> "aK_DR_1_" &amp; INDIRECT("F" &amp; ROW(C599) - 20) &amp; "_p"</f>
        <v>aK_DR_1__p</v>
      </c>
      <c r="B599">
        <v>2</v>
      </c>
      <c r="C599" t="s">
        <v>61</v>
      </c>
    </row>
    <row r="600" spans="1:5" x14ac:dyDescent="0.3">
      <c r="A600" s="14" t="s">
        <v>172</v>
      </c>
    </row>
    <row r="601" spans="1:5" x14ac:dyDescent="0.3">
      <c r="A601" t="str">
        <f t="array" aca="1" ref="A601" ca="1" xml:space="preserve"> "aK_CY_1_" &amp; INDIRECT("F" &amp; ROW(C601) - 22) &amp; "_p"</f>
        <v>aK_CY_1__p</v>
      </c>
      <c r="B601">
        <v>0.1</v>
      </c>
      <c r="C601" t="s">
        <v>59</v>
      </c>
    </row>
    <row r="602" spans="1:5" x14ac:dyDescent="0.3">
      <c r="A602" t="str">
        <f t="array" aca="1" ref="A602" ca="1" xml:space="preserve"> "aK_CY_1_" &amp; INDIRECT("F" &amp; ROW(C602) - 23) &amp; "_p"</f>
        <v>aK_CY_1__p</v>
      </c>
      <c r="B602">
        <v>0</v>
      </c>
      <c r="C602" t="s">
        <v>60</v>
      </c>
    </row>
    <row r="603" spans="1:5" x14ac:dyDescent="0.3">
      <c r="A603" t="str">
        <f t="array" aca="1" ref="A603" ca="1" xml:space="preserve"> "aK_CY_1_" &amp; INDIRECT("F" &amp; ROW(C603) - 24) &amp; "_p"</f>
        <v>aK_CY_1__p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aKd region " &amp;E604</f>
        <v>sector 9 aKd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"aK_T_1_" &amp; INDIRECT("F" &amp; ROW(C606)-2) &amp; "_p"</f>
        <v>aK_T_1__p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"aK_T_2_" &amp; INDIRECT("F" &amp; ROW(C607)-3) &amp; "_p"</f>
        <v>aK_T_2__p</v>
      </c>
      <c r="B607">
        <v>0</v>
      </c>
      <c r="C607" t="s">
        <v>60</v>
      </c>
    </row>
    <row r="608" spans="1:5" x14ac:dyDescent="0.3">
      <c r="A608" t="str">
        <f t="array" aca="1" ref="A608" ca="1" xml:space="preserve"> "aK_T_3_" &amp; INDIRECT("F" &amp; ROW(C608)-4) &amp; "_p"</f>
        <v>aK_T_3__p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"aK_W_1_" &amp; INDIRECT("F" &amp; ROW(C610)-6) &amp; "_p"</f>
        <v>aK_W_1__p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"aK_W_2_" &amp; INDIRECT("F" &amp; ROW(C611)-7) &amp; "_p"</f>
        <v>aK_W_2__p</v>
      </c>
      <c r="B611">
        <v>0</v>
      </c>
      <c r="C611" t="s">
        <v>60</v>
      </c>
    </row>
    <row r="612" spans="1:3" x14ac:dyDescent="0.3">
      <c r="A612" t="str">
        <f t="array" aca="1" ref="A612" ca="1" xml:space="preserve"> "aK_W_3_" &amp; INDIRECT("F" &amp; ROW(C612)-8) &amp; "_p"</f>
        <v>aK_W_3__p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"aK_P_1_" &amp; INDIRECT("F" &amp; ROW(C614) - 10) &amp; "_p"</f>
        <v>aK_P_1__p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"aK_P_2_" &amp; INDIRECT("F" &amp; ROW(C615) - 11) &amp; "_p"</f>
        <v>aK_P_2__p</v>
      </c>
      <c r="B615">
        <v>0</v>
      </c>
      <c r="C615" t="s">
        <v>60</v>
      </c>
    </row>
    <row r="616" spans="1:3" x14ac:dyDescent="0.3">
      <c r="A616" t="str">
        <f t="array" aca="1" ref="A616" ca="1" xml:space="preserve"> "aK_P_3_" &amp; INDIRECT("F" &amp; ROW(C616) - 12) &amp; "_p"</f>
        <v>aK_P_3__p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"aK_SL_1_" &amp; INDIRECT("F" &amp; ROW(C618) - 14) &amp; "_p"</f>
        <v>aK_SL_1__p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"aK_SL_2_" &amp; INDIRECT("F" &amp; ROW(C619) - 15) &amp; "_p"</f>
        <v>aK_SL_2__p</v>
      </c>
      <c r="B619">
        <v>0</v>
      </c>
      <c r="C619" t="s">
        <v>60</v>
      </c>
    </row>
    <row r="620" spans="1:3" x14ac:dyDescent="0.3">
      <c r="A620" t="str">
        <f t="array" aca="1" ref="A620" ca="1" xml:space="preserve"> "aK_Sl_3_" &amp; INDIRECT("F" &amp; ROW(C620) - 16) &amp; "_p"</f>
        <v>aK_Sl_3__p</v>
      </c>
      <c r="B620">
        <v>2</v>
      </c>
      <c r="C620" t="s">
        <v>61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>
        <f t="array" aca="1" ref="A622" ca="1" xml:space="preserve"> "aK_DR_1_" &amp; INDIRECT("F" &amp; ROW(C622) - 18) &amp; "_p"</f>
        <v>aK_DR_1__p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"aK_DR_1_" &amp; INDIRECT("F" &amp; ROW(C623) - 19) &amp; "_p"</f>
        <v>aK_DR_1__p</v>
      </c>
      <c r="B623">
        <v>0</v>
      </c>
      <c r="C623" t="s">
        <v>60</v>
      </c>
    </row>
    <row r="624" spans="1:3" x14ac:dyDescent="0.3">
      <c r="A624" t="str">
        <f t="array" aca="1" ref="A624" ca="1" xml:space="preserve"> "aK_DR_1_" &amp; INDIRECT("F" &amp; ROW(C624) - 20) &amp; "_p"</f>
        <v>aK_DR_1__p</v>
      </c>
      <c r="B624">
        <v>2</v>
      </c>
      <c r="C624" t="s">
        <v>61</v>
      </c>
    </row>
    <row r="625" spans="1:5" x14ac:dyDescent="0.3">
      <c r="A625" s="14" t="s">
        <v>172</v>
      </c>
    </row>
    <row r="626" spans="1:5" x14ac:dyDescent="0.3">
      <c r="A626" t="str">
        <f t="array" aca="1" ref="A626" ca="1" xml:space="preserve"> "aK_CY_1_" &amp; INDIRECT("F" &amp; ROW(C626) - 22) &amp; "_p"</f>
        <v>aK_CY_1__p</v>
      </c>
      <c r="B626">
        <v>0.1</v>
      </c>
      <c r="C626" t="s">
        <v>59</v>
      </c>
    </row>
    <row r="627" spans="1:5" x14ac:dyDescent="0.3">
      <c r="A627" t="str">
        <f t="array" aca="1" ref="A627" ca="1" xml:space="preserve"> "aK_CY_1_" &amp; INDIRECT("F" &amp; ROW(C627) - 23) &amp; "_p"</f>
        <v>aK_CY_1__p</v>
      </c>
      <c r="B627">
        <v>0</v>
      </c>
      <c r="C627" t="s">
        <v>60</v>
      </c>
    </row>
    <row r="628" spans="1:5" x14ac:dyDescent="0.3">
      <c r="A628" t="str">
        <f t="array" aca="1" ref="A628" ca="1" xml:space="preserve"> "aK_CY_1_" &amp; INDIRECT("F" &amp; ROW(C628) - 24) &amp; "_p"</f>
        <v>aK_CY_1__p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aKd region " &amp;E629</f>
        <v>sector 9 aKd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"aK_T_1_" &amp; INDIRECT("F" &amp; ROW(C631)-2) &amp; "_p"</f>
        <v>aK_T_1__p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"aK_T_2_" &amp; INDIRECT("F" &amp; ROW(C632)-3) &amp; "_p"</f>
        <v>aK_T_2__p</v>
      </c>
      <c r="B632">
        <v>0</v>
      </c>
      <c r="C632" t="s">
        <v>60</v>
      </c>
    </row>
    <row r="633" spans="1:5" x14ac:dyDescent="0.3">
      <c r="A633" t="str">
        <f t="array" aca="1" ref="A633" ca="1" xml:space="preserve"> "aK_T_3_" &amp; INDIRECT("F" &amp; ROW(C633)-4) &amp; "_p"</f>
        <v>aK_T_3__p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"aK_W_1_" &amp; INDIRECT("F" &amp; ROW(C635)-6) &amp; "_p"</f>
        <v>aK_W_1__p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"aK_W_2_" &amp; INDIRECT("F" &amp; ROW(C636)-7) &amp; "_p"</f>
        <v>aK_W_2__p</v>
      </c>
      <c r="B636">
        <v>0</v>
      </c>
      <c r="C636" t="s">
        <v>60</v>
      </c>
    </row>
    <row r="637" spans="1:5" x14ac:dyDescent="0.3">
      <c r="A637" t="str">
        <f t="array" aca="1" ref="A637" ca="1" xml:space="preserve"> "aK_W_3_" &amp; INDIRECT("F" &amp; ROW(C637)-8) &amp; "_p"</f>
        <v>aK_W_3__p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"aK_P_1_" &amp; INDIRECT("F" &amp; ROW(C639) - 10) &amp; "_p"</f>
        <v>aK_P_1__p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"aK_P_2_" &amp; INDIRECT("F" &amp; ROW(C640) - 11) &amp; "_p"</f>
        <v>aK_P_2__p</v>
      </c>
      <c r="B640">
        <v>0</v>
      </c>
      <c r="C640" t="s">
        <v>60</v>
      </c>
    </row>
    <row r="641" spans="1:5" x14ac:dyDescent="0.3">
      <c r="A641" t="str">
        <f t="array" aca="1" ref="A641" ca="1" xml:space="preserve"> "aK_P_3_" &amp; INDIRECT("F" &amp; ROW(C641) - 12) &amp; "_p"</f>
        <v>aK_P_3__p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"aK_SL_1_" &amp; INDIRECT("F" &amp; ROW(C643) - 14) &amp; "_p"</f>
        <v>aK_SL_1__p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"aK_SL_2_" &amp; INDIRECT("F" &amp; ROW(C644) - 15) &amp; "_p"</f>
        <v>aK_SL_2__p</v>
      </c>
      <c r="B644">
        <v>0</v>
      </c>
      <c r="C644" t="s">
        <v>60</v>
      </c>
    </row>
    <row r="645" spans="1:5" x14ac:dyDescent="0.3">
      <c r="A645" t="str">
        <f t="array" aca="1" ref="A645" ca="1" xml:space="preserve"> "aK_Sl_3_" &amp; INDIRECT("F" &amp; ROW(C645) - 16) &amp; "_p"</f>
        <v>aK_Sl_3__p</v>
      </c>
      <c r="B645">
        <v>2</v>
      </c>
      <c r="C645" t="s">
        <v>61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>
        <f t="array" aca="1" ref="A647" ca="1" xml:space="preserve"> "aK_DR_1_" &amp; INDIRECT("F" &amp; ROW(C647) - 18) &amp; "_p"</f>
        <v>aK_DR_1__p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"aK_DR_1_" &amp; INDIRECT("F" &amp; ROW(C648) - 19) &amp; "_p"</f>
        <v>aK_DR_1__p</v>
      </c>
      <c r="B648">
        <v>0</v>
      </c>
      <c r="C648" t="s">
        <v>60</v>
      </c>
    </row>
    <row r="649" spans="1:5" x14ac:dyDescent="0.3">
      <c r="A649" t="str">
        <f t="array" aca="1" ref="A649" ca="1" xml:space="preserve"> "aK_DR_1_" &amp; INDIRECT("F" &amp; ROW(C649) - 20) &amp; "_p"</f>
        <v>aK_DR_1__p</v>
      </c>
      <c r="B649">
        <v>2</v>
      </c>
      <c r="C649" t="s">
        <v>61</v>
      </c>
    </row>
    <row r="650" spans="1:5" x14ac:dyDescent="0.3">
      <c r="A650" s="14" t="s">
        <v>172</v>
      </c>
    </row>
    <row r="651" spans="1:5" x14ac:dyDescent="0.3">
      <c r="A651" t="str">
        <f t="array" aca="1" ref="A651" ca="1" xml:space="preserve"> "aK_CY_1_" &amp; INDIRECT("F" &amp; ROW(C651) - 22) &amp; "_p"</f>
        <v>aK_CY_1__p</v>
      </c>
      <c r="B651">
        <v>0.1</v>
      </c>
      <c r="C651" t="s">
        <v>59</v>
      </c>
    </row>
    <row r="652" spans="1:5" x14ac:dyDescent="0.3">
      <c r="A652" t="str">
        <f t="array" aca="1" ref="A652" ca="1" xml:space="preserve"> "aK_CY_1_" &amp; INDIRECT("F" &amp; ROW(C652) - 23) &amp; "_p"</f>
        <v>aK_CY_1__p</v>
      </c>
      <c r="B652">
        <v>0</v>
      </c>
      <c r="C652" t="s">
        <v>60</v>
      </c>
    </row>
    <row r="653" spans="1:5" x14ac:dyDescent="0.3">
      <c r="A653" t="str">
        <f t="array" aca="1" ref="A653" ca="1" xml:space="preserve"> "aK_CY_1_" &amp; INDIRECT("F" &amp; ROW(C653) - 24) &amp; "_p"</f>
        <v>aK_CY_1__p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aKd region " &amp;E654</f>
        <v>sector 9 aKd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"aK_T_1_" &amp; INDIRECT("F" &amp; ROW(C656)-2) &amp; "_p"</f>
        <v>aK_T_1__p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"aK_T_2_" &amp; INDIRECT("F" &amp; ROW(C657)-3) &amp; "_p"</f>
        <v>aK_T_2__p</v>
      </c>
      <c r="B657">
        <v>0</v>
      </c>
      <c r="C657" t="s">
        <v>60</v>
      </c>
    </row>
    <row r="658" spans="1:3" x14ac:dyDescent="0.3">
      <c r="A658" t="str">
        <f t="array" aca="1" ref="A658" ca="1" xml:space="preserve"> "aK_T_3_" &amp; INDIRECT("F" &amp; ROW(C658)-4) &amp; "_p"</f>
        <v>aK_T_3__p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"aK_W_1_" &amp; INDIRECT("F" &amp; ROW(C660)-6) &amp; "_p"</f>
        <v>aK_W_1__p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"aK_W_2_" &amp; INDIRECT("F" &amp; ROW(C661)-7) &amp; "_p"</f>
        <v>aK_W_2__p</v>
      </c>
      <c r="B661">
        <v>0</v>
      </c>
      <c r="C661" t="s">
        <v>60</v>
      </c>
    </row>
    <row r="662" spans="1:3" x14ac:dyDescent="0.3">
      <c r="A662" t="str">
        <f t="array" aca="1" ref="A662" ca="1" xml:space="preserve"> "aK_W_3_" &amp; INDIRECT("F" &amp; ROW(C662)-8) &amp; "_p"</f>
        <v>aK_W_3__p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"aK_P_1_" &amp; INDIRECT("F" &amp; ROW(C664) - 10) &amp; "_p"</f>
        <v>aK_P_1__p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"aK_P_2_" &amp; INDIRECT("F" &amp; ROW(C665) - 11) &amp; "_p"</f>
        <v>aK_P_2__p</v>
      </c>
      <c r="B665">
        <v>0</v>
      </c>
      <c r="C665" t="s">
        <v>60</v>
      </c>
    </row>
    <row r="666" spans="1:3" x14ac:dyDescent="0.3">
      <c r="A666" t="str">
        <f t="array" aca="1" ref="A666" ca="1" xml:space="preserve"> "aK_P_3_" &amp; INDIRECT("F" &amp; ROW(C666) - 12) &amp; "_p"</f>
        <v>aK_P_3__p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"aK_SL_1_" &amp; INDIRECT("F" &amp; ROW(C668) - 14) &amp; "_p"</f>
        <v>aK_SL_1__p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"aK_SL_2_" &amp; INDIRECT("F" &amp; ROW(C669) - 15) &amp; "_p"</f>
        <v>aK_SL_2__p</v>
      </c>
      <c r="B669">
        <v>0</v>
      </c>
      <c r="C669" t="s">
        <v>60</v>
      </c>
    </row>
    <row r="670" spans="1:3" x14ac:dyDescent="0.3">
      <c r="A670" t="str">
        <f t="array" aca="1" ref="A670" ca="1" xml:space="preserve"> "aK_Sl_3_" &amp; INDIRECT("F" &amp; ROW(C670) - 16) &amp; "_p"</f>
        <v>aK_Sl_3__p</v>
      </c>
      <c r="B670">
        <v>2</v>
      </c>
      <c r="C670" t="s">
        <v>61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>
        <f t="array" aca="1" ref="A672" ca="1" xml:space="preserve"> "aK_DR_1_" &amp; INDIRECT("F" &amp; ROW(C672) - 18) &amp; "_p"</f>
        <v>aK_DR_1__p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"aK_DR_1_" &amp; INDIRECT("F" &amp; ROW(C673) - 19) &amp; "_p"</f>
        <v>aK_DR_1__p</v>
      </c>
      <c r="B673">
        <v>0</v>
      </c>
      <c r="C673" t="s">
        <v>60</v>
      </c>
    </row>
    <row r="674" spans="1:3" x14ac:dyDescent="0.3">
      <c r="A674" t="str">
        <f t="array" aca="1" ref="A674" ca="1" xml:space="preserve"> "aK_DR_1_" &amp; INDIRECT("F" &amp; ROW(C674) - 20) &amp; "_p"</f>
        <v>aK_DR_1__p</v>
      </c>
      <c r="B674">
        <v>2</v>
      </c>
      <c r="C674" t="s">
        <v>61</v>
      </c>
    </row>
    <row r="675" spans="1:3" x14ac:dyDescent="0.3">
      <c r="A675" s="14" t="s">
        <v>172</v>
      </c>
    </row>
    <row r="676" spans="1:3" x14ac:dyDescent="0.3">
      <c r="A676" t="str">
        <f t="array" aca="1" ref="A676" ca="1" xml:space="preserve"> "aK_CY_1_" &amp; INDIRECT("F" &amp; ROW(C676) - 22) &amp; "_p"</f>
        <v>aK_CY_1__p</v>
      </c>
      <c r="B676">
        <v>0.1</v>
      </c>
      <c r="C676" t="s">
        <v>59</v>
      </c>
    </row>
    <row r="677" spans="1:3" x14ac:dyDescent="0.3">
      <c r="A677" t="str">
        <f t="array" aca="1" ref="A677" ca="1" xml:space="preserve"> "aK_CY_1_" &amp; INDIRECT("F" &amp; ROW(C677) - 23) &amp; "_p"</f>
        <v>aK_CY_1__p</v>
      </c>
      <c r="B677">
        <v>0</v>
      </c>
      <c r="C677" t="s">
        <v>60</v>
      </c>
    </row>
    <row r="678" spans="1:3" x14ac:dyDescent="0.3">
      <c r="A678" t="str">
        <f t="array" aca="1" ref="A678" ca="1" xml:space="preserve"> "aK_CY_1_" &amp; INDIRECT("F" &amp; ROW(C678) - 24) &amp; "_p"</f>
        <v>aK_CY_1__p</v>
      </c>
      <c r="B678">
        <v>2</v>
      </c>
      <c r="C678" t="s">
        <v>61</v>
      </c>
    </row>
  </sheetData>
  <mergeCells count="27"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  <mergeCell ref="A229:C229"/>
    <mergeCell ref="A254:C254"/>
    <mergeCell ref="A279:C279"/>
    <mergeCell ref="A304:C304"/>
    <mergeCell ref="A329:C329"/>
    <mergeCell ref="A354:C354"/>
    <mergeCell ref="A379:C379"/>
    <mergeCell ref="A404:C404"/>
    <mergeCell ref="A429:C429"/>
    <mergeCell ref="A454:C454"/>
    <mergeCell ref="A604:C604"/>
    <mergeCell ref="A629:C629"/>
    <mergeCell ref="A654:C654"/>
    <mergeCell ref="A479:C479"/>
    <mergeCell ref="A504:C504"/>
    <mergeCell ref="A529:C529"/>
    <mergeCell ref="A554:C554"/>
    <mergeCell ref="A579:C579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650" workbookViewId="0">
      <selection activeCell="C687" sqref="C687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215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216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215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216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215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216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215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216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215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216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215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216</v>
      </c>
    </row>
    <row r="27" spans="1:6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215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216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215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216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215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216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215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216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215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216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215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216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216</v>
      </c>
    </row>
    <row r="53" spans="1:6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215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216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215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216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215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216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215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216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215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216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215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216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216</v>
      </c>
    </row>
    <row r="79" spans="1:6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215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216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215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216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215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216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215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216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215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216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215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216</v>
      </c>
    </row>
    <row r="104" spans="1:6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215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216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215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216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215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216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215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216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215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216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215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216</v>
      </c>
    </row>
    <row r="129" spans="1:6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215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216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215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216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215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216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215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216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215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216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215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216</v>
      </c>
    </row>
    <row r="154" spans="1:6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4.4999999999999998E-2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215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216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215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216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215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216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215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216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215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216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215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216</v>
      </c>
    </row>
    <row r="179" spans="1:6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4.4999999999999998E-2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215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216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215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216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215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216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215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216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215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216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215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216</v>
      </c>
    </row>
    <row r="204" spans="1:6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4.4999999999999998E-2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215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216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215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216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215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216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215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216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215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216</v>
      </c>
    </row>
    <row r="225" spans="1:5" x14ac:dyDescent="0.3">
      <c r="A225" s="14" t="s">
        <v>172</v>
      </c>
    </row>
    <row r="226" spans="1:5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215</v>
      </c>
    </row>
    <row r="228" spans="1:5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216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ca="1" xml:space="preserve"> "a_T_1_" &amp; INDIRECT("F" &amp; ROW(C231)-2) &amp; "_p"</f>
        <v>a_T_1__p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"a_T_2_" &amp; INDIRECT("F" &amp; ROW(C232)-3) &amp; "_p"</f>
        <v>a_T_2__p</v>
      </c>
      <c r="B232">
        <v>0</v>
      </c>
      <c r="C232" t="s">
        <v>215</v>
      </c>
    </row>
    <row r="233" spans="1:5" x14ac:dyDescent="0.3">
      <c r="A233" t="str">
        <f t="array" aca="1" ref="A233" ca="1" xml:space="preserve"> "a_T_3_" &amp; INDIRECT("F" &amp; ROW(C233)-4) &amp; "_p"</f>
        <v>a_T_3__p</v>
      </c>
      <c r="B233">
        <v>2</v>
      </c>
      <c r="C233" t="s">
        <v>216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"a_W_1_" &amp; INDIRECT("F" &amp; ROW(C235)-6) &amp; "_p"</f>
        <v>a_W_1__p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"a_W_2_" &amp; INDIRECT("F" &amp; ROW(C236)-7) &amp; "_p"</f>
        <v>a_W_2__p</v>
      </c>
      <c r="B236">
        <v>0</v>
      </c>
      <c r="C236" t="s">
        <v>215</v>
      </c>
    </row>
    <row r="237" spans="1:5" x14ac:dyDescent="0.3">
      <c r="A237" t="str">
        <f t="array" aca="1" ref="A237" ca="1" xml:space="preserve"> "a_W_3_" &amp; INDIRECT("F" &amp; ROW(C237)-8) &amp; "_p"</f>
        <v>a_W_3__p</v>
      </c>
      <c r="B237">
        <v>2</v>
      </c>
      <c r="C237" t="s">
        <v>216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"a_P_1_" &amp; INDIRECT("F" &amp; ROW(C239) - 10) &amp; "_p"</f>
        <v>a_P_1__p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"a_P_2_" &amp; INDIRECT("F" &amp; ROW(C240) - 11) &amp; "_p"</f>
        <v>a_P_2__p</v>
      </c>
      <c r="B240">
        <v>0</v>
      </c>
      <c r="C240" t="s">
        <v>215</v>
      </c>
    </row>
    <row r="241" spans="1:5" x14ac:dyDescent="0.3">
      <c r="A241" t="str">
        <f t="array" aca="1" ref="A241" ca="1" xml:space="preserve"> "a_P_3_" &amp; INDIRECT("F" &amp; ROW(C241) - 12) &amp; "_p"</f>
        <v>a_P_3__p</v>
      </c>
      <c r="B241">
        <v>2</v>
      </c>
      <c r="C241" t="s">
        <v>216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"a_SL_1_" &amp; INDIRECT("F" &amp; ROW(C243) - 14) &amp; "_p"</f>
        <v>a_SL_1__p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"a_SL_2_" &amp; INDIRECT("F" &amp; ROW(C244) - 15) &amp; "_p"</f>
        <v>a_SL_2__p</v>
      </c>
      <c r="B244">
        <v>0</v>
      </c>
      <c r="C244" t="s">
        <v>215</v>
      </c>
    </row>
    <row r="245" spans="1:5" x14ac:dyDescent="0.3">
      <c r="A245" t="str">
        <f t="array" aca="1" ref="A245" ca="1" xml:space="preserve"> "a_Sl_3_" &amp; INDIRECT("F" &amp; ROW(C245) - 16) &amp; "_p"</f>
        <v>a_Sl_3__p</v>
      </c>
      <c r="B245">
        <v>2</v>
      </c>
      <c r="C245" t="s">
        <v>216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>
        <f t="array" aca="1" ref="A247" ca="1" xml:space="preserve"> "a_DR_1_" &amp; INDIRECT("F" &amp; ROW(C247) - 18) &amp; "_p"</f>
        <v>a_DR_1__p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"a_DR_1_" &amp; INDIRECT("F" &amp; ROW(C248) - 19) &amp; "_p"</f>
        <v>a_DR_1__p</v>
      </c>
      <c r="B248">
        <v>0</v>
      </c>
      <c r="C248" t="s">
        <v>215</v>
      </c>
    </row>
    <row r="249" spans="1:5" x14ac:dyDescent="0.3">
      <c r="A249" t="str">
        <f t="array" aca="1" ref="A249" ca="1" xml:space="preserve"> "a_DR_1_" &amp; INDIRECT("F" &amp; ROW(C249) - 20) &amp; "_p"</f>
        <v>a_DR_1__p</v>
      </c>
      <c r="B249">
        <v>2</v>
      </c>
      <c r="C249" t="s">
        <v>216</v>
      </c>
    </row>
    <row r="250" spans="1:5" x14ac:dyDescent="0.3">
      <c r="A250" s="14" t="s">
        <v>172</v>
      </c>
    </row>
    <row r="251" spans="1:5" x14ac:dyDescent="0.3">
      <c r="A251" t="str">
        <f t="array" aca="1" ref="A251" ca="1" xml:space="preserve"> "a_CY_1_" &amp; INDIRECT("F" &amp; ROW(C251) - 22) &amp; "_p"</f>
        <v>a_CY_1__p</v>
      </c>
      <c r="B251">
        <v>0</v>
      </c>
      <c r="C251" t="s">
        <v>59</v>
      </c>
    </row>
    <row r="252" spans="1:5" x14ac:dyDescent="0.3">
      <c r="A252" t="str">
        <f t="array" aca="1" ref="A252" ca="1" xml:space="preserve"> "a_CY_1_" &amp; INDIRECT("F" &amp; ROW(C252) - 23) &amp; "_p"</f>
        <v>a_CY_1__p</v>
      </c>
      <c r="B252">
        <v>0</v>
      </c>
      <c r="C252" t="s">
        <v>215</v>
      </c>
    </row>
    <row r="253" spans="1:5" x14ac:dyDescent="0.3">
      <c r="A253" t="str">
        <f t="array" aca="1" ref="A253" ca="1" xml:space="preserve"> "a_CY_1_" &amp; INDIRECT("F" &amp; ROW(C253) - 24) &amp; "_p"</f>
        <v>a_CY_1__p</v>
      </c>
      <c r="B253">
        <v>2</v>
      </c>
      <c r="C253" t="s">
        <v>216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"a_T_1_" &amp; INDIRECT("F" &amp; ROW(C256)-2) &amp; "_p"</f>
        <v>a_T_1__p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"a_T_2_" &amp; INDIRECT("F" &amp; ROW(C257)-3) &amp; "_p"</f>
        <v>a_T_2__p</v>
      </c>
      <c r="B257">
        <v>0</v>
      </c>
      <c r="C257" t="s">
        <v>215</v>
      </c>
    </row>
    <row r="258" spans="1:3" x14ac:dyDescent="0.3">
      <c r="A258" t="str">
        <f t="array" aca="1" ref="A258" ca="1" xml:space="preserve"> "a_T_3_" &amp; INDIRECT("F" &amp; ROW(C258)-4) &amp; "_p"</f>
        <v>a_T_3__p</v>
      </c>
      <c r="B258">
        <v>2</v>
      </c>
      <c r="C258" t="s">
        <v>216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"a_W_1_" &amp; INDIRECT("F" &amp; ROW(C260)-6) &amp; "_p"</f>
        <v>a_W_1__p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"a_W_2_" &amp; INDIRECT("F" &amp; ROW(C261)-7) &amp; "_p"</f>
        <v>a_W_2__p</v>
      </c>
      <c r="B261">
        <v>0</v>
      </c>
      <c r="C261" t="s">
        <v>215</v>
      </c>
    </row>
    <row r="262" spans="1:3" x14ac:dyDescent="0.3">
      <c r="A262" t="str">
        <f t="array" aca="1" ref="A262" ca="1" xml:space="preserve"> "a_W_3_" &amp; INDIRECT("F" &amp; ROW(C262)-8) &amp; "_p"</f>
        <v>a_W_3__p</v>
      </c>
      <c r="B262">
        <v>2</v>
      </c>
      <c r="C262" t="s">
        <v>216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"a_P_1_" &amp; INDIRECT("F" &amp; ROW(C264) - 10) &amp; "_p"</f>
        <v>a_P_1__p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"a_P_2_" &amp; INDIRECT("F" &amp; ROW(C265) - 11) &amp; "_p"</f>
        <v>a_P_2__p</v>
      </c>
      <c r="B265">
        <v>0</v>
      </c>
      <c r="C265" t="s">
        <v>215</v>
      </c>
    </row>
    <row r="266" spans="1:3" x14ac:dyDescent="0.3">
      <c r="A266" t="str">
        <f t="array" aca="1" ref="A266" ca="1" xml:space="preserve"> "a_P_3_" &amp; INDIRECT("F" &amp; ROW(C266) - 12) &amp; "_p"</f>
        <v>a_P_3__p</v>
      </c>
      <c r="B266">
        <v>2</v>
      </c>
      <c r="C266" t="s">
        <v>216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"a_SL_1_" &amp; INDIRECT("F" &amp; ROW(C268) - 14) &amp; "_p"</f>
        <v>a_SL_1__p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"a_SL_2_" &amp; INDIRECT("F" &amp; ROW(C269) - 15) &amp; "_p"</f>
        <v>a_SL_2__p</v>
      </c>
      <c r="B269">
        <v>0</v>
      </c>
      <c r="C269" t="s">
        <v>215</v>
      </c>
    </row>
    <row r="270" spans="1:3" x14ac:dyDescent="0.3">
      <c r="A270" t="str">
        <f t="array" aca="1" ref="A270" ca="1" xml:space="preserve"> "a_Sl_3_" &amp; INDIRECT("F" &amp; ROW(C270) - 16) &amp; "_p"</f>
        <v>a_Sl_3__p</v>
      </c>
      <c r="B270">
        <v>2</v>
      </c>
      <c r="C270" t="s">
        <v>216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>
        <f t="array" aca="1" ref="A272" ca="1" xml:space="preserve"> "a_DR_1_" &amp; INDIRECT("F" &amp; ROW(C272) - 18) &amp; "_p"</f>
        <v>a_DR_1__p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"a_DR_1_" &amp; INDIRECT("F" &amp; ROW(C273) - 19) &amp; "_p"</f>
        <v>a_DR_1__p</v>
      </c>
      <c r="B273">
        <v>0</v>
      </c>
      <c r="C273" t="s">
        <v>215</v>
      </c>
    </row>
    <row r="274" spans="1:5" x14ac:dyDescent="0.3">
      <c r="A274" t="str">
        <f t="array" aca="1" ref="A274" ca="1" xml:space="preserve"> "a_DR_1_" &amp; INDIRECT("F" &amp; ROW(C274) - 20) &amp; "_p"</f>
        <v>a_DR_1__p</v>
      </c>
      <c r="B274">
        <v>2</v>
      </c>
      <c r="C274" t="s">
        <v>216</v>
      </c>
    </row>
    <row r="275" spans="1:5" x14ac:dyDescent="0.3">
      <c r="A275" s="14" t="s">
        <v>172</v>
      </c>
    </row>
    <row r="276" spans="1:5" x14ac:dyDescent="0.3">
      <c r="A276" t="str">
        <f t="array" aca="1" ref="A276" ca="1" xml:space="preserve"> "a_CY_1_" &amp; INDIRECT("F" &amp; ROW(C276) - 22) &amp; "_p"</f>
        <v>a_CY_1__p</v>
      </c>
      <c r="B276">
        <v>0</v>
      </c>
      <c r="C276" t="s">
        <v>59</v>
      </c>
    </row>
    <row r="277" spans="1:5" x14ac:dyDescent="0.3">
      <c r="A277" t="str">
        <f t="array" aca="1" ref="A277" ca="1" xml:space="preserve"> "a_CY_1_" &amp; INDIRECT("F" &amp; ROW(C277) - 23) &amp; "_p"</f>
        <v>a_CY_1__p</v>
      </c>
      <c r="B277">
        <v>0</v>
      </c>
      <c r="C277" t="s">
        <v>215</v>
      </c>
    </row>
    <row r="278" spans="1:5" x14ac:dyDescent="0.3">
      <c r="A278" t="str">
        <f t="array" aca="1" ref="A278" ca="1" xml:space="preserve"> "a_CY_1_" &amp; INDIRECT("F" &amp; ROW(C278) - 24) &amp; "_p"</f>
        <v>a_CY_1__p</v>
      </c>
      <c r="B278">
        <v>2</v>
      </c>
      <c r="C278" t="s">
        <v>216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"a_T_1_" &amp; INDIRECT("F" &amp; ROW(C281)-2) &amp; "_p"</f>
        <v>a_T_1__p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"a_T_2_" &amp; INDIRECT("F" &amp; ROW(C282)-3) &amp; "_p"</f>
        <v>a_T_2__p</v>
      </c>
      <c r="B282">
        <v>0</v>
      </c>
      <c r="C282" t="s">
        <v>215</v>
      </c>
    </row>
    <row r="283" spans="1:5" x14ac:dyDescent="0.3">
      <c r="A283" t="str">
        <f t="array" aca="1" ref="A283" ca="1" xml:space="preserve"> "a_T_3_" &amp; INDIRECT("F" &amp; ROW(C283)-4) &amp; "_p"</f>
        <v>a_T_3__p</v>
      </c>
      <c r="B283">
        <v>2</v>
      </c>
      <c r="C283" t="s">
        <v>216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"a_W_1_" &amp; INDIRECT("F" &amp; ROW(C285)-6) &amp; "_p"</f>
        <v>a_W_1__p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"a_W_2_" &amp; INDIRECT("F" &amp; ROW(C286)-7) &amp; "_p"</f>
        <v>a_W_2__p</v>
      </c>
      <c r="B286">
        <v>0</v>
      </c>
      <c r="C286" t="s">
        <v>215</v>
      </c>
    </row>
    <row r="287" spans="1:5" x14ac:dyDescent="0.3">
      <c r="A287" t="str">
        <f t="array" aca="1" ref="A287" ca="1" xml:space="preserve"> "a_W_3_" &amp; INDIRECT("F" &amp; ROW(C287)-8) &amp; "_p"</f>
        <v>a_W_3__p</v>
      </c>
      <c r="B287">
        <v>2</v>
      </c>
      <c r="C287" t="s">
        <v>216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"a_P_1_" &amp; INDIRECT("F" &amp; ROW(C289) - 10) &amp; "_p"</f>
        <v>a_P_1__p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"a_P_2_" &amp; INDIRECT("F" &amp; ROW(C290) - 11) &amp; "_p"</f>
        <v>a_P_2__p</v>
      </c>
      <c r="B290">
        <v>0</v>
      </c>
      <c r="C290" t="s">
        <v>215</v>
      </c>
    </row>
    <row r="291" spans="1:5" x14ac:dyDescent="0.3">
      <c r="A291" t="str">
        <f t="array" aca="1" ref="A291" ca="1" xml:space="preserve"> "a_P_3_" &amp; INDIRECT("F" &amp; ROW(C291) - 12) &amp; "_p"</f>
        <v>a_P_3__p</v>
      </c>
      <c r="B291">
        <v>2</v>
      </c>
      <c r="C291" t="s">
        <v>216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"a_SL_1_" &amp; INDIRECT("F" &amp; ROW(C293) - 14) &amp; "_p"</f>
        <v>a_SL_1__p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"a_SL_2_" &amp; INDIRECT("F" &amp; ROW(C294) - 15) &amp; "_p"</f>
        <v>a_SL_2__p</v>
      </c>
      <c r="B294">
        <v>0</v>
      </c>
      <c r="C294" t="s">
        <v>215</v>
      </c>
    </row>
    <row r="295" spans="1:5" x14ac:dyDescent="0.3">
      <c r="A295" t="str">
        <f t="array" aca="1" ref="A295" ca="1" xml:space="preserve"> "a_Sl_3_" &amp; INDIRECT("F" &amp; ROW(C295) - 16) &amp; "_p"</f>
        <v>a_Sl_3__p</v>
      </c>
      <c r="B295">
        <v>2</v>
      </c>
      <c r="C295" t="s">
        <v>216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>
        <f t="array" aca="1" ref="A297" ca="1" xml:space="preserve"> "a_DR_1_" &amp; INDIRECT("F" &amp; ROW(C297) - 18) &amp; "_p"</f>
        <v>a_DR_1__p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"a_DR_1_" &amp; INDIRECT("F" &amp; ROW(C298) - 19) &amp; "_p"</f>
        <v>a_DR_1__p</v>
      </c>
      <c r="B298">
        <v>0</v>
      </c>
      <c r="C298" t="s">
        <v>215</v>
      </c>
    </row>
    <row r="299" spans="1:5" x14ac:dyDescent="0.3">
      <c r="A299" t="str">
        <f t="array" aca="1" ref="A299" ca="1" xml:space="preserve"> "a_DR_1_" &amp; INDIRECT("F" &amp; ROW(C299) - 20) &amp; "_p"</f>
        <v>a_DR_1__p</v>
      </c>
      <c r="B299">
        <v>2</v>
      </c>
      <c r="C299" t="s">
        <v>216</v>
      </c>
    </row>
    <row r="300" spans="1:5" x14ac:dyDescent="0.3">
      <c r="A300" s="14" t="s">
        <v>172</v>
      </c>
    </row>
    <row r="301" spans="1:5" x14ac:dyDescent="0.3">
      <c r="A301" t="str">
        <f t="array" aca="1" ref="A301" ca="1" xml:space="preserve"> "a_CY_1_" &amp; INDIRECT("F" &amp; ROW(C301) - 22) &amp; "_p"</f>
        <v>a_CY_1__p</v>
      </c>
      <c r="B301">
        <v>0</v>
      </c>
      <c r="C301" t="s">
        <v>59</v>
      </c>
    </row>
    <row r="302" spans="1:5" x14ac:dyDescent="0.3">
      <c r="A302" t="str">
        <f t="array" aca="1" ref="A302" ca="1" xml:space="preserve"> "a_CY_1_" &amp; INDIRECT("F" &amp; ROW(C302) - 23) &amp; "_p"</f>
        <v>a_CY_1__p</v>
      </c>
      <c r="B302">
        <v>0</v>
      </c>
      <c r="C302" t="s">
        <v>215</v>
      </c>
    </row>
    <row r="303" spans="1:5" x14ac:dyDescent="0.3">
      <c r="A303" t="str">
        <f t="array" aca="1" ref="A303" ca="1" xml:space="preserve"> "a_CY_1_" &amp; INDIRECT("F" &amp; ROW(C303) - 24) &amp; "_p"</f>
        <v>a_CY_1__p</v>
      </c>
      <c r="B303">
        <v>2</v>
      </c>
      <c r="C303" t="s">
        <v>216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"a_T_1_" &amp; INDIRECT("F" &amp; ROW(C306)-2) &amp; "_p"</f>
        <v>a_T_1__p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"a_T_2_" &amp; INDIRECT("F" &amp; ROW(C307)-3) &amp; "_p"</f>
        <v>a_T_2__p</v>
      </c>
      <c r="B307">
        <v>0</v>
      </c>
      <c r="C307" t="s">
        <v>215</v>
      </c>
    </row>
    <row r="308" spans="1:3" x14ac:dyDescent="0.3">
      <c r="A308" t="str">
        <f t="array" aca="1" ref="A308" ca="1" xml:space="preserve"> "a_T_3_" &amp; INDIRECT("F" &amp; ROW(C308)-4) &amp; "_p"</f>
        <v>a_T_3__p</v>
      </c>
      <c r="B308">
        <v>2</v>
      </c>
      <c r="C308" t="s">
        <v>216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"a_W_1_" &amp; INDIRECT("F" &amp; ROW(C310)-6) &amp; "_p"</f>
        <v>a_W_1__p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"a_W_2_" &amp; INDIRECT("F" &amp; ROW(C311)-7) &amp; "_p"</f>
        <v>a_W_2__p</v>
      </c>
      <c r="B311">
        <v>0</v>
      </c>
      <c r="C311" t="s">
        <v>215</v>
      </c>
    </row>
    <row r="312" spans="1:3" x14ac:dyDescent="0.3">
      <c r="A312" t="str">
        <f t="array" aca="1" ref="A312" ca="1" xml:space="preserve"> "a_W_3_" &amp; INDIRECT("F" &amp; ROW(C312)-8) &amp; "_p"</f>
        <v>a_W_3__p</v>
      </c>
      <c r="B312">
        <v>2</v>
      </c>
      <c r="C312" t="s">
        <v>216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"a_P_1_" &amp; INDIRECT("F" &amp; ROW(C314) - 10) &amp; "_p"</f>
        <v>a_P_1__p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"a_P_2_" &amp; INDIRECT("F" &amp; ROW(C315) - 11) &amp; "_p"</f>
        <v>a_P_2__p</v>
      </c>
      <c r="B315">
        <v>0</v>
      </c>
      <c r="C315" t="s">
        <v>215</v>
      </c>
    </row>
    <row r="316" spans="1:3" x14ac:dyDescent="0.3">
      <c r="A316" t="str">
        <f t="array" aca="1" ref="A316" ca="1" xml:space="preserve"> "a_P_3_" &amp; INDIRECT("F" &amp; ROW(C316) - 12) &amp; "_p"</f>
        <v>a_P_3__p</v>
      </c>
      <c r="B316">
        <v>2</v>
      </c>
      <c r="C316" t="s">
        <v>216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"a_SL_1_" &amp; INDIRECT("F" &amp; ROW(C318) - 14) &amp; "_p"</f>
        <v>a_SL_1__p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"a_SL_2_" &amp; INDIRECT("F" &amp; ROW(C319) - 15) &amp; "_p"</f>
        <v>a_SL_2__p</v>
      </c>
      <c r="B319">
        <v>0</v>
      </c>
      <c r="C319" t="s">
        <v>215</v>
      </c>
    </row>
    <row r="320" spans="1:3" x14ac:dyDescent="0.3">
      <c r="A320" t="str">
        <f t="array" aca="1" ref="A320" ca="1" xml:space="preserve"> "a_Sl_3_" &amp; INDIRECT("F" &amp; ROW(C320) - 16) &amp; "_p"</f>
        <v>a_Sl_3__p</v>
      </c>
      <c r="B320">
        <v>2</v>
      </c>
      <c r="C320" t="s">
        <v>216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>
        <f t="array" aca="1" ref="A322" ca="1" xml:space="preserve"> "a_DR_1_" &amp; INDIRECT("F" &amp; ROW(C322) - 18) &amp; "_p"</f>
        <v>a_DR_1__p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"a_DR_1_" &amp; INDIRECT("F" &amp; ROW(C323) - 19) &amp; "_p"</f>
        <v>a_DR_1__p</v>
      </c>
      <c r="B323">
        <v>0</v>
      </c>
      <c r="C323" t="s">
        <v>215</v>
      </c>
    </row>
    <row r="324" spans="1:5" x14ac:dyDescent="0.3">
      <c r="A324" t="str">
        <f t="array" aca="1" ref="A324" ca="1" xml:space="preserve"> "a_DR_1_" &amp; INDIRECT("F" &amp; ROW(C324) - 20) &amp; "_p"</f>
        <v>a_DR_1__p</v>
      </c>
      <c r="B324">
        <v>2</v>
      </c>
      <c r="C324" t="s">
        <v>216</v>
      </c>
    </row>
    <row r="325" spans="1:5" x14ac:dyDescent="0.3">
      <c r="A325" s="14" t="s">
        <v>172</v>
      </c>
    </row>
    <row r="326" spans="1:5" x14ac:dyDescent="0.3">
      <c r="A326" t="str">
        <f t="array" aca="1" ref="A326" ca="1" xml:space="preserve"> "a_CY_1_" &amp; INDIRECT("F" &amp; ROW(C326) - 22) &amp; "_p"</f>
        <v>a_CY_1__p</v>
      </c>
      <c r="B326">
        <v>0</v>
      </c>
      <c r="C326" t="s">
        <v>59</v>
      </c>
    </row>
    <row r="327" spans="1:5" x14ac:dyDescent="0.3">
      <c r="A327" t="str">
        <f t="array" aca="1" ref="A327" ca="1" xml:space="preserve"> "a_CY_1_" &amp; INDIRECT("F" &amp; ROW(C327) - 23) &amp; "_p"</f>
        <v>a_CY_1__p</v>
      </c>
      <c r="B327">
        <v>0</v>
      </c>
      <c r="C327" t="s">
        <v>215</v>
      </c>
    </row>
    <row r="328" spans="1:5" x14ac:dyDescent="0.3">
      <c r="A328" t="str">
        <f t="array" aca="1" ref="A328" ca="1" xml:space="preserve"> "a_CY_1_" &amp; INDIRECT("F" &amp; ROW(C328) - 24) &amp; "_p"</f>
        <v>a_CY_1__p</v>
      </c>
      <c r="B328">
        <v>2</v>
      </c>
      <c r="C328" t="s">
        <v>216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"a_T_1_" &amp; INDIRECT("F" &amp; ROW(C331)-2) &amp; "_p"</f>
        <v>a_T_1__p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"a_T_2_" &amp; INDIRECT("F" &amp; ROW(C332)-3) &amp; "_p"</f>
        <v>a_T_2__p</v>
      </c>
      <c r="B332">
        <v>0</v>
      </c>
      <c r="C332" t="s">
        <v>215</v>
      </c>
    </row>
    <row r="333" spans="1:5" x14ac:dyDescent="0.3">
      <c r="A333" t="str">
        <f t="array" aca="1" ref="A333" ca="1" xml:space="preserve"> "a_T_3_" &amp; INDIRECT("F" &amp; ROW(C333)-4) &amp; "_p"</f>
        <v>a_T_3__p</v>
      </c>
      <c r="B333">
        <v>2</v>
      </c>
      <c r="C333" t="s">
        <v>216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"a_W_1_" &amp; INDIRECT("F" &amp; ROW(C335)-6) &amp; "_p"</f>
        <v>a_W_1__p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"a_W_2_" &amp; INDIRECT("F" &amp; ROW(C336)-7) &amp; "_p"</f>
        <v>a_W_2__p</v>
      </c>
      <c r="B336">
        <v>0</v>
      </c>
      <c r="C336" t="s">
        <v>215</v>
      </c>
    </row>
    <row r="337" spans="1:3" x14ac:dyDescent="0.3">
      <c r="A337" t="str">
        <f t="array" aca="1" ref="A337" ca="1" xml:space="preserve"> "a_W_3_" &amp; INDIRECT("F" &amp; ROW(C337)-8) &amp; "_p"</f>
        <v>a_W_3__p</v>
      </c>
      <c r="B337">
        <v>2</v>
      </c>
      <c r="C337" t="s">
        <v>216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"a_P_1_" &amp; INDIRECT("F" &amp; ROW(C339) - 10) &amp; "_p"</f>
        <v>a_P_1__p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"a_P_2_" &amp; INDIRECT("F" &amp; ROW(C340) - 11) &amp; "_p"</f>
        <v>a_P_2__p</v>
      </c>
      <c r="B340">
        <v>0</v>
      </c>
      <c r="C340" t="s">
        <v>215</v>
      </c>
    </row>
    <row r="341" spans="1:3" x14ac:dyDescent="0.3">
      <c r="A341" t="str">
        <f t="array" aca="1" ref="A341" ca="1" xml:space="preserve"> "a_P_3_" &amp; INDIRECT("F" &amp; ROW(C341) - 12) &amp; "_p"</f>
        <v>a_P_3__p</v>
      </c>
      <c r="B341">
        <v>2</v>
      </c>
      <c r="C341" t="s">
        <v>216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"a_SL_1_" &amp; INDIRECT("F" &amp; ROW(C343) - 14) &amp; "_p"</f>
        <v>a_SL_1__p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"a_SL_2_" &amp; INDIRECT("F" &amp; ROW(C344) - 15) &amp; "_p"</f>
        <v>a_SL_2__p</v>
      </c>
      <c r="B344">
        <v>0</v>
      </c>
      <c r="C344" t="s">
        <v>215</v>
      </c>
    </row>
    <row r="345" spans="1:3" x14ac:dyDescent="0.3">
      <c r="A345" t="str">
        <f t="array" aca="1" ref="A345" ca="1" xml:space="preserve"> "a_Sl_3_" &amp; INDIRECT("F" &amp; ROW(C345) - 16) &amp; "_p"</f>
        <v>a_Sl_3__p</v>
      </c>
      <c r="B345">
        <v>2</v>
      </c>
      <c r="C345" t="s">
        <v>216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>
        <f t="array" aca="1" ref="A347" ca="1" xml:space="preserve"> "a_DR_1_" &amp; INDIRECT("F" &amp; ROW(C347) - 18) &amp; "_p"</f>
        <v>a_DR_1__p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"a_DR_1_" &amp; INDIRECT("F" &amp; ROW(C348) - 19) &amp; "_p"</f>
        <v>a_DR_1__p</v>
      </c>
      <c r="B348">
        <v>0</v>
      </c>
      <c r="C348" t="s">
        <v>215</v>
      </c>
    </row>
    <row r="349" spans="1:3" x14ac:dyDescent="0.3">
      <c r="A349" t="str">
        <f t="array" aca="1" ref="A349" ca="1" xml:space="preserve"> "a_DR_1_" &amp; INDIRECT("F" &amp; ROW(C349) - 20) &amp; "_p"</f>
        <v>a_DR_1__p</v>
      </c>
      <c r="B349">
        <v>2</v>
      </c>
      <c r="C349" t="s">
        <v>216</v>
      </c>
    </row>
    <row r="350" spans="1:3" x14ac:dyDescent="0.3">
      <c r="A350" s="14" t="s">
        <v>172</v>
      </c>
    </row>
    <row r="351" spans="1:3" x14ac:dyDescent="0.3">
      <c r="A351" t="str">
        <f t="array" aca="1" ref="A351" ca="1" xml:space="preserve"> "a_CY_1_" &amp; INDIRECT("F" &amp; ROW(C351) - 22) &amp; "_p"</f>
        <v>a_CY_1__p</v>
      </c>
      <c r="B351">
        <v>0</v>
      </c>
      <c r="C351" t="s">
        <v>59</v>
      </c>
    </row>
    <row r="352" spans="1:3" x14ac:dyDescent="0.3">
      <c r="A352" t="str">
        <f t="array" aca="1" ref="A352" ca="1" xml:space="preserve"> "a_CY_1_" &amp; INDIRECT("F" &amp; ROW(C352) - 23) &amp; "_p"</f>
        <v>a_CY_1__p</v>
      </c>
      <c r="B352">
        <v>0</v>
      </c>
      <c r="C352" t="s">
        <v>215</v>
      </c>
    </row>
    <row r="353" spans="1:5" x14ac:dyDescent="0.3">
      <c r="A353" t="str">
        <f t="array" aca="1" ref="A353" ca="1" xml:space="preserve"> "a_CY_1_" &amp; INDIRECT("F" &amp; ROW(C353) - 24) &amp; "_p"</f>
        <v>a_CY_1__p</v>
      </c>
      <c r="B353">
        <v>2</v>
      </c>
      <c r="C353" t="s">
        <v>216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"a_T_1_" &amp; INDIRECT("F" &amp; ROW(C356)-2) &amp; "_p"</f>
        <v>a_T_1__p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"a_T_2_" &amp; INDIRECT("F" &amp; ROW(C357)-3) &amp; "_p"</f>
        <v>a_T_2__p</v>
      </c>
      <c r="B357">
        <v>0</v>
      </c>
      <c r="C357" t="s">
        <v>215</v>
      </c>
    </row>
    <row r="358" spans="1:5" x14ac:dyDescent="0.3">
      <c r="A358" t="str">
        <f t="array" aca="1" ref="A358" ca="1" xml:space="preserve"> "a_T_3_" &amp; INDIRECT("F" &amp; ROW(C358)-4) &amp; "_p"</f>
        <v>a_T_3__p</v>
      </c>
      <c r="B358">
        <v>2</v>
      </c>
      <c r="C358" t="s">
        <v>216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"a_W_1_" &amp; INDIRECT("F" &amp; ROW(C360)-6) &amp; "_p"</f>
        <v>a_W_1__p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"a_W_2_" &amp; INDIRECT("F" &amp; ROW(C361)-7) &amp; "_p"</f>
        <v>a_W_2__p</v>
      </c>
      <c r="B361">
        <v>0</v>
      </c>
      <c r="C361" t="s">
        <v>215</v>
      </c>
    </row>
    <row r="362" spans="1:5" x14ac:dyDescent="0.3">
      <c r="A362" t="str">
        <f t="array" aca="1" ref="A362" ca="1" xml:space="preserve"> "a_W_3_" &amp; INDIRECT("F" &amp; ROW(C362)-8) &amp; "_p"</f>
        <v>a_W_3__p</v>
      </c>
      <c r="B362">
        <v>2</v>
      </c>
      <c r="C362" t="s">
        <v>216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"a_P_1_" &amp; INDIRECT("F" &amp; ROW(C364) - 10) &amp; "_p"</f>
        <v>a_P_1__p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"a_P_2_" &amp; INDIRECT("F" &amp; ROW(C365) - 11) &amp; "_p"</f>
        <v>a_P_2__p</v>
      </c>
      <c r="B365">
        <v>0</v>
      </c>
      <c r="C365" t="s">
        <v>215</v>
      </c>
    </row>
    <row r="366" spans="1:5" x14ac:dyDescent="0.3">
      <c r="A366" t="str">
        <f t="array" aca="1" ref="A366" ca="1" xml:space="preserve"> "a_P_3_" &amp; INDIRECT("F" &amp; ROW(C366) - 12) &amp; "_p"</f>
        <v>a_P_3__p</v>
      </c>
      <c r="B366">
        <v>2</v>
      </c>
      <c r="C366" t="s">
        <v>216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"a_SL_1_" &amp; INDIRECT("F" &amp; ROW(C368) - 14) &amp; "_p"</f>
        <v>a_SL_1__p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"a_SL_2_" &amp; INDIRECT("F" &amp; ROW(C369) - 15) &amp; "_p"</f>
        <v>a_SL_2__p</v>
      </c>
      <c r="B369">
        <v>0</v>
      </c>
      <c r="C369" t="s">
        <v>215</v>
      </c>
    </row>
    <row r="370" spans="1:5" x14ac:dyDescent="0.3">
      <c r="A370" t="str">
        <f t="array" aca="1" ref="A370" ca="1" xml:space="preserve"> "a_Sl_3_" &amp; INDIRECT("F" &amp; ROW(C370) - 16) &amp; "_p"</f>
        <v>a_Sl_3__p</v>
      </c>
      <c r="B370">
        <v>2</v>
      </c>
      <c r="C370" t="s">
        <v>216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>
        <f t="array" aca="1" ref="A372" ca="1" xml:space="preserve"> "a_DR_1_" &amp; INDIRECT("F" &amp; ROW(C372) - 18) &amp; "_p"</f>
        <v>a_DR_1__p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"a_DR_1_" &amp; INDIRECT("F" &amp; ROW(C373) - 19) &amp; "_p"</f>
        <v>a_DR_1__p</v>
      </c>
      <c r="B373">
        <v>0</v>
      </c>
      <c r="C373" t="s">
        <v>215</v>
      </c>
    </row>
    <row r="374" spans="1:5" x14ac:dyDescent="0.3">
      <c r="A374" t="str">
        <f t="array" aca="1" ref="A374" ca="1" xml:space="preserve"> "a_DR_1_" &amp; INDIRECT("F" &amp; ROW(C374) - 20) &amp; "_p"</f>
        <v>a_DR_1__p</v>
      </c>
      <c r="B374">
        <v>2</v>
      </c>
      <c r="C374" t="s">
        <v>216</v>
      </c>
    </row>
    <row r="375" spans="1:5" x14ac:dyDescent="0.3">
      <c r="A375" s="14" t="s">
        <v>172</v>
      </c>
    </row>
    <row r="376" spans="1:5" x14ac:dyDescent="0.3">
      <c r="A376" t="str">
        <f t="array" aca="1" ref="A376" ca="1" xml:space="preserve"> "a_CY_1_" &amp; INDIRECT("F" &amp; ROW(C376) - 22) &amp; "_p"</f>
        <v>a_CY_1__p</v>
      </c>
      <c r="B376">
        <v>0</v>
      </c>
      <c r="C376" t="s">
        <v>59</v>
      </c>
    </row>
    <row r="377" spans="1:5" x14ac:dyDescent="0.3">
      <c r="A377" t="str">
        <f t="array" aca="1" ref="A377" ca="1" xml:space="preserve"> "a_CY_1_" &amp; INDIRECT("F" &amp; ROW(C377) - 23) &amp; "_p"</f>
        <v>a_CY_1__p</v>
      </c>
      <c r="B377">
        <v>0</v>
      </c>
      <c r="C377" t="s">
        <v>215</v>
      </c>
    </row>
    <row r="378" spans="1:5" x14ac:dyDescent="0.3">
      <c r="A378" t="str">
        <f t="array" aca="1" ref="A378" ca="1" xml:space="preserve"> "a_CY_1_" &amp; INDIRECT("F" &amp; ROW(C378) - 24) &amp; "_p"</f>
        <v>a_CY_1__p</v>
      </c>
      <c r="B378">
        <v>2</v>
      </c>
      <c r="C378" t="s">
        <v>216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"a_T_1_" &amp; INDIRECT("F" &amp; ROW(C381)-2) &amp; "_p"</f>
        <v>a_T_1__p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"a_T_2_" &amp; INDIRECT("F" &amp; ROW(C382)-3) &amp; "_p"</f>
        <v>a_T_2__p</v>
      </c>
      <c r="B382">
        <v>0</v>
      </c>
      <c r="C382" t="s">
        <v>215</v>
      </c>
    </row>
    <row r="383" spans="1:5" x14ac:dyDescent="0.3">
      <c r="A383" t="str">
        <f t="array" aca="1" ref="A383" ca="1" xml:space="preserve"> "a_T_3_" &amp; INDIRECT("F" &amp; ROW(C383)-4) &amp; "_p"</f>
        <v>a_T_3__p</v>
      </c>
      <c r="B383">
        <v>2</v>
      </c>
      <c r="C383" t="s">
        <v>216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"a_W_1_" &amp; INDIRECT("F" &amp; ROW(C385)-6) &amp; "_p"</f>
        <v>a_W_1__p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"a_W_2_" &amp; INDIRECT("F" &amp; ROW(C386)-7) &amp; "_p"</f>
        <v>a_W_2__p</v>
      </c>
      <c r="B386">
        <v>0</v>
      </c>
      <c r="C386" t="s">
        <v>215</v>
      </c>
    </row>
    <row r="387" spans="1:3" x14ac:dyDescent="0.3">
      <c r="A387" t="str">
        <f t="array" aca="1" ref="A387" ca="1" xml:space="preserve"> "a_W_3_" &amp; INDIRECT("F" &amp; ROW(C387)-8) &amp; "_p"</f>
        <v>a_W_3__p</v>
      </c>
      <c r="B387">
        <v>2</v>
      </c>
      <c r="C387" t="s">
        <v>216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"a_P_1_" &amp; INDIRECT("F" &amp; ROW(C389) - 10) &amp; "_p"</f>
        <v>a_P_1__p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"a_P_2_" &amp; INDIRECT("F" &amp; ROW(C390) - 11) &amp; "_p"</f>
        <v>a_P_2__p</v>
      </c>
      <c r="B390">
        <v>0</v>
      </c>
      <c r="C390" t="s">
        <v>215</v>
      </c>
    </row>
    <row r="391" spans="1:3" x14ac:dyDescent="0.3">
      <c r="A391" t="str">
        <f t="array" aca="1" ref="A391" ca="1" xml:space="preserve"> "a_P_3_" &amp; INDIRECT("F" &amp; ROW(C391) - 12) &amp; "_p"</f>
        <v>a_P_3__p</v>
      </c>
      <c r="B391">
        <v>2</v>
      </c>
      <c r="C391" t="s">
        <v>216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"a_SL_1_" &amp; INDIRECT("F" &amp; ROW(C393) - 14) &amp; "_p"</f>
        <v>a_SL_1__p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"a_SL_2_" &amp; INDIRECT("F" &amp; ROW(C394) - 15) &amp; "_p"</f>
        <v>a_SL_2__p</v>
      </c>
      <c r="B394">
        <v>0</v>
      </c>
      <c r="C394" t="s">
        <v>215</v>
      </c>
    </row>
    <row r="395" spans="1:3" x14ac:dyDescent="0.3">
      <c r="A395" t="str">
        <f t="array" aca="1" ref="A395" ca="1" xml:space="preserve"> "a_Sl_3_" &amp; INDIRECT("F" &amp; ROW(C395) - 16) &amp; "_p"</f>
        <v>a_Sl_3__p</v>
      </c>
      <c r="B395">
        <v>2</v>
      </c>
      <c r="C395" t="s">
        <v>216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>
        <f t="array" aca="1" ref="A397" ca="1" xml:space="preserve"> "a_DR_1_" &amp; INDIRECT("F" &amp; ROW(C397) - 18) &amp; "_p"</f>
        <v>a_DR_1__p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"a_DR_1_" &amp; INDIRECT("F" &amp; ROW(C398) - 19) &amp; "_p"</f>
        <v>a_DR_1__p</v>
      </c>
      <c r="B398">
        <v>0</v>
      </c>
      <c r="C398" t="s">
        <v>215</v>
      </c>
    </row>
    <row r="399" spans="1:3" x14ac:dyDescent="0.3">
      <c r="A399" t="str">
        <f t="array" aca="1" ref="A399" ca="1" xml:space="preserve"> "a_DR_1_" &amp; INDIRECT("F" &amp; ROW(C399) - 20) &amp; "_p"</f>
        <v>a_DR_1__p</v>
      </c>
      <c r="B399">
        <v>2</v>
      </c>
      <c r="C399" t="s">
        <v>216</v>
      </c>
    </row>
    <row r="400" spans="1:3" x14ac:dyDescent="0.3">
      <c r="A400" s="14" t="s">
        <v>172</v>
      </c>
    </row>
    <row r="401" spans="1:5" x14ac:dyDescent="0.3">
      <c r="A401" t="str">
        <f t="array" aca="1" ref="A401" ca="1" xml:space="preserve"> "a_CY_1_" &amp; INDIRECT("F" &amp; ROW(C401) - 22) &amp; "_p"</f>
        <v>a_CY_1__p</v>
      </c>
      <c r="B401">
        <v>0</v>
      </c>
      <c r="C401" t="s">
        <v>59</v>
      </c>
    </row>
    <row r="402" spans="1:5" x14ac:dyDescent="0.3">
      <c r="A402" t="str">
        <f t="array" aca="1" ref="A402" ca="1" xml:space="preserve"> "a_CY_1_" &amp; INDIRECT("F" &amp; ROW(C402) - 23) &amp; "_p"</f>
        <v>a_CY_1__p</v>
      </c>
      <c r="B402">
        <v>0</v>
      </c>
      <c r="C402" t="s">
        <v>215</v>
      </c>
    </row>
    <row r="403" spans="1:5" x14ac:dyDescent="0.3">
      <c r="A403" t="str">
        <f t="array" aca="1" ref="A403" ca="1" xml:space="preserve"> "a_CY_1_" &amp; INDIRECT("F" &amp; ROW(C403) - 24) &amp; "_p"</f>
        <v>a_CY_1__p</v>
      </c>
      <c r="B403">
        <v>2</v>
      </c>
      <c r="C403" t="s">
        <v>216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"a_T_1_" &amp; INDIRECT("F" &amp; ROW(C406)-2) &amp; "_p"</f>
        <v>a_T_1__p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"a_T_2_" &amp; INDIRECT("F" &amp; ROW(C407)-3) &amp; "_p"</f>
        <v>a_T_2__p</v>
      </c>
      <c r="B407">
        <v>0</v>
      </c>
      <c r="C407" t="s">
        <v>215</v>
      </c>
    </row>
    <row r="408" spans="1:5" x14ac:dyDescent="0.3">
      <c r="A408" t="str">
        <f t="array" aca="1" ref="A408" ca="1" xml:space="preserve"> "a_T_3_" &amp; INDIRECT("F" &amp; ROW(C408)-4) &amp; "_p"</f>
        <v>a_T_3__p</v>
      </c>
      <c r="B408">
        <v>2</v>
      </c>
      <c r="C408" t="s">
        <v>216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"a_W_1_" &amp; INDIRECT("F" &amp; ROW(C410)-6) &amp; "_p"</f>
        <v>a_W_1__p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"a_W_2_" &amp; INDIRECT("F" &amp; ROW(C411)-7) &amp; "_p"</f>
        <v>a_W_2__p</v>
      </c>
      <c r="B411">
        <v>0</v>
      </c>
      <c r="C411" t="s">
        <v>215</v>
      </c>
    </row>
    <row r="412" spans="1:5" x14ac:dyDescent="0.3">
      <c r="A412" t="str">
        <f t="array" aca="1" ref="A412" ca="1" xml:space="preserve"> "a_W_3_" &amp; INDIRECT("F" &amp; ROW(C412)-8) &amp; "_p"</f>
        <v>a_W_3__p</v>
      </c>
      <c r="B412">
        <v>2</v>
      </c>
      <c r="C412" t="s">
        <v>216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"a_P_1_" &amp; INDIRECT("F" &amp; ROW(C414) - 10) &amp; "_p"</f>
        <v>a_P_1__p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"a_P_2_" &amp; INDIRECT("F" &amp; ROW(C415) - 11) &amp; "_p"</f>
        <v>a_P_2__p</v>
      </c>
      <c r="B415">
        <v>0</v>
      </c>
      <c r="C415" t="s">
        <v>215</v>
      </c>
    </row>
    <row r="416" spans="1:5" x14ac:dyDescent="0.3">
      <c r="A416" t="str">
        <f t="array" aca="1" ref="A416" ca="1" xml:space="preserve"> "a_P_3_" &amp; INDIRECT("F" &amp; ROW(C416) - 12) &amp; "_p"</f>
        <v>a_P_3__p</v>
      </c>
      <c r="B416">
        <v>2</v>
      </c>
      <c r="C416" t="s">
        <v>216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"a_SL_1_" &amp; INDIRECT("F" &amp; ROW(C418) - 14) &amp; "_p"</f>
        <v>a_SL_1__p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"a_SL_2_" &amp; INDIRECT("F" &amp; ROW(C419) - 15) &amp; "_p"</f>
        <v>a_SL_2__p</v>
      </c>
      <c r="B419">
        <v>0</v>
      </c>
      <c r="C419" t="s">
        <v>215</v>
      </c>
    </row>
    <row r="420" spans="1:5" x14ac:dyDescent="0.3">
      <c r="A420" t="str">
        <f t="array" aca="1" ref="A420" ca="1" xml:space="preserve"> "a_Sl_3_" &amp; INDIRECT("F" &amp; ROW(C420) - 16) &amp; "_p"</f>
        <v>a_Sl_3__p</v>
      </c>
      <c r="B420">
        <v>2</v>
      </c>
      <c r="C420" t="s">
        <v>216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>
        <f t="array" aca="1" ref="A422" ca="1" xml:space="preserve"> "a_DR_1_" &amp; INDIRECT("F" &amp; ROW(C422) - 18) &amp; "_p"</f>
        <v>a_DR_1__p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"a_DR_1_" &amp; INDIRECT("F" &amp; ROW(C423) - 19) &amp; "_p"</f>
        <v>a_DR_1__p</v>
      </c>
      <c r="B423">
        <v>0</v>
      </c>
      <c r="C423" t="s">
        <v>215</v>
      </c>
    </row>
    <row r="424" spans="1:5" x14ac:dyDescent="0.3">
      <c r="A424" t="str">
        <f t="array" aca="1" ref="A424" ca="1" xml:space="preserve"> "a_DR_1_" &amp; INDIRECT("F" &amp; ROW(C424) - 20) &amp; "_p"</f>
        <v>a_DR_1__p</v>
      </c>
      <c r="B424">
        <v>2</v>
      </c>
      <c r="C424" t="s">
        <v>216</v>
      </c>
    </row>
    <row r="425" spans="1:5" x14ac:dyDescent="0.3">
      <c r="A425" s="14" t="s">
        <v>172</v>
      </c>
    </row>
    <row r="426" spans="1:5" x14ac:dyDescent="0.3">
      <c r="A426" t="str">
        <f t="array" aca="1" ref="A426" ca="1" xml:space="preserve"> "a_CY_1_" &amp; INDIRECT("F" &amp; ROW(C426) - 22) &amp; "_p"</f>
        <v>a_CY_1__p</v>
      </c>
      <c r="B426">
        <v>0</v>
      </c>
      <c r="C426" t="s">
        <v>59</v>
      </c>
    </row>
    <row r="427" spans="1:5" x14ac:dyDescent="0.3">
      <c r="A427" t="str">
        <f t="array" aca="1" ref="A427" ca="1" xml:space="preserve"> "a_CY_1_" &amp; INDIRECT("F" &amp; ROW(C427) - 23) &amp; "_p"</f>
        <v>a_CY_1__p</v>
      </c>
      <c r="B427">
        <v>0</v>
      </c>
      <c r="C427" t="s">
        <v>215</v>
      </c>
    </row>
    <row r="428" spans="1:5" x14ac:dyDescent="0.3">
      <c r="A428" t="str">
        <f t="array" aca="1" ref="A428" ca="1" xml:space="preserve"> "a_CY_1_" &amp; INDIRECT("F" &amp; ROW(C428) - 24) &amp; "_p"</f>
        <v>a_CY_1__p</v>
      </c>
      <c r="B428">
        <v>2</v>
      </c>
      <c r="C428" t="s">
        <v>216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"a_T_1_" &amp; INDIRECT("F" &amp; ROW(C431)-2) &amp; "_p"</f>
        <v>a_T_1__p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"a_T_2_" &amp; INDIRECT("F" &amp; ROW(C432)-3) &amp; "_p"</f>
        <v>a_T_2__p</v>
      </c>
      <c r="B432">
        <v>0</v>
      </c>
      <c r="C432" t="s">
        <v>215</v>
      </c>
    </row>
    <row r="433" spans="1:3" x14ac:dyDescent="0.3">
      <c r="A433" t="str">
        <f t="array" aca="1" ref="A433" ca="1" xml:space="preserve"> "a_T_3_" &amp; INDIRECT("F" &amp; ROW(C433)-4) &amp; "_p"</f>
        <v>a_T_3__p</v>
      </c>
      <c r="B433">
        <v>2</v>
      </c>
      <c r="C433" t="s">
        <v>216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"a_W_1_" &amp; INDIRECT("F" &amp; ROW(C435)-6) &amp; "_p"</f>
        <v>a_W_1__p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"a_W_2_" &amp; INDIRECT("F" &amp; ROW(C436)-7) &amp; "_p"</f>
        <v>a_W_2__p</v>
      </c>
      <c r="B436">
        <v>0</v>
      </c>
      <c r="C436" t="s">
        <v>215</v>
      </c>
    </row>
    <row r="437" spans="1:3" x14ac:dyDescent="0.3">
      <c r="A437" t="str">
        <f t="array" aca="1" ref="A437" ca="1" xml:space="preserve"> "a_W_3_" &amp; INDIRECT("F" &amp; ROW(C437)-8) &amp; "_p"</f>
        <v>a_W_3__p</v>
      </c>
      <c r="B437">
        <v>2</v>
      </c>
      <c r="C437" t="s">
        <v>216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"a_P_1_" &amp; INDIRECT("F" &amp; ROW(C439) - 10) &amp; "_p"</f>
        <v>a_P_1__p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"a_P_2_" &amp; INDIRECT("F" &amp; ROW(C440) - 11) &amp; "_p"</f>
        <v>a_P_2__p</v>
      </c>
      <c r="B440">
        <v>0</v>
      </c>
      <c r="C440" t="s">
        <v>215</v>
      </c>
    </row>
    <row r="441" spans="1:3" x14ac:dyDescent="0.3">
      <c r="A441" t="str">
        <f t="array" aca="1" ref="A441" ca="1" xml:space="preserve"> "a_P_3_" &amp; INDIRECT("F" &amp; ROW(C441) - 12) &amp; "_p"</f>
        <v>a_P_3__p</v>
      </c>
      <c r="B441">
        <v>2</v>
      </c>
      <c r="C441" t="s">
        <v>216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"a_SL_1_" &amp; INDIRECT("F" &amp; ROW(C443) - 14) &amp; "_p"</f>
        <v>a_SL_1__p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"a_SL_2_" &amp; INDIRECT("F" &amp; ROW(C444) - 15) &amp; "_p"</f>
        <v>a_SL_2__p</v>
      </c>
      <c r="B444">
        <v>0</v>
      </c>
      <c r="C444" t="s">
        <v>215</v>
      </c>
    </row>
    <row r="445" spans="1:3" x14ac:dyDescent="0.3">
      <c r="A445" t="str">
        <f t="array" aca="1" ref="A445" ca="1" xml:space="preserve"> "a_Sl_3_" &amp; INDIRECT("F" &amp; ROW(C445) - 16) &amp; "_p"</f>
        <v>a_Sl_3__p</v>
      </c>
      <c r="B445">
        <v>2</v>
      </c>
      <c r="C445" t="s">
        <v>216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>
        <f t="array" aca="1" ref="A447" ca="1" xml:space="preserve"> "a_DR_1_" &amp; INDIRECT("F" &amp; ROW(C447) - 18) &amp; "_p"</f>
        <v>a_DR_1__p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"a_DR_1_" &amp; INDIRECT("F" &amp; ROW(C448) - 19) &amp; "_p"</f>
        <v>a_DR_1__p</v>
      </c>
      <c r="B448">
        <v>0</v>
      </c>
      <c r="C448" t="s">
        <v>215</v>
      </c>
    </row>
    <row r="449" spans="1:5" x14ac:dyDescent="0.3">
      <c r="A449" t="str">
        <f t="array" aca="1" ref="A449" ca="1" xml:space="preserve"> "a_DR_1_" &amp; INDIRECT("F" &amp; ROW(C449) - 20) &amp; "_p"</f>
        <v>a_DR_1__p</v>
      </c>
      <c r="B449">
        <v>2</v>
      </c>
      <c r="C449" t="s">
        <v>216</v>
      </c>
    </row>
    <row r="450" spans="1:5" x14ac:dyDescent="0.3">
      <c r="A450" s="14" t="s">
        <v>172</v>
      </c>
    </row>
    <row r="451" spans="1:5" x14ac:dyDescent="0.3">
      <c r="A451" t="str">
        <f t="array" aca="1" ref="A451" ca="1" xml:space="preserve"> "a_CY_1_" &amp; INDIRECT("F" &amp; ROW(C451) - 22) &amp; "_p"</f>
        <v>a_CY_1__p</v>
      </c>
      <c r="B451">
        <v>0</v>
      </c>
      <c r="C451" t="s">
        <v>59</v>
      </c>
    </row>
    <row r="452" spans="1:5" x14ac:dyDescent="0.3">
      <c r="A452" t="str">
        <f t="array" aca="1" ref="A452" ca="1" xml:space="preserve"> "a_CY_1_" &amp; INDIRECT("F" &amp; ROW(C452) - 23) &amp; "_p"</f>
        <v>a_CY_1__p</v>
      </c>
      <c r="B452">
        <v>0</v>
      </c>
      <c r="C452" t="s">
        <v>215</v>
      </c>
    </row>
    <row r="453" spans="1:5" x14ac:dyDescent="0.3">
      <c r="A453" t="str">
        <f t="array" aca="1" ref="A453" ca="1" xml:space="preserve"> "a_CY_1_" &amp; INDIRECT("F" &amp; ROW(C453) - 24) &amp; "_p"</f>
        <v>a_CY_1__p</v>
      </c>
      <c r="B453">
        <v>2</v>
      </c>
      <c r="C453" t="s">
        <v>216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"a_T_1_" &amp; INDIRECT("F" &amp; ROW(C456)-2) &amp; "_p"</f>
        <v>a_T_1__p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"a_T_2_" &amp; INDIRECT("F" &amp; ROW(C457)-3) &amp; "_p"</f>
        <v>a_T_2__p</v>
      </c>
      <c r="B457">
        <v>0</v>
      </c>
      <c r="C457" t="s">
        <v>215</v>
      </c>
    </row>
    <row r="458" spans="1:5" x14ac:dyDescent="0.3">
      <c r="A458" t="str">
        <f t="array" aca="1" ref="A458" ca="1" xml:space="preserve"> "a_T_3_" &amp; INDIRECT("F" &amp; ROW(C458)-4) &amp; "_p"</f>
        <v>a_T_3__p</v>
      </c>
      <c r="B458">
        <v>2</v>
      </c>
      <c r="C458" t="s">
        <v>216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"a_W_1_" &amp; INDIRECT("F" &amp; ROW(C460)-6) &amp; "_p"</f>
        <v>a_W_1__p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"a_W_2_" &amp; INDIRECT("F" &amp; ROW(C461)-7) &amp; "_p"</f>
        <v>a_W_2__p</v>
      </c>
      <c r="B461">
        <v>0</v>
      </c>
      <c r="C461" t="s">
        <v>215</v>
      </c>
    </row>
    <row r="462" spans="1:5" x14ac:dyDescent="0.3">
      <c r="A462" t="str">
        <f t="array" aca="1" ref="A462" ca="1" xml:space="preserve"> "a_W_3_" &amp; INDIRECT("F" &amp; ROW(C462)-8) &amp; "_p"</f>
        <v>a_W_3__p</v>
      </c>
      <c r="B462">
        <v>2</v>
      </c>
      <c r="C462" t="s">
        <v>216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"a_P_1_" &amp; INDIRECT("F" &amp; ROW(C464) - 10) &amp; "_p"</f>
        <v>a_P_1__p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"a_P_2_" &amp; INDIRECT("F" &amp; ROW(C465) - 11) &amp; "_p"</f>
        <v>a_P_2__p</v>
      </c>
      <c r="B465">
        <v>0</v>
      </c>
      <c r="C465" t="s">
        <v>215</v>
      </c>
    </row>
    <row r="466" spans="1:5" x14ac:dyDescent="0.3">
      <c r="A466" t="str">
        <f t="array" aca="1" ref="A466" ca="1" xml:space="preserve"> "a_P_3_" &amp; INDIRECT("F" &amp; ROW(C466) - 12) &amp; "_p"</f>
        <v>a_P_3__p</v>
      </c>
      <c r="B466">
        <v>2</v>
      </c>
      <c r="C466" t="s">
        <v>216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"a_SL_1_" &amp; INDIRECT("F" &amp; ROW(C468) - 14) &amp; "_p"</f>
        <v>a_SL_1__p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"a_SL_2_" &amp; INDIRECT("F" &amp; ROW(C469) - 15) &amp; "_p"</f>
        <v>a_SL_2__p</v>
      </c>
      <c r="B469">
        <v>0</v>
      </c>
      <c r="C469" t="s">
        <v>215</v>
      </c>
    </row>
    <row r="470" spans="1:5" x14ac:dyDescent="0.3">
      <c r="A470" t="str">
        <f t="array" aca="1" ref="A470" ca="1" xml:space="preserve"> "a_Sl_3_" &amp; INDIRECT("F" &amp; ROW(C470) - 16) &amp; "_p"</f>
        <v>a_Sl_3__p</v>
      </c>
      <c r="B470">
        <v>2</v>
      </c>
      <c r="C470" t="s">
        <v>216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>
        <f t="array" aca="1" ref="A472" ca="1" xml:space="preserve"> "a_DR_1_" &amp; INDIRECT("F" &amp; ROW(C472) - 18) &amp; "_p"</f>
        <v>a_DR_1__p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"a_DR_1_" &amp; INDIRECT("F" &amp; ROW(C473) - 19) &amp; "_p"</f>
        <v>a_DR_1__p</v>
      </c>
      <c r="B473">
        <v>0</v>
      </c>
      <c r="C473" t="s">
        <v>215</v>
      </c>
    </row>
    <row r="474" spans="1:5" x14ac:dyDescent="0.3">
      <c r="A474" t="str">
        <f t="array" aca="1" ref="A474" ca="1" xml:space="preserve"> "a_DR_1_" &amp; INDIRECT("F" &amp; ROW(C474) - 20) &amp; "_p"</f>
        <v>a_DR_1__p</v>
      </c>
      <c r="B474">
        <v>2</v>
      </c>
      <c r="C474" t="s">
        <v>216</v>
      </c>
    </row>
    <row r="475" spans="1:5" x14ac:dyDescent="0.3">
      <c r="A475" s="14" t="s">
        <v>172</v>
      </c>
    </row>
    <row r="476" spans="1:5" x14ac:dyDescent="0.3">
      <c r="A476" t="str">
        <f t="array" aca="1" ref="A476" ca="1" xml:space="preserve"> "a_CY_1_" &amp; INDIRECT("F" &amp; ROW(C476) - 22) &amp; "_p"</f>
        <v>a_CY_1__p</v>
      </c>
      <c r="B476">
        <v>0</v>
      </c>
      <c r="C476" t="s">
        <v>59</v>
      </c>
    </row>
    <row r="477" spans="1:5" x14ac:dyDescent="0.3">
      <c r="A477" t="str">
        <f t="array" aca="1" ref="A477" ca="1" xml:space="preserve"> "a_CY_1_" &amp; INDIRECT("F" &amp; ROW(C477) - 23) &amp; "_p"</f>
        <v>a_CY_1__p</v>
      </c>
      <c r="B477">
        <v>0</v>
      </c>
      <c r="C477" t="s">
        <v>215</v>
      </c>
    </row>
    <row r="478" spans="1:5" x14ac:dyDescent="0.3">
      <c r="A478" t="str">
        <f t="array" aca="1" ref="A478" ca="1" xml:space="preserve"> "a_CY_1_" &amp; INDIRECT("F" &amp; ROW(C478) - 24) &amp; "_p"</f>
        <v>a_CY_1__p</v>
      </c>
      <c r="B478">
        <v>2</v>
      </c>
      <c r="C478" t="s">
        <v>216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"a_T_1_" &amp; INDIRECT("F" &amp; ROW(C481)-2) &amp; "_p"</f>
        <v>a_T_1__p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"a_T_2_" &amp; INDIRECT("F" &amp; ROW(C482)-3) &amp; "_p"</f>
        <v>a_T_2__p</v>
      </c>
      <c r="B482">
        <v>0</v>
      </c>
      <c r="C482" t="s">
        <v>215</v>
      </c>
    </row>
    <row r="483" spans="1:3" x14ac:dyDescent="0.3">
      <c r="A483" t="str">
        <f t="array" aca="1" ref="A483" ca="1" xml:space="preserve"> "a_T_3_" &amp; INDIRECT("F" &amp; ROW(C483)-4) &amp; "_p"</f>
        <v>a_T_3__p</v>
      </c>
      <c r="B483">
        <v>2</v>
      </c>
      <c r="C483" t="s">
        <v>216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"a_W_1_" &amp; INDIRECT("F" &amp; ROW(C485)-6) &amp; "_p"</f>
        <v>a_W_1__p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"a_W_2_" &amp; INDIRECT("F" &amp; ROW(C486)-7) &amp; "_p"</f>
        <v>a_W_2__p</v>
      </c>
      <c r="B486">
        <v>0</v>
      </c>
      <c r="C486" t="s">
        <v>215</v>
      </c>
    </row>
    <row r="487" spans="1:3" x14ac:dyDescent="0.3">
      <c r="A487" t="str">
        <f t="array" aca="1" ref="A487" ca="1" xml:space="preserve"> "a_W_3_" &amp; INDIRECT("F" &amp; ROW(C487)-8) &amp; "_p"</f>
        <v>a_W_3__p</v>
      </c>
      <c r="B487">
        <v>2</v>
      </c>
      <c r="C487" t="s">
        <v>216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"a_P_1_" &amp; INDIRECT("F" &amp; ROW(C489) - 10) &amp; "_p"</f>
        <v>a_P_1__p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"a_P_2_" &amp; INDIRECT("F" &amp; ROW(C490) - 11) &amp; "_p"</f>
        <v>a_P_2__p</v>
      </c>
      <c r="B490">
        <v>0</v>
      </c>
      <c r="C490" t="s">
        <v>215</v>
      </c>
    </row>
    <row r="491" spans="1:3" x14ac:dyDescent="0.3">
      <c r="A491" t="str">
        <f t="array" aca="1" ref="A491" ca="1" xml:space="preserve"> "a_P_3_" &amp; INDIRECT("F" &amp; ROW(C491) - 12) &amp; "_p"</f>
        <v>a_P_3__p</v>
      </c>
      <c r="B491">
        <v>2</v>
      </c>
      <c r="C491" t="s">
        <v>216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"a_SL_1_" &amp; INDIRECT("F" &amp; ROW(C493) - 14) &amp; "_p"</f>
        <v>a_SL_1__p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"a_SL_2_" &amp; INDIRECT("F" &amp; ROW(C494) - 15) &amp; "_p"</f>
        <v>a_SL_2__p</v>
      </c>
      <c r="B494">
        <v>0</v>
      </c>
      <c r="C494" t="s">
        <v>215</v>
      </c>
    </row>
    <row r="495" spans="1:3" x14ac:dyDescent="0.3">
      <c r="A495" t="str">
        <f t="array" aca="1" ref="A495" ca="1" xml:space="preserve"> "a_Sl_3_" &amp; INDIRECT("F" &amp; ROW(C495) - 16) &amp; "_p"</f>
        <v>a_Sl_3__p</v>
      </c>
      <c r="B495">
        <v>2</v>
      </c>
      <c r="C495" t="s">
        <v>216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>
        <f t="array" aca="1" ref="A497" ca="1" xml:space="preserve"> "a_DR_1_" &amp; INDIRECT("F" &amp; ROW(C497) - 18) &amp; "_p"</f>
        <v>a_DR_1__p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"a_DR_1_" &amp; INDIRECT("F" &amp; ROW(C498) - 19) &amp; "_p"</f>
        <v>a_DR_1__p</v>
      </c>
      <c r="B498">
        <v>0</v>
      </c>
      <c r="C498" t="s">
        <v>215</v>
      </c>
    </row>
    <row r="499" spans="1:5" x14ac:dyDescent="0.3">
      <c r="A499" t="str">
        <f t="array" aca="1" ref="A499" ca="1" xml:space="preserve"> "a_DR_1_" &amp; INDIRECT("F" &amp; ROW(C499) - 20) &amp; "_p"</f>
        <v>a_DR_1__p</v>
      </c>
      <c r="B499">
        <v>2</v>
      </c>
      <c r="C499" t="s">
        <v>216</v>
      </c>
    </row>
    <row r="500" spans="1:5" x14ac:dyDescent="0.3">
      <c r="A500" s="14" t="s">
        <v>172</v>
      </c>
    </row>
    <row r="501" spans="1:5" x14ac:dyDescent="0.3">
      <c r="A501" t="str">
        <f t="array" aca="1" ref="A501" ca="1" xml:space="preserve"> "a_CY_1_" &amp; INDIRECT("F" &amp; ROW(C501) - 22) &amp; "_p"</f>
        <v>a_CY_1__p</v>
      </c>
      <c r="B501">
        <v>0</v>
      </c>
      <c r="C501" t="s">
        <v>59</v>
      </c>
    </row>
    <row r="502" spans="1:5" x14ac:dyDescent="0.3">
      <c r="A502" t="str">
        <f t="array" aca="1" ref="A502" ca="1" xml:space="preserve"> "a_CY_1_" &amp; INDIRECT("F" &amp; ROW(C502) - 23) &amp; "_p"</f>
        <v>a_CY_1__p</v>
      </c>
      <c r="B502">
        <v>0</v>
      </c>
      <c r="C502" t="s">
        <v>215</v>
      </c>
    </row>
    <row r="503" spans="1:5" x14ac:dyDescent="0.3">
      <c r="A503" t="str">
        <f t="array" aca="1" ref="A503" ca="1" xml:space="preserve"> "a_CY_1_" &amp; INDIRECT("F" &amp; ROW(C503) - 24) &amp; "_p"</f>
        <v>a_CY_1__p</v>
      </c>
      <c r="B503">
        <v>2</v>
      </c>
      <c r="C503" t="s">
        <v>216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"a_T_1_" &amp; INDIRECT("F" &amp; ROW(C506)-2) &amp; "_p"</f>
        <v>a_T_1__p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"a_T_2_" &amp; INDIRECT("F" &amp; ROW(C507)-3) &amp; "_p"</f>
        <v>a_T_2__p</v>
      </c>
      <c r="B507">
        <v>0</v>
      </c>
      <c r="C507" t="s">
        <v>215</v>
      </c>
    </row>
    <row r="508" spans="1:5" x14ac:dyDescent="0.3">
      <c r="A508" t="str">
        <f t="array" aca="1" ref="A508" ca="1" xml:space="preserve"> "a_T_3_" &amp; INDIRECT("F" &amp; ROW(C508)-4) &amp; "_p"</f>
        <v>a_T_3__p</v>
      </c>
      <c r="B508">
        <v>2</v>
      </c>
      <c r="C508" t="s">
        <v>216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"a_W_1_" &amp; INDIRECT("F" &amp; ROW(C510)-6) &amp; "_p"</f>
        <v>a_W_1__p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"a_W_2_" &amp; INDIRECT("F" &amp; ROW(C511)-7) &amp; "_p"</f>
        <v>a_W_2__p</v>
      </c>
      <c r="B511">
        <v>0</v>
      </c>
      <c r="C511" t="s">
        <v>215</v>
      </c>
    </row>
    <row r="512" spans="1:5" x14ac:dyDescent="0.3">
      <c r="A512" t="str">
        <f t="array" aca="1" ref="A512" ca="1" xml:space="preserve"> "a_W_3_" &amp; INDIRECT("F" &amp; ROW(C512)-8) &amp; "_p"</f>
        <v>a_W_3__p</v>
      </c>
      <c r="B512">
        <v>2</v>
      </c>
      <c r="C512" t="s">
        <v>216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"a_P_1_" &amp; INDIRECT("F" &amp; ROW(C514) - 10) &amp; "_p"</f>
        <v>a_P_1__p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"a_P_2_" &amp; INDIRECT("F" &amp; ROW(C515) - 11) &amp; "_p"</f>
        <v>a_P_2__p</v>
      </c>
      <c r="B515">
        <v>0</v>
      </c>
      <c r="C515" t="s">
        <v>215</v>
      </c>
    </row>
    <row r="516" spans="1:3" x14ac:dyDescent="0.3">
      <c r="A516" t="str">
        <f t="array" aca="1" ref="A516" ca="1" xml:space="preserve"> "a_P_3_" &amp; INDIRECT("F" &amp; ROW(C516) - 12) &amp; "_p"</f>
        <v>a_P_3__p</v>
      </c>
      <c r="B516">
        <v>2</v>
      </c>
      <c r="C516" t="s">
        <v>216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"a_SL_1_" &amp; INDIRECT("F" &amp; ROW(C518) - 14) &amp; "_p"</f>
        <v>a_SL_1__p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"a_SL_2_" &amp; INDIRECT("F" &amp; ROW(C519) - 15) &amp; "_p"</f>
        <v>a_SL_2__p</v>
      </c>
      <c r="B519">
        <v>0</v>
      </c>
      <c r="C519" t="s">
        <v>215</v>
      </c>
    </row>
    <row r="520" spans="1:3" x14ac:dyDescent="0.3">
      <c r="A520" t="str">
        <f t="array" aca="1" ref="A520" ca="1" xml:space="preserve"> "a_Sl_3_" &amp; INDIRECT("F" &amp; ROW(C520) - 16) &amp; "_p"</f>
        <v>a_Sl_3__p</v>
      </c>
      <c r="B520">
        <v>2</v>
      </c>
      <c r="C520" t="s">
        <v>216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>
        <f t="array" aca="1" ref="A522" ca="1" xml:space="preserve"> "a_DR_1_" &amp; INDIRECT("F" &amp; ROW(C522) - 18) &amp; "_p"</f>
        <v>a_DR_1__p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"a_DR_1_" &amp; INDIRECT("F" &amp; ROW(C523) - 19) &amp; "_p"</f>
        <v>a_DR_1__p</v>
      </c>
      <c r="B523">
        <v>0</v>
      </c>
      <c r="C523" t="s">
        <v>215</v>
      </c>
    </row>
    <row r="524" spans="1:3" x14ac:dyDescent="0.3">
      <c r="A524" t="str">
        <f t="array" aca="1" ref="A524" ca="1" xml:space="preserve"> "a_DR_1_" &amp; INDIRECT("F" &amp; ROW(C524) - 20) &amp; "_p"</f>
        <v>a_DR_1__p</v>
      </c>
      <c r="B524">
        <v>2</v>
      </c>
      <c r="C524" t="s">
        <v>216</v>
      </c>
    </row>
    <row r="525" spans="1:3" x14ac:dyDescent="0.3">
      <c r="A525" s="14" t="s">
        <v>172</v>
      </c>
    </row>
    <row r="526" spans="1:3" x14ac:dyDescent="0.3">
      <c r="A526" t="str">
        <f t="array" aca="1" ref="A526" ca="1" xml:space="preserve"> "a_CY_1_" &amp; INDIRECT("F" &amp; ROW(C526) - 22) &amp; "_p"</f>
        <v>a_CY_1__p</v>
      </c>
      <c r="B526">
        <v>0</v>
      </c>
      <c r="C526" t="s">
        <v>59</v>
      </c>
    </row>
    <row r="527" spans="1:3" x14ac:dyDescent="0.3">
      <c r="A527" t="str">
        <f t="array" aca="1" ref="A527" ca="1" xml:space="preserve"> "a_CY_1_" &amp; INDIRECT("F" &amp; ROW(C527) - 23) &amp; "_p"</f>
        <v>a_CY_1__p</v>
      </c>
      <c r="B527">
        <v>0</v>
      </c>
      <c r="C527" t="s">
        <v>215</v>
      </c>
    </row>
    <row r="528" spans="1:3" x14ac:dyDescent="0.3">
      <c r="A528" t="str">
        <f t="array" aca="1" ref="A528" ca="1" xml:space="preserve"> "a_CY_1_" &amp; INDIRECT("F" &amp; ROW(C528) - 24) &amp; "_p"</f>
        <v>a_CY_1__p</v>
      </c>
      <c r="B528">
        <v>2</v>
      </c>
      <c r="C528" t="s">
        <v>216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"a_T_1_" &amp; INDIRECT("F" &amp; ROW(C531)-2) &amp; "_p"</f>
        <v>a_T_1__p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"a_T_2_" &amp; INDIRECT("F" &amp; ROW(C532)-3) &amp; "_p"</f>
        <v>a_T_2__p</v>
      </c>
      <c r="B532">
        <v>0</v>
      </c>
      <c r="C532" t="s">
        <v>215</v>
      </c>
    </row>
    <row r="533" spans="1:5" x14ac:dyDescent="0.3">
      <c r="A533" t="str">
        <f t="array" aca="1" ref="A533" ca="1" xml:space="preserve"> "a_T_3_" &amp; INDIRECT("F" &amp; ROW(C533)-4) &amp; "_p"</f>
        <v>a_T_3__p</v>
      </c>
      <c r="B533">
        <v>2</v>
      </c>
      <c r="C533" t="s">
        <v>216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"a_W_1_" &amp; INDIRECT("F" &amp; ROW(C535)-6) &amp; "_p"</f>
        <v>a_W_1__p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"a_W_2_" &amp; INDIRECT("F" &amp; ROW(C536)-7) &amp; "_p"</f>
        <v>a_W_2__p</v>
      </c>
      <c r="B536">
        <v>0</v>
      </c>
      <c r="C536" t="s">
        <v>215</v>
      </c>
    </row>
    <row r="537" spans="1:5" x14ac:dyDescent="0.3">
      <c r="A537" t="str">
        <f t="array" aca="1" ref="A537" ca="1" xml:space="preserve"> "a_W_3_" &amp; INDIRECT("F" &amp; ROW(C537)-8) &amp; "_p"</f>
        <v>a_W_3__p</v>
      </c>
      <c r="B537">
        <v>2</v>
      </c>
      <c r="C537" t="s">
        <v>216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"a_P_1_" &amp; INDIRECT("F" &amp; ROW(C539) - 10) &amp; "_p"</f>
        <v>a_P_1__p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"a_P_2_" &amp; INDIRECT("F" &amp; ROW(C540) - 11) &amp; "_p"</f>
        <v>a_P_2__p</v>
      </c>
      <c r="B540">
        <v>0</v>
      </c>
      <c r="C540" t="s">
        <v>215</v>
      </c>
    </row>
    <row r="541" spans="1:5" x14ac:dyDescent="0.3">
      <c r="A541" t="str">
        <f t="array" aca="1" ref="A541" ca="1" xml:space="preserve"> "a_P_3_" &amp; INDIRECT("F" &amp; ROW(C541) - 12) &amp; "_p"</f>
        <v>a_P_3__p</v>
      </c>
      <c r="B541">
        <v>2</v>
      </c>
      <c r="C541" t="s">
        <v>216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"a_SL_1_" &amp; INDIRECT("F" &amp; ROW(C543) - 14) &amp; "_p"</f>
        <v>a_SL_1__p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"a_SL_2_" &amp; INDIRECT("F" &amp; ROW(C544) - 15) &amp; "_p"</f>
        <v>a_SL_2__p</v>
      </c>
      <c r="B544">
        <v>0</v>
      </c>
      <c r="C544" t="s">
        <v>215</v>
      </c>
    </row>
    <row r="545" spans="1:5" x14ac:dyDescent="0.3">
      <c r="A545" t="str">
        <f t="array" aca="1" ref="A545" ca="1" xml:space="preserve"> "a_Sl_3_" &amp; INDIRECT("F" &amp; ROW(C545) - 16) &amp; "_p"</f>
        <v>a_Sl_3__p</v>
      </c>
      <c r="B545">
        <v>2</v>
      </c>
      <c r="C545" t="s">
        <v>216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>
        <f t="array" aca="1" ref="A547" ca="1" xml:space="preserve"> "a_DR_1_" &amp; INDIRECT("F" &amp; ROW(C547) - 18) &amp; "_p"</f>
        <v>a_DR_1__p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"a_DR_1_" &amp; INDIRECT("F" &amp; ROW(C548) - 19) &amp; "_p"</f>
        <v>a_DR_1__p</v>
      </c>
      <c r="B548">
        <v>0</v>
      </c>
      <c r="C548" t="s">
        <v>215</v>
      </c>
    </row>
    <row r="549" spans="1:5" x14ac:dyDescent="0.3">
      <c r="A549" t="str">
        <f t="array" aca="1" ref="A549" ca="1" xml:space="preserve"> "a_DR_1_" &amp; INDIRECT("F" &amp; ROW(C549) - 20) &amp; "_p"</f>
        <v>a_DR_1__p</v>
      </c>
      <c r="B549">
        <v>2</v>
      </c>
      <c r="C549" t="s">
        <v>216</v>
      </c>
    </row>
    <row r="550" spans="1:5" x14ac:dyDescent="0.3">
      <c r="A550" s="14" t="s">
        <v>172</v>
      </c>
    </row>
    <row r="551" spans="1:5" x14ac:dyDescent="0.3">
      <c r="A551" t="str">
        <f t="array" aca="1" ref="A551" ca="1" xml:space="preserve"> "a_CY_1_" &amp; INDIRECT("F" &amp; ROW(C551) - 22) &amp; "_p"</f>
        <v>a_CY_1__p</v>
      </c>
      <c r="B551">
        <v>0</v>
      </c>
      <c r="C551" t="s">
        <v>59</v>
      </c>
    </row>
    <row r="552" spans="1:5" x14ac:dyDescent="0.3">
      <c r="A552" t="str">
        <f t="array" aca="1" ref="A552" ca="1" xml:space="preserve"> "a_CY_1_" &amp; INDIRECT("F" &amp; ROW(C552) - 23) &amp; "_p"</f>
        <v>a_CY_1__p</v>
      </c>
      <c r="B552">
        <v>0</v>
      </c>
      <c r="C552" t="s">
        <v>215</v>
      </c>
    </row>
    <row r="553" spans="1:5" x14ac:dyDescent="0.3">
      <c r="A553" t="str">
        <f t="array" aca="1" ref="A553" ca="1" xml:space="preserve"> "a_CY_1_" &amp; INDIRECT("F" &amp; ROW(C553) - 24) &amp; "_p"</f>
        <v>a_CY_1__p</v>
      </c>
      <c r="B553">
        <v>2</v>
      </c>
      <c r="C553" t="s">
        <v>216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"a_T_1_" &amp; INDIRECT("F" &amp; ROW(C556)-2) &amp; "_p"</f>
        <v>a_T_1__p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"a_T_2_" &amp; INDIRECT("F" &amp; ROW(C557)-3) &amp; "_p"</f>
        <v>a_T_2__p</v>
      </c>
      <c r="B557">
        <v>0</v>
      </c>
      <c r="C557" t="s">
        <v>215</v>
      </c>
    </row>
    <row r="558" spans="1:5" x14ac:dyDescent="0.3">
      <c r="A558" t="str">
        <f t="array" aca="1" ref="A558" ca="1" xml:space="preserve"> "a_T_3_" &amp; INDIRECT("F" &amp; ROW(C558)-4) &amp; "_p"</f>
        <v>a_T_3__p</v>
      </c>
      <c r="B558">
        <v>2</v>
      </c>
      <c r="C558" t="s">
        <v>216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"a_W_1_" &amp; INDIRECT("F" &amp; ROW(C560)-6) &amp; "_p"</f>
        <v>a_W_1__p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"a_W_2_" &amp; INDIRECT("F" &amp; ROW(C561)-7) &amp; "_p"</f>
        <v>a_W_2__p</v>
      </c>
      <c r="B561">
        <v>0</v>
      </c>
      <c r="C561" t="s">
        <v>215</v>
      </c>
    </row>
    <row r="562" spans="1:3" x14ac:dyDescent="0.3">
      <c r="A562" t="str">
        <f t="array" aca="1" ref="A562" ca="1" xml:space="preserve"> "a_W_3_" &amp; INDIRECT("F" &amp; ROW(C562)-8) &amp; "_p"</f>
        <v>a_W_3__p</v>
      </c>
      <c r="B562">
        <v>2</v>
      </c>
      <c r="C562" t="s">
        <v>216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"a_P_1_" &amp; INDIRECT("F" &amp; ROW(C564) - 10) &amp; "_p"</f>
        <v>a_P_1__p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"a_P_2_" &amp; INDIRECT("F" &amp; ROW(C565) - 11) &amp; "_p"</f>
        <v>a_P_2__p</v>
      </c>
      <c r="B565">
        <v>0</v>
      </c>
      <c r="C565" t="s">
        <v>215</v>
      </c>
    </row>
    <row r="566" spans="1:3" x14ac:dyDescent="0.3">
      <c r="A566" t="str">
        <f t="array" aca="1" ref="A566" ca="1" xml:space="preserve"> "a_P_3_" &amp; INDIRECT("F" &amp; ROW(C566) - 12) &amp; "_p"</f>
        <v>a_P_3__p</v>
      </c>
      <c r="B566">
        <v>2</v>
      </c>
      <c r="C566" t="s">
        <v>216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"a_SL_1_" &amp; INDIRECT("F" &amp; ROW(C568) - 14) &amp; "_p"</f>
        <v>a_SL_1__p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"a_SL_2_" &amp; INDIRECT("F" &amp; ROW(C569) - 15) &amp; "_p"</f>
        <v>a_SL_2__p</v>
      </c>
      <c r="B569">
        <v>0</v>
      </c>
      <c r="C569" t="s">
        <v>215</v>
      </c>
    </row>
    <row r="570" spans="1:3" x14ac:dyDescent="0.3">
      <c r="A570" t="str">
        <f t="array" aca="1" ref="A570" ca="1" xml:space="preserve"> "a_Sl_3_" &amp; INDIRECT("F" &amp; ROW(C570) - 16) &amp; "_p"</f>
        <v>a_Sl_3__p</v>
      </c>
      <c r="B570">
        <v>2</v>
      </c>
      <c r="C570" t="s">
        <v>216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>
        <f t="array" aca="1" ref="A572" ca="1" xml:space="preserve"> "a_DR_1_" &amp; INDIRECT("F" &amp; ROW(C572) - 18) &amp; "_p"</f>
        <v>a_DR_1__p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"a_DR_1_" &amp; INDIRECT("F" &amp; ROW(C573) - 19) &amp; "_p"</f>
        <v>a_DR_1__p</v>
      </c>
      <c r="B573">
        <v>0</v>
      </c>
      <c r="C573" t="s">
        <v>215</v>
      </c>
    </row>
    <row r="574" spans="1:3" x14ac:dyDescent="0.3">
      <c r="A574" t="str">
        <f t="array" aca="1" ref="A574" ca="1" xml:space="preserve"> "a_DR_1_" &amp; INDIRECT("F" &amp; ROW(C574) - 20) &amp; "_p"</f>
        <v>a_DR_1__p</v>
      </c>
      <c r="B574">
        <v>2</v>
      </c>
      <c r="C574" t="s">
        <v>216</v>
      </c>
    </row>
    <row r="575" spans="1:3" x14ac:dyDescent="0.3">
      <c r="A575" s="14" t="s">
        <v>172</v>
      </c>
    </row>
    <row r="576" spans="1:3" x14ac:dyDescent="0.3">
      <c r="A576" t="str">
        <f t="array" aca="1" ref="A576" ca="1" xml:space="preserve"> "a_CY_1_" &amp; INDIRECT("F" &amp; ROW(C576) - 22) &amp; "_p"</f>
        <v>a_CY_1__p</v>
      </c>
      <c r="B576">
        <v>0</v>
      </c>
      <c r="C576" t="s">
        <v>59</v>
      </c>
    </row>
    <row r="577" spans="1:5" x14ac:dyDescent="0.3">
      <c r="A577" t="str">
        <f t="array" aca="1" ref="A577" ca="1" xml:space="preserve"> "a_CY_1_" &amp; INDIRECT("F" &amp; ROW(C577) - 23) &amp; "_p"</f>
        <v>a_CY_1__p</v>
      </c>
      <c r="B577">
        <v>0</v>
      </c>
      <c r="C577" t="s">
        <v>215</v>
      </c>
    </row>
    <row r="578" spans="1:5" x14ac:dyDescent="0.3">
      <c r="A578" t="str">
        <f t="array" aca="1" ref="A578" ca="1" xml:space="preserve"> "a_CY_1_" &amp; INDIRECT("F" &amp; ROW(C578) - 24) &amp; "_p"</f>
        <v>a_CY_1__p</v>
      </c>
      <c r="B578">
        <v>2</v>
      </c>
      <c r="C578" t="s">
        <v>216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"a_T_1_" &amp; INDIRECT("F" &amp; ROW(C581)-2) &amp; "_p"</f>
        <v>a_T_1__p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"a_T_2_" &amp; INDIRECT("F" &amp; ROW(C582)-3) &amp; "_p"</f>
        <v>a_T_2__p</v>
      </c>
      <c r="B582">
        <v>0</v>
      </c>
      <c r="C582" t="s">
        <v>215</v>
      </c>
    </row>
    <row r="583" spans="1:5" x14ac:dyDescent="0.3">
      <c r="A583" t="str">
        <f t="array" aca="1" ref="A583" ca="1" xml:space="preserve"> "a_T_3_" &amp; INDIRECT("F" &amp; ROW(C583)-4) &amp; "_p"</f>
        <v>a_T_3__p</v>
      </c>
      <c r="B583">
        <v>2</v>
      </c>
      <c r="C583" t="s">
        <v>216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"a_W_1_" &amp; INDIRECT("F" &amp; ROW(C585)-6) &amp; "_p"</f>
        <v>a_W_1__p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"a_W_2_" &amp; INDIRECT("F" &amp; ROW(C586)-7) &amp; "_p"</f>
        <v>a_W_2__p</v>
      </c>
      <c r="B586">
        <v>0</v>
      </c>
      <c r="C586" t="s">
        <v>215</v>
      </c>
    </row>
    <row r="587" spans="1:5" x14ac:dyDescent="0.3">
      <c r="A587" t="str">
        <f t="array" aca="1" ref="A587" ca="1" xml:space="preserve"> "a_W_3_" &amp; INDIRECT("F" &amp; ROW(C587)-8) &amp; "_p"</f>
        <v>a_W_3__p</v>
      </c>
      <c r="B587">
        <v>2</v>
      </c>
      <c r="C587" t="s">
        <v>216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"a_P_1_" &amp; INDIRECT("F" &amp; ROW(C589) - 10) &amp; "_p"</f>
        <v>a_P_1__p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"a_P_2_" &amp; INDIRECT("F" &amp; ROW(C590) - 11) &amp; "_p"</f>
        <v>a_P_2__p</v>
      </c>
      <c r="B590">
        <v>0</v>
      </c>
      <c r="C590" t="s">
        <v>215</v>
      </c>
    </row>
    <row r="591" spans="1:5" x14ac:dyDescent="0.3">
      <c r="A591" t="str">
        <f t="array" aca="1" ref="A591" ca="1" xml:space="preserve"> "a_P_3_" &amp; INDIRECT("F" &amp; ROW(C591) - 12) &amp; "_p"</f>
        <v>a_P_3__p</v>
      </c>
      <c r="B591">
        <v>2</v>
      </c>
      <c r="C591" t="s">
        <v>216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"a_SL_1_" &amp; INDIRECT("F" &amp; ROW(C593) - 14) &amp; "_p"</f>
        <v>a_SL_1__p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"a_SL_2_" &amp; INDIRECT("F" &amp; ROW(C594) - 15) &amp; "_p"</f>
        <v>a_SL_2__p</v>
      </c>
      <c r="B594">
        <v>0</v>
      </c>
      <c r="C594" t="s">
        <v>215</v>
      </c>
    </row>
    <row r="595" spans="1:5" x14ac:dyDescent="0.3">
      <c r="A595" t="str">
        <f t="array" aca="1" ref="A595" ca="1" xml:space="preserve"> "a_Sl_3_" &amp; INDIRECT("F" &amp; ROW(C595) - 16) &amp; "_p"</f>
        <v>a_Sl_3__p</v>
      </c>
      <c r="B595">
        <v>2</v>
      </c>
      <c r="C595" t="s">
        <v>216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>
        <f t="array" aca="1" ref="A597" ca="1" xml:space="preserve"> "a_DR_1_" &amp; INDIRECT("F" &amp; ROW(C597) - 18) &amp; "_p"</f>
        <v>a_DR_1__p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"a_DR_1_" &amp; INDIRECT("F" &amp; ROW(C598) - 19) &amp; "_p"</f>
        <v>a_DR_1__p</v>
      </c>
      <c r="B598">
        <v>0</v>
      </c>
      <c r="C598" t="s">
        <v>215</v>
      </c>
    </row>
    <row r="599" spans="1:5" x14ac:dyDescent="0.3">
      <c r="A599" t="str">
        <f t="array" aca="1" ref="A599" ca="1" xml:space="preserve"> "a_DR_1_" &amp; INDIRECT("F" &amp; ROW(C599) - 20) &amp; "_p"</f>
        <v>a_DR_1__p</v>
      </c>
      <c r="B599">
        <v>2</v>
      </c>
      <c r="C599" t="s">
        <v>216</v>
      </c>
    </row>
    <row r="600" spans="1:5" x14ac:dyDescent="0.3">
      <c r="A600" s="14" t="s">
        <v>172</v>
      </c>
    </row>
    <row r="601" spans="1:5" x14ac:dyDescent="0.3">
      <c r="A601" t="str">
        <f t="array" aca="1" ref="A601" ca="1" xml:space="preserve"> "a_CY_1_" &amp; INDIRECT("F" &amp; ROW(C601) - 22) &amp; "_p"</f>
        <v>a_CY_1__p</v>
      </c>
      <c r="B601">
        <v>0</v>
      </c>
      <c r="C601" t="s">
        <v>59</v>
      </c>
    </row>
    <row r="602" spans="1:5" x14ac:dyDescent="0.3">
      <c r="A602" t="str">
        <f t="array" aca="1" ref="A602" ca="1" xml:space="preserve"> "a_CY_1_" &amp; INDIRECT("F" &amp; ROW(C602) - 23) &amp; "_p"</f>
        <v>a_CY_1__p</v>
      </c>
      <c r="B602">
        <v>0</v>
      </c>
      <c r="C602" t="s">
        <v>215</v>
      </c>
    </row>
    <row r="603" spans="1:5" x14ac:dyDescent="0.3">
      <c r="A603" t="str">
        <f t="array" aca="1" ref="A603" ca="1" xml:space="preserve"> "a_CY_1_" &amp; INDIRECT("F" &amp; ROW(C603) - 24) &amp; "_p"</f>
        <v>a_CY_1__p</v>
      </c>
      <c r="B603">
        <v>2</v>
      </c>
      <c r="C603" t="s">
        <v>216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"a_T_1_" &amp; INDIRECT("F" &amp; ROW(C606)-2) &amp; "_p"</f>
        <v>a_T_1__p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"a_T_2_" &amp; INDIRECT("F" &amp; ROW(C607)-3) &amp; "_p"</f>
        <v>a_T_2__p</v>
      </c>
      <c r="B607">
        <v>0</v>
      </c>
      <c r="C607" t="s">
        <v>215</v>
      </c>
    </row>
    <row r="608" spans="1:5" x14ac:dyDescent="0.3">
      <c r="A608" t="str">
        <f t="array" aca="1" ref="A608" ca="1" xml:space="preserve"> "a_T_3_" &amp; INDIRECT("F" &amp; ROW(C608)-4) &amp; "_p"</f>
        <v>a_T_3__p</v>
      </c>
      <c r="B608">
        <v>2</v>
      </c>
      <c r="C608" t="s">
        <v>216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"a_W_1_" &amp; INDIRECT("F" &amp; ROW(C610)-6) &amp; "_p"</f>
        <v>a_W_1__p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"a_W_2_" &amp; INDIRECT("F" &amp; ROW(C611)-7) &amp; "_p"</f>
        <v>a_W_2__p</v>
      </c>
      <c r="B611">
        <v>0</v>
      </c>
      <c r="C611" t="s">
        <v>215</v>
      </c>
    </row>
    <row r="612" spans="1:3" x14ac:dyDescent="0.3">
      <c r="A612" t="str">
        <f t="array" aca="1" ref="A612" ca="1" xml:space="preserve"> "a_W_3_" &amp; INDIRECT("F" &amp; ROW(C612)-8) &amp; "_p"</f>
        <v>a_W_3__p</v>
      </c>
      <c r="B612">
        <v>2</v>
      </c>
      <c r="C612" t="s">
        <v>216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"a_P_1_" &amp; INDIRECT("F" &amp; ROW(C614) - 10) &amp; "_p"</f>
        <v>a_P_1__p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"a_P_2_" &amp; INDIRECT("F" &amp; ROW(C615) - 11) &amp; "_p"</f>
        <v>a_P_2__p</v>
      </c>
      <c r="B615">
        <v>0</v>
      </c>
      <c r="C615" t="s">
        <v>215</v>
      </c>
    </row>
    <row r="616" spans="1:3" x14ac:dyDescent="0.3">
      <c r="A616" t="str">
        <f t="array" aca="1" ref="A616" ca="1" xml:space="preserve"> "a_P_3_" &amp; INDIRECT("F" &amp; ROW(C616) - 12) &amp; "_p"</f>
        <v>a_P_3__p</v>
      </c>
      <c r="B616">
        <v>2</v>
      </c>
      <c r="C616" t="s">
        <v>216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"a_SL_1_" &amp; INDIRECT("F" &amp; ROW(C618) - 14) &amp; "_p"</f>
        <v>a_SL_1__p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"a_SL_2_" &amp; INDIRECT("F" &amp; ROW(C619) - 15) &amp; "_p"</f>
        <v>a_SL_2__p</v>
      </c>
      <c r="B619">
        <v>0</v>
      </c>
      <c r="C619" t="s">
        <v>215</v>
      </c>
    </row>
    <row r="620" spans="1:3" x14ac:dyDescent="0.3">
      <c r="A620" t="str">
        <f t="array" aca="1" ref="A620" ca="1" xml:space="preserve"> "a_Sl_3_" &amp; INDIRECT("F" &amp; ROW(C620) - 16) &amp; "_p"</f>
        <v>a_Sl_3__p</v>
      </c>
      <c r="B620">
        <v>2</v>
      </c>
      <c r="C620" t="s">
        <v>216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>
        <f t="array" aca="1" ref="A622" ca="1" xml:space="preserve"> "a_DR_1_" &amp; INDIRECT("F" &amp; ROW(C622) - 18) &amp; "_p"</f>
        <v>a_DR_1__p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"a_DR_1_" &amp; INDIRECT("F" &amp; ROW(C623) - 19) &amp; "_p"</f>
        <v>a_DR_1__p</v>
      </c>
      <c r="B623">
        <v>0</v>
      </c>
      <c r="C623" t="s">
        <v>215</v>
      </c>
    </row>
    <row r="624" spans="1:3" x14ac:dyDescent="0.3">
      <c r="A624" t="str">
        <f t="array" aca="1" ref="A624" ca="1" xml:space="preserve"> "a_DR_1_" &amp; INDIRECT("F" &amp; ROW(C624) - 20) &amp; "_p"</f>
        <v>a_DR_1__p</v>
      </c>
      <c r="B624">
        <v>2</v>
      </c>
      <c r="C624" t="s">
        <v>216</v>
      </c>
    </row>
    <row r="625" spans="1:5" x14ac:dyDescent="0.3">
      <c r="A625" s="14" t="s">
        <v>172</v>
      </c>
    </row>
    <row r="626" spans="1:5" x14ac:dyDescent="0.3">
      <c r="A626" t="str">
        <f t="array" aca="1" ref="A626" ca="1" xml:space="preserve"> "a_CY_1_" &amp; INDIRECT("F" &amp; ROW(C626) - 22) &amp; "_p"</f>
        <v>a_CY_1__p</v>
      </c>
      <c r="B626">
        <v>0</v>
      </c>
      <c r="C626" t="s">
        <v>59</v>
      </c>
    </row>
    <row r="627" spans="1:5" x14ac:dyDescent="0.3">
      <c r="A627" t="str">
        <f t="array" aca="1" ref="A627" ca="1" xml:space="preserve"> "a_CY_1_" &amp; INDIRECT("F" &amp; ROW(C627) - 23) &amp; "_p"</f>
        <v>a_CY_1__p</v>
      </c>
      <c r="B627">
        <v>0</v>
      </c>
      <c r="C627" t="s">
        <v>215</v>
      </c>
    </row>
    <row r="628" spans="1:5" x14ac:dyDescent="0.3">
      <c r="A628" t="str">
        <f t="array" aca="1" ref="A628" ca="1" xml:space="preserve"> "a_CY_1_" &amp; INDIRECT("F" &amp; ROW(C628) - 24) &amp; "_p"</f>
        <v>a_CY_1__p</v>
      </c>
      <c r="B628">
        <v>2</v>
      </c>
      <c r="C628" t="s">
        <v>216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"a_T_1_" &amp; INDIRECT("F" &amp; ROW(C631)-2) &amp; "_p"</f>
        <v>a_T_1__p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"a_T_2_" &amp; INDIRECT("F" &amp; ROW(C632)-3) &amp; "_p"</f>
        <v>a_T_2__p</v>
      </c>
      <c r="B632">
        <v>0</v>
      </c>
      <c r="C632" t="s">
        <v>215</v>
      </c>
    </row>
    <row r="633" spans="1:5" x14ac:dyDescent="0.3">
      <c r="A633" t="str">
        <f t="array" aca="1" ref="A633" ca="1" xml:space="preserve"> "a_T_3_" &amp; INDIRECT("F" &amp; ROW(C633)-4) &amp; "_p"</f>
        <v>a_T_3__p</v>
      </c>
      <c r="B633">
        <v>2</v>
      </c>
      <c r="C633" t="s">
        <v>216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"a_W_1_" &amp; INDIRECT("F" &amp; ROW(C635)-6) &amp; "_p"</f>
        <v>a_W_1__p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"a_W_2_" &amp; INDIRECT("F" &amp; ROW(C636)-7) &amp; "_p"</f>
        <v>a_W_2__p</v>
      </c>
      <c r="B636">
        <v>0</v>
      </c>
      <c r="C636" t="s">
        <v>215</v>
      </c>
    </row>
    <row r="637" spans="1:5" x14ac:dyDescent="0.3">
      <c r="A637" t="str">
        <f t="array" aca="1" ref="A637" ca="1" xml:space="preserve"> "a_W_3_" &amp; INDIRECT("F" &amp; ROW(C637)-8) &amp; "_p"</f>
        <v>a_W_3__p</v>
      </c>
      <c r="B637">
        <v>2</v>
      </c>
      <c r="C637" t="s">
        <v>216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"a_P_1_" &amp; INDIRECT("F" &amp; ROW(C639) - 10) &amp; "_p"</f>
        <v>a_P_1__p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"a_P_2_" &amp; INDIRECT("F" &amp; ROW(C640) - 11) &amp; "_p"</f>
        <v>a_P_2__p</v>
      </c>
      <c r="B640">
        <v>0</v>
      </c>
      <c r="C640" t="s">
        <v>215</v>
      </c>
    </row>
    <row r="641" spans="1:5" x14ac:dyDescent="0.3">
      <c r="A641" t="str">
        <f t="array" aca="1" ref="A641" ca="1" xml:space="preserve"> "a_P_3_" &amp; INDIRECT("F" &amp; ROW(C641) - 12) &amp; "_p"</f>
        <v>a_P_3__p</v>
      </c>
      <c r="B641">
        <v>2</v>
      </c>
      <c r="C641" t="s">
        <v>216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"a_SL_1_" &amp; INDIRECT("F" &amp; ROW(C643) - 14) &amp; "_p"</f>
        <v>a_SL_1__p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"a_SL_2_" &amp; INDIRECT("F" &amp; ROW(C644) - 15) &amp; "_p"</f>
        <v>a_SL_2__p</v>
      </c>
      <c r="B644">
        <v>0</v>
      </c>
      <c r="C644" t="s">
        <v>215</v>
      </c>
    </row>
    <row r="645" spans="1:5" x14ac:dyDescent="0.3">
      <c r="A645" t="str">
        <f t="array" aca="1" ref="A645" ca="1" xml:space="preserve"> "a_Sl_3_" &amp; INDIRECT("F" &amp; ROW(C645) - 16) &amp; "_p"</f>
        <v>a_Sl_3__p</v>
      </c>
      <c r="B645">
        <v>2</v>
      </c>
      <c r="C645" t="s">
        <v>216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>
        <f t="array" aca="1" ref="A647" ca="1" xml:space="preserve"> "a_DR_1_" &amp; INDIRECT("F" &amp; ROW(C647) - 18) &amp; "_p"</f>
        <v>a_DR_1__p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"a_DR_1_" &amp; INDIRECT("F" &amp; ROW(C648) - 19) &amp; "_p"</f>
        <v>a_DR_1__p</v>
      </c>
      <c r="B648">
        <v>0</v>
      </c>
      <c r="C648" t="s">
        <v>215</v>
      </c>
    </row>
    <row r="649" spans="1:5" x14ac:dyDescent="0.3">
      <c r="A649" t="str">
        <f t="array" aca="1" ref="A649" ca="1" xml:space="preserve"> "a_DR_1_" &amp; INDIRECT("F" &amp; ROW(C649) - 20) &amp; "_p"</f>
        <v>a_DR_1__p</v>
      </c>
      <c r="B649">
        <v>2</v>
      </c>
      <c r="C649" t="s">
        <v>216</v>
      </c>
    </row>
    <row r="650" spans="1:5" x14ac:dyDescent="0.3">
      <c r="A650" s="14" t="s">
        <v>172</v>
      </c>
    </row>
    <row r="651" spans="1:5" x14ac:dyDescent="0.3">
      <c r="A651" t="str">
        <f t="array" aca="1" ref="A651" ca="1" xml:space="preserve"> "a_CY_1_" &amp; INDIRECT("F" &amp; ROW(C651) - 22) &amp; "_p"</f>
        <v>a_CY_1__p</v>
      </c>
      <c r="B651">
        <v>0</v>
      </c>
      <c r="C651" t="s">
        <v>59</v>
      </c>
    </row>
    <row r="652" spans="1:5" x14ac:dyDescent="0.3">
      <c r="A652" t="str">
        <f t="array" aca="1" ref="A652" ca="1" xml:space="preserve"> "a_CY_1_" &amp; INDIRECT("F" &amp; ROW(C652) - 23) &amp; "_p"</f>
        <v>a_CY_1__p</v>
      </c>
      <c r="B652">
        <v>0</v>
      </c>
      <c r="C652" t="s">
        <v>215</v>
      </c>
    </row>
    <row r="653" spans="1:5" x14ac:dyDescent="0.3">
      <c r="A653" t="str">
        <f t="array" aca="1" ref="A653" ca="1" xml:space="preserve"> "a_CY_1_" &amp; INDIRECT("F" &amp; ROW(C653) - 24) &amp; "_p"</f>
        <v>a_CY_1__p</v>
      </c>
      <c r="B653">
        <v>2</v>
      </c>
      <c r="C653" t="s">
        <v>216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"a_T_1_" &amp; INDIRECT("F" &amp; ROW(C656)-2) &amp; "_p"</f>
        <v>a_T_1__p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"a_T_2_" &amp; INDIRECT("F" &amp; ROW(C657)-3) &amp; "_p"</f>
        <v>a_T_2__p</v>
      </c>
      <c r="B657">
        <v>0</v>
      </c>
      <c r="C657" t="s">
        <v>215</v>
      </c>
    </row>
    <row r="658" spans="1:3" x14ac:dyDescent="0.3">
      <c r="A658" t="str">
        <f t="array" aca="1" ref="A658" ca="1" xml:space="preserve"> "a_T_3_" &amp; INDIRECT("F" &amp; ROW(C658)-4) &amp; "_p"</f>
        <v>a_T_3__p</v>
      </c>
      <c r="B658">
        <v>2</v>
      </c>
      <c r="C658" t="s">
        <v>216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"a_W_1_" &amp; INDIRECT("F" &amp; ROW(C660)-6) &amp; "_p"</f>
        <v>a_W_1__p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"a_W_2_" &amp; INDIRECT("F" &amp; ROW(C661)-7) &amp; "_p"</f>
        <v>a_W_2__p</v>
      </c>
      <c r="B661">
        <v>0</v>
      </c>
      <c r="C661" t="s">
        <v>215</v>
      </c>
    </row>
    <row r="662" spans="1:3" x14ac:dyDescent="0.3">
      <c r="A662" t="str">
        <f t="array" aca="1" ref="A662" ca="1" xml:space="preserve"> "a_W_3_" &amp; INDIRECT("F" &amp; ROW(C662)-8) &amp; "_p"</f>
        <v>a_W_3__p</v>
      </c>
      <c r="B662">
        <v>2</v>
      </c>
      <c r="C662" t="s">
        <v>216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"a_P_1_" &amp; INDIRECT("F" &amp; ROW(C664) - 10) &amp; "_p"</f>
        <v>a_P_1__p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"a_P_2_" &amp; INDIRECT("F" &amp; ROW(C665) - 11) &amp; "_p"</f>
        <v>a_P_2__p</v>
      </c>
      <c r="B665">
        <v>0</v>
      </c>
      <c r="C665" t="s">
        <v>215</v>
      </c>
    </row>
    <row r="666" spans="1:3" x14ac:dyDescent="0.3">
      <c r="A666" t="str">
        <f t="array" aca="1" ref="A666" ca="1" xml:space="preserve"> "a_P_3_" &amp; INDIRECT("F" &amp; ROW(C666) - 12) &amp; "_p"</f>
        <v>a_P_3__p</v>
      </c>
      <c r="B666">
        <v>2</v>
      </c>
      <c r="C666" t="s">
        <v>216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"a_SL_1_" &amp; INDIRECT("F" &amp; ROW(C668) - 14) &amp; "_p"</f>
        <v>a_SL_1__p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"a_SL_2_" &amp; INDIRECT("F" &amp; ROW(C669) - 15) &amp; "_p"</f>
        <v>a_SL_2__p</v>
      </c>
      <c r="B669">
        <v>0</v>
      </c>
      <c r="C669" t="s">
        <v>215</v>
      </c>
    </row>
    <row r="670" spans="1:3" x14ac:dyDescent="0.3">
      <c r="A670" t="str">
        <f t="array" aca="1" ref="A670" ca="1" xml:space="preserve"> "a_Sl_3_" &amp; INDIRECT("F" &amp; ROW(C670) - 16) &amp; "_p"</f>
        <v>a_Sl_3__p</v>
      </c>
      <c r="B670">
        <v>2</v>
      </c>
      <c r="C670" t="s">
        <v>216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>
        <f t="array" aca="1" ref="A672" ca="1" xml:space="preserve"> "a_DR_1_" &amp; INDIRECT("F" &amp; ROW(C672) - 18) &amp; "_p"</f>
        <v>a_DR_1__p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"a_DR_1_" &amp; INDIRECT("F" &amp; ROW(C673) - 19) &amp; "_p"</f>
        <v>a_DR_1__p</v>
      </c>
      <c r="B673">
        <v>0</v>
      </c>
      <c r="C673" t="s">
        <v>215</v>
      </c>
    </row>
    <row r="674" spans="1:3" x14ac:dyDescent="0.3">
      <c r="A674" t="str">
        <f t="array" aca="1" ref="A674" ca="1" xml:space="preserve"> "a_DR_1_" &amp; INDIRECT("F" &amp; ROW(C674) - 20) &amp; "_p"</f>
        <v>a_DR_1__p</v>
      </c>
      <c r="B674">
        <v>2</v>
      </c>
      <c r="C674" t="s">
        <v>216</v>
      </c>
    </row>
    <row r="675" spans="1:3" x14ac:dyDescent="0.3">
      <c r="A675" s="14" t="s">
        <v>172</v>
      </c>
    </row>
    <row r="676" spans="1:3" x14ac:dyDescent="0.3">
      <c r="A676" t="str">
        <f t="array" aca="1" ref="A676" ca="1" xml:space="preserve"> "a_CY_1_" &amp; INDIRECT("F" &amp; ROW(C676) - 22) &amp; "_p"</f>
        <v>a_CY_1__p</v>
      </c>
      <c r="B676">
        <v>0</v>
      </c>
      <c r="C676" t="s">
        <v>59</v>
      </c>
    </row>
    <row r="677" spans="1:3" x14ac:dyDescent="0.3">
      <c r="A677" t="str">
        <f t="array" aca="1" ref="A677" ca="1" xml:space="preserve"> "a_CY_1_" &amp; INDIRECT("F" &amp; ROW(C677) - 23) &amp; "_p"</f>
        <v>a_CY_1__p</v>
      </c>
      <c r="B677">
        <v>0</v>
      </c>
      <c r="C677" t="s">
        <v>215</v>
      </c>
    </row>
    <row r="678" spans="1:3" x14ac:dyDescent="0.3">
      <c r="A678" t="str">
        <f t="array" aca="1" ref="A678" ca="1" xml:space="preserve"> "a_CY_1_" &amp; INDIRECT("F" &amp; ROW(C678) - 24) &amp; "_p"</f>
        <v>a_CY_1__p</v>
      </c>
      <c r="B678">
        <v>2</v>
      </c>
      <c r="C678" t="s">
        <v>216</v>
      </c>
    </row>
  </sheetData>
  <mergeCells count="27"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  <mergeCell ref="A229:C229"/>
    <mergeCell ref="A254:C254"/>
    <mergeCell ref="A279:C279"/>
    <mergeCell ref="A304:C304"/>
    <mergeCell ref="A329:C329"/>
    <mergeCell ref="A354:C354"/>
    <mergeCell ref="A379:C379"/>
    <mergeCell ref="A404:C404"/>
    <mergeCell ref="A429:C429"/>
    <mergeCell ref="A454:C454"/>
    <mergeCell ref="A604:C604"/>
    <mergeCell ref="A629:C629"/>
    <mergeCell ref="A654:C654"/>
    <mergeCell ref="A479:C479"/>
    <mergeCell ref="A504:C504"/>
    <mergeCell ref="A529:C529"/>
    <mergeCell ref="A554:C554"/>
    <mergeCell ref="A579:C57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2020-07-07T14:03:16Z</dcterms:modified>
</cp:coreProperties>
</file>