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65" windowWidth="22335" windowHeight="14280" activeTab="3"/>
  </bookViews>
  <sheets>
    <sheet name="Content" sheetId="9" r:id="rId1"/>
    <sheet name="Data" sheetId="11" r:id="rId2"/>
    <sheet name="Start" sheetId="1" r:id="rId3"/>
    <sheet name="Terminal" sheetId="2" r:id="rId4"/>
    <sheet name="Baseline" sheetId="6" r:id="rId5"/>
    <sheet name="Temperature" sheetId="7" r:id="rId6"/>
    <sheet name="SeaLevel" sheetId="8" r:id="rId7"/>
    <sheet name="Adaptation" sheetId="10" r:id="rId8"/>
    <sheet name="Extremes" sheetId="12" r:id="rId9"/>
    <sheet name="Dynamics" sheetId="3" r:id="rId10"/>
    <sheet name="Structural Parameters" sheetId="5" r:id="rId11"/>
    <sheet name="Damage Functions Labour" sheetId="17" r:id="rId12"/>
    <sheet name="Damage Functions Capital" sheetId="16" r:id="rId13"/>
    <sheet name="Damage Functions TFP" sheetId="4" r:id="rId14"/>
    <sheet name="RCP_45_Average" sheetId="18" r:id="rId15"/>
    <sheet name="RCP_45_Lower" sheetId="19" r:id="rId16"/>
    <sheet name="RCP_45_Upper" sheetId="20" r:id="rId17"/>
    <sheet name="RCP_85_Average" sheetId="21" r:id="rId18"/>
    <sheet name="RCP_85_Lower" sheetId="22" r:id="rId19"/>
    <sheet name="RCP_85_Upper" sheetId="23" r:id="rId20"/>
  </sheets>
  <externalReferences>
    <externalReference r:id="rId21"/>
    <externalReference r:id="rId22"/>
    <externalReference r:id="rId23"/>
  </externalReferenc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52" i="4" l="1"/>
  <c r="A627" i="4"/>
  <c r="A602" i="4"/>
  <c r="A577" i="4"/>
  <c r="A552" i="4"/>
  <c r="A527" i="4"/>
  <c r="A502" i="4"/>
  <c r="A477" i="4"/>
  <c r="A452" i="4"/>
  <c r="A427" i="4"/>
  <c r="A402" i="4"/>
  <c r="A377" i="4"/>
  <c r="A352" i="4"/>
  <c r="A327" i="4"/>
  <c r="A302" i="4"/>
  <c r="A277" i="4"/>
  <c r="A252" i="4"/>
  <c r="A227" i="4"/>
  <c r="F202" i="4"/>
  <c r="A202" i="4"/>
  <c r="F177" i="4"/>
  <c r="A177" i="4"/>
  <c r="F152" i="4"/>
  <c r="A152" i="4"/>
  <c r="F127" i="4"/>
  <c r="A127" i="4"/>
  <c r="F102" i="4"/>
  <c r="A102" i="4"/>
  <c r="F77" i="4"/>
  <c r="A77" i="4"/>
  <c r="F52" i="4"/>
  <c r="A52" i="4"/>
  <c r="F27" i="4"/>
  <c r="A27" i="4"/>
  <c r="F2" i="4"/>
  <c r="A2" i="4"/>
  <c r="A652" i="16"/>
  <c r="A627" i="16"/>
  <c r="A602" i="16"/>
  <c r="A577" i="16"/>
  <c r="A552" i="16"/>
  <c r="A527" i="16"/>
  <c r="A502" i="16"/>
  <c r="A477" i="16"/>
  <c r="A452" i="16"/>
  <c r="A427" i="16"/>
  <c r="A402" i="16"/>
  <c r="A377" i="16"/>
  <c r="A352" i="16"/>
  <c r="A327" i="16"/>
  <c r="A302" i="16"/>
  <c r="A277" i="16"/>
  <c r="A252" i="16"/>
  <c r="A227" i="16"/>
  <c r="F202" i="16"/>
  <c r="A202" i="16"/>
  <c r="F177" i="16"/>
  <c r="A177" i="16"/>
  <c r="F152" i="16"/>
  <c r="A152" i="16"/>
  <c r="F127" i="16"/>
  <c r="A127" i="16"/>
  <c r="F102" i="16"/>
  <c r="A102" i="16"/>
  <c r="F77" i="16"/>
  <c r="A77" i="16"/>
  <c r="F52" i="16"/>
  <c r="A52" i="16"/>
  <c r="F27" i="16"/>
  <c r="A27" i="16"/>
  <c r="I7" i="16"/>
  <c r="F2" i="16"/>
  <c r="A2" i="16"/>
  <c r="A652" i="17"/>
  <c r="A627" i="17"/>
  <c r="A602" i="17"/>
  <c r="A577" i="17"/>
  <c r="A552" i="17"/>
  <c r="A527" i="17"/>
  <c r="A502" i="17"/>
  <c r="A477" i="17"/>
  <c r="A452" i="17"/>
  <c r="A427" i="17"/>
  <c r="A402" i="17"/>
  <c r="A377" i="17"/>
  <c r="A352" i="17"/>
  <c r="A327" i="17"/>
  <c r="A302" i="17"/>
  <c r="A277" i="17"/>
  <c r="A252" i="17"/>
  <c r="A227" i="17"/>
  <c r="A202" i="17"/>
  <c r="A177" i="17"/>
  <c r="A152" i="17"/>
  <c r="A127" i="17"/>
  <c r="A102" i="17"/>
  <c r="A77" i="17"/>
  <c r="A52" i="17"/>
  <c r="A27" i="17"/>
  <c r="A2" i="17"/>
  <c r="C128" i="5"/>
  <c r="A128" i="5"/>
  <c r="C127" i="5"/>
  <c r="A127" i="5"/>
  <c r="C126" i="5"/>
  <c r="A126" i="5"/>
  <c r="C125" i="5"/>
  <c r="A125" i="5"/>
  <c r="C124" i="5"/>
  <c r="A124" i="5"/>
  <c r="C123" i="5"/>
  <c r="A123" i="5"/>
  <c r="C122" i="5"/>
  <c r="A122" i="5"/>
  <c r="C121" i="5"/>
  <c r="A121" i="5"/>
  <c r="C120" i="5"/>
  <c r="A120" i="5"/>
  <c r="C119" i="5"/>
  <c r="A119" i="5"/>
  <c r="C118" i="5"/>
  <c r="A118" i="5"/>
  <c r="C117" i="5"/>
  <c r="A117" i="5"/>
  <c r="C116" i="5"/>
  <c r="A116" i="5"/>
  <c r="C115" i="5"/>
  <c r="A115" i="5"/>
  <c r="C114" i="5"/>
  <c r="A114" i="5"/>
  <c r="C113" i="5"/>
  <c r="A113" i="5"/>
  <c r="C112" i="5"/>
  <c r="A112" i="5"/>
  <c r="C111" i="5"/>
  <c r="A111" i="5"/>
  <c r="C110" i="5"/>
  <c r="A110" i="5"/>
  <c r="C109" i="5"/>
  <c r="A109" i="5"/>
  <c r="C108" i="5"/>
  <c r="A108" i="5"/>
  <c r="C107" i="5"/>
  <c r="A107" i="5"/>
  <c r="C106" i="5"/>
  <c r="A106" i="5"/>
  <c r="C105" i="5"/>
  <c r="A105" i="5"/>
  <c r="C104" i="5"/>
  <c r="A104" i="5"/>
  <c r="C103" i="5"/>
  <c r="A103" i="5"/>
  <c r="C102" i="5"/>
  <c r="A102" i="5"/>
  <c r="C100" i="5"/>
  <c r="A100" i="5"/>
  <c r="C99" i="5"/>
  <c r="A99" i="5"/>
  <c r="C98" i="5"/>
  <c r="A98" i="5"/>
  <c r="C97" i="5"/>
  <c r="A97" i="5"/>
  <c r="C96" i="5"/>
  <c r="A96" i="5"/>
  <c r="C95" i="5"/>
  <c r="A95" i="5"/>
  <c r="C94" i="5"/>
  <c r="A94" i="5"/>
  <c r="C93" i="5"/>
  <c r="A93" i="5"/>
  <c r="C92" i="5"/>
  <c r="A92" i="5"/>
  <c r="C91" i="5"/>
  <c r="A91" i="5"/>
  <c r="C90" i="5"/>
  <c r="A90" i="5"/>
  <c r="C89" i="5"/>
  <c r="A89" i="5"/>
  <c r="C88" i="5"/>
  <c r="A88" i="5"/>
  <c r="C87" i="5"/>
  <c r="A87" i="5"/>
  <c r="C86" i="5"/>
  <c r="A86" i="5"/>
  <c r="C85" i="5"/>
  <c r="A85" i="5"/>
  <c r="C84" i="5"/>
  <c r="A84" i="5"/>
  <c r="C83" i="5"/>
  <c r="A83" i="5"/>
  <c r="C82" i="5"/>
  <c r="A82" i="5"/>
  <c r="C81" i="5"/>
  <c r="A81" i="5"/>
  <c r="C80" i="5"/>
  <c r="A80" i="5"/>
  <c r="C79" i="5"/>
  <c r="A79" i="5"/>
  <c r="C78" i="5"/>
  <c r="A78" i="5"/>
  <c r="C77" i="5"/>
  <c r="A77" i="5"/>
  <c r="C76" i="5"/>
  <c r="A76" i="5"/>
  <c r="C75" i="5"/>
  <c r="A75" i="5"/>
  <c r="C74" i="5"/>
  <c r="A74" i="5"/>
  <c r="C72" i="5"/>
  <c r="A72" i="5"/>
  <c r="C71" i="5"/>
  <c r="A71" i="5"/>
  <c r="C70" i="5"/>
  <c r="A70" i="5"/>
  <c r="C69" i="5"/>
  <c r="A69" i="5"/>
  <c r="C68" i="5"/>
  <c r="A68" i="5"/>
  <c r="C67" i="5"/>
  <c r="A67" i="5"/>
  <c r="C66" i="5"/>
  <c r="A66" i="5"/>
  <c r="C65" i="5"/>
  <c r="A65" i="5"/>
  <c r="C64" i="5"/>
  <c r="A64" i="5"/>
  <c r="C63" i="5"/>
  <c r="A63" i="5"/>
  <c r="C62" i="5"/>
  <c r="A62" i="5"/>
  <c r="C61" i="5"/>
  <c r="A61" i="5"/>
  <c r="C60" i="5"/>
  <c r="A60" i="5"/>
  <c r="C59" i="5"/>
  <c r="A59" i="5"/>
  <c r="C58" i="5"/>
  <c r="A58" i="5"/>
  <c r="C57" i="5"/>
  <c r="A57" i="5"/>
  <c r="C56" i="5"/>
  <c r="A56" i="5"/>
  <c r="C55" i="5"/>
  <c r="A55" i="5"/>
  <c r="C54" i="5"/>
  <c r="A54" i="5"/>
  <c r="C53" i="5"/>
  <c r="A53" i="5"/>
  <c r="C52" i="5"/>
  <c r="A52" i="5"/>
  <c r="C51" i="5"/>
  <c r="A51" i="5"/>
  <c r="C50" i="5"/>
  <c r="A50" i="5"/>
  <c r="C49" i="5"/>
  <c r="A49" i="5"/>
  <c r="C48" i="5"/>
  <c r="A48" i="5"/>
  <c r="C47" i="5"/>
  <c r="A47" i="5"/>
  <c r="C46" i="5"/>
  <c r="A46" i="5"/>
  <c r="C44" i="5"/>
  <c r="A44" i="5"/>
  <c r="C43" i="5"/>
  <c r="A43" i="5"/>
  <c r="C42" i="5"/>
  <c r="A42" i="5"/>
  <c r="C41" i="5"/>
  <c r="A41" i="5"/>
  <c r="C40" i="5"/>
  <c r="A40" i="5"/>
  <c r="C39" i="5"/>
  <c r="A39" i="5"/>
  <c r="C38" i="5"/>
  <c r="A38" i="5"/>
  <c r="C37" i="5"/>
  <c r="A37" i="5"/>
  <c r="C36" i="5"/>
  <c r="A36" i="5"/>
  <c r="C35" i="5"/>
  <c r="A35" i="5"/>
  <c r="C34" i="5"/>
  <c r="A34" i="5"/>
  <c r="C33" i="5"/>
  <c r="A33" i="5"/>
  <c r="C32" i="5"/>
  <c r="A32" i="5"/>
  <c r="C31" i="5"/>
  <c r="A31" i="5"/>
  <c r="C30" i="5"/>
  <c r="A30" i="5"/>
  <c r="C29" i="5"/>
  <c r="A29" i="5"/>
  <c r="C28" i="5"/>
  <c r="A28" i="5"/>
  <c r="C27" i="5"/>
  <c r="A27" i="5"/>
  <c r="C26" i="5"/>
  <c r="A26" i="5"/>
  <c r="C25" i="5"/>
  <c r="A25" i="5"/>
  <c r="C24" i="5"/>
  <c r="A24" i="5"/>
  <c r="C23" i="5"/>
  <c r="A23" i="5"/>
  <c r="C22" i="5"/>
  <c r="A22" i="5"/>
  <c r="C21" i="5"/>
  <c r="A21" i="5"/>
  <c r="C20" i="5"/>
  <c r="A20" i="5"/>
  <c r="C19" i="5"/>
  <c r="A19" i="5"/>
  <c r="C18" i="5"/>
  <c r="A18" i="5"/>
  <c r="C66" i="3"/>
  <c r="A66" i="3"/>
  <c r="C65" i="3"/>
  <c r="A65" i="3"/>
  <c r="C64" i="3"/>
  <c r="A64" i="3"/>
  <c r="C63" i="3"/>
  <c r="A63" i="3"/>
  <c r="C62" i="3"/>
  <c r="A62" i="3"/>
  <c r="C61" i="3"/>
  <c r="A61" i="3"/>
  <c r="C60" i="3"/>
  <c r="A60" i="3"/>
  <c r="C59" i="3"/>
  <c r="A59" i="3"/>
  <c r="C58" i="3"/>
  <c r="A58" i="3"/>
  <c r="C57" i="3"/>
  <c r="A57" i="3"/>
  <c r="C56" i="3"/>
  <c r="A56" i="3"/>
  <c r="C55" i="3"/>
  <c r="A55" i="3"/>
  <c r="C54" i="3"/>
  <c r="A54" i="3"/>
  <c r="C53" i="3"/>
  <c r="A53" i="3"/>
  <c r="C52" i="3"/>
  <c r="A52" i="3"/>
  <c r="C51" i="3"/>
  <c r="A51" i="3"/>
  <c r="C50" i="3"/>
  <c r="A50" i="3"/>
  <c r="C49" i="3"/>
  <c r="A49" i="3"/>
  <c r="C48" i="3"/>
  <c r="A48" i="3"/>
  <c r="C47" i="3"/>
  <c r="A47" i="3"/>
  <c r="C46" i="3"/>
  <c r="A46" i="3"/>
  <c r="C45" i="3"/>
  <c r="A45" i="3"/>
  <c r="C44" i="3"/>
  <c r="A44" i="3"/>
  <c r="C43" i="3"/>
  <c r="A43" i="3"/>
  <c r="C42" i="3"/>
  <c r="A42" i="3"/>
  <c r="C41" i="3"/>
  <c r="A41" i="3"/>
  <c r="C40" i="3"/>
  <c r="A40" i="3"/>
  <c r="C38" i="3"/>
  <c r="A38" i="3"/>
  <c r="C37" i="3"/>
  <c r="A37" i="3"/>
  <c r="C36" i="3"/>
  <c r="A36" i="3"/>
  <c r="C35" i="3"/>
  <c r="A35" i="3"/>
  <c r="C34" i="3"/>
  <c r="A34" i="3"/>
  <c r="C33" i="3"/>
  <c r="A33" i="3"/>
  <c r="C32" i="3"/>
  <c r="A32" i="3"/>
  <c r="C31" i="3"/>
  <c r="A31" i="3"/>
  <c r="C30" i="3"/>
  <c r="A30" i="3"/>
  <c r="C29" i="3"/>
  <c r="A29" i="3"/>
  <c r="C28" i="3"/>
  <c r="A28" i="3"/>
  <c r="C27" i="3"/>
  <c r="A27" i="3"/>
  <c r="C26" i="3"/>
  <c r="A26" i="3"/>
  <c r="C25" i="3"/>
  <c r="A25" i="3"/>
  <c r="C24" i="3"/>
  <c r="A24" i="3"/>
  <c r="C23" i="3"/>
  <c r="A23" i="3"/>
  <c r="C22" i="3"/>
  <c r="A22" i="3"/>
  <c r="C21" i="3"/>
  <c r="A21" i="3"/>
  <c r="C20" i="3"/>
  <c r="A20" i="3"/>
  <c r="C19" i="3"/>
  <c r="A19" i="3"/>
  <c r="C18" i="3"/>
  <c r="A18" i="3"/>
  <c r="C17" i="3"/>
  <c r="A17" i="3"/>
  <c r="C16" i="3"/>
  <c r="A16" i="3"/>
  <c r="C15" i="3"/>
  <c r="A15" i="3"/>
  <c r="C14" i="3"/>
  <c r="A14" i="3"/>
  <c r="C13" i="3"/>
  <c r="A13" i="3"/>
  <c r="C12" i="3"/>
  <c r="A12" i="3"/>
  <c r="B3" i="3"/>
  <c r="F83" i="12"/>
  <c r="E83" i="12"/>
  <c r="D83" i="12"/>
  <c r="C83" i="12"/>
  <c r="F82" i="12"/>
  <c r="E82" i="12"/>
  <c r="D82" i="12"/>
  <c r="C82" i="12"/>
  <c r="F81" i="12"/>
  <c r="E81" i="12"/>
  <c r="D81" i="12"/>
  <c r="C81" i="12"/>
  <c r="F80" i="12"/>
  <c r="E80" i="12"/>
  <c r="D80" i="12"/>
  <c r="C80" i="12"/>
  <c r="F79" i="12"/>
  <c r="E79" i="12"/>
  <c r="D79" i="12"/>
  <c r="C79" i="12"/>
  <c r="F78" i="12"/>
  <c r="E78" i="12"/>
  <c r="D78" i="12"/>
  <c r="C78" i="12"/>
  <c r="F77" i="12"/>
  <c r="E77" i="12"/>
  <c r="D77" i="12"/>
  <c r="C77" i="12"/>
  <c r="F76" i="12"/>
  <c r="E76" i="12"/>
  <c r="D76" i="12"/>
  <c r="C76" i="12"/>
  <c r="F75" i="12"/>
  <c r="E75" i="12"/>
  <c r="D75" i="12"/>
  <c r="C75" i="12"/>
  <c r="F74" i="12"/>
  <c r="E74" i="12"/>
  <c r="D74" i="12"/>
  <c r="C74" i="12"/>
  <c r="F73" i="12"/>
  <c r="E73" i="12"/>
  <c r="D73" i="12"/>
  <c r="C73" i="12"/>
  <c r="F72" i="12"/>
  <c r="E72" i="12"/>
  <c r="D72" i="12"/>
  <c r="C72" i="12"/>
  <c r="F71" i="12"/>
  <c r="E71" i="12"/>
  <c r="D71" i="12"/>
  <c r="C71" i="12"/>
  <c r="F70" i="12"/>
  <c r="E70" i="12"/>
  <c r="D70" i="12"/>
  <c r="C70" i="12"/>
  <c r="F69" i="12"/>
  <c r="E69" i="12"/>
  <c r="D69" i="12"/>
  <c r="C69" i="12"/>
  <c r="F68" i="12"/>
  <c r="E68" i="12"/>
  <c r="D68" i="12"/>
  <c r="C68" i="12"/>
  <c r="F67" i="12"/>
  <c r="E67" i="12"/>
  <c r="D67" i="12"/>
  <c r="C67" i="12"/>
  <c r="F66" i="12"/>
  <c r="E66" i="12"/>
  <c r="D66" i="12"/>
  <c r="C66" i="12"/>
  <c r="F65" i="12"/>
  <c r="E65" i="12"/>
  <c r="D65" i="12"/>
  <c r="C65" i="12"/>
  <c r="F64" i="12"/>
  <c r="E64" i="12"/>
  <c r="D64" i="12"/>
  <c r="C64" i="12"/>
  <c r="F63" i="12"/>
  <c r="E63" i="12"/>
  <c r="D63" i="12"/>
  <c r="C63" i="12"/>
  <c r="F62" i="12"/>
  <c r="E62" i="12"/>
  <c r="D62" i="12"/>
  <c r="C62" i="12"/>
  <c r="F61" i="12"/>
  <c r="E61" i="12"/>
  <c r="D61" i="12"/>
  <c r="C61" i="12"/>
  <c r="F60" i="12"/>
  <c r="E60" i="12"/>
  <c r="D60" i="12"/>
  <c r="C60" i="12"/>
  <c r="F59" i="12"/>
  <c r="E59" i="12"/>
  <c r="D59" i="12"/>
  <c r="C59" i="12"/>
  <c r="F58" i="12"/>
  <c r="E58" i="12"/>
  <c r="D58" i="12"/>
  <c r="C58" i="12"/>
  <c r="F57" i="12"/>
  <c r="E57" i="12"/>
  <c r="D57" i="12"/>
  <c r="C57" i="12"/>
  <c r="F56" i="12"/>
  <c r="E56" i="12"/>
  <c r="D56" i="12"/>
  <c r="C56" i="12"/>
  <c r="F55" i="12"/>
  <c r="E55" i="12"/>
  <c r="D55" i="12"/>
  <c r="C55" i="12"/>
  <c r="F54" i="12"/>
  <c r="E54" i="12"/>
  <c r="D54" i="12"/>
  <c r="C54" i="12"/>
  <c r="F53" i="12"/>
  <c r="E53" i="12"/>
  <c r="D53" i="12"/>
  <c r="C53" i="12"/>
  <c r="F52" i="12"/>
  <c r="E52" i="12"/>
  <c r="D52" i="12"/>
  <c r="C52" i="12"/>
  <c r="F51" i="12"/>
  <c r="E51" i="12"/>
  <c r="D51" i="12"/>
  <c r="C51" i="12"/>
  <c r="F50" i="12"/>
  <c r="E50" i="12"/>
  <c r="D50" i="12"/>
  <c r="C50" i="12"/>
  <c r="F49" i="12"/>
  <c r="E49" i="12"/>
  <c r="D49" i="12"/>
  <c r="C49" i="12"/>
  <c r="F48" i="12"/>
  <c r="E48" i="12"/>
  <c r="D48" i="12"/>
  <c r="C48" i="12"/>
  <c r="F47" i="12"/>
  <c r="E47" i="12"/>
  <c r="D47" i="12"/>
  <c r="C47" i="12"/>
  <c r="F46" i="12"/>
  <c r="E46" i="12"/>
  <c r="D46" i="12"/>
  <c r="C46" i="12"/>
  <c r="F45" i="12"/>
  <c r="E45" i="12"/>
  <c r="D45" i="12"/>
  <c r="C45" i="12"/>
  <c r="F44" i="12"/>
  <c r="E44" i="12"/>
  <c r="D44" i="12"/>
  <c r="C44" i="12"/>
  <c r="F43" i="12"/>
  <c r="E43" i="12"/>
  <c r="D43" i="12"/>
  <c r="C43" i="12"/>
  <c r="F42" i="12"/>
  <c r="E42" i="12"/>
  <c r="D42" i="12"/>
  <c r="C42" i="12"/>
  <c r="F41" i="12"/>
  <c r="E41" i="12"/>
  <c r="D41" i="12"/>
  <c r="C41" i="12"/>
  <c r="F40" i="12"/>
  <c r="E40" i="12"/>
  <c r="D40" i="12"/>
  <c r="C40" i="12"/>
  <c r="F39" i="12"/>
  <c r="E39" i="12"/>
  <c r="D39" i="12"/>
  <c r="C39" i="12"/>
  <c r="F38" i="12"/>
  <c r="E38" i="12"/>
  <c r="D38" i="12"/>
  <c r="C38" i="12"/>
  <c r="F37" i="12"/>
  <c r="E37" i="12"/>
  <c r="D37" i="12"/>
  <c r="C37" i="12"/>
  <c r="F36" i="12"/>
  <c r="E36" i="12"/>
  <c r="D36" i="12"/>
  <c r="C36" i="12"/>
  <c r="F35" i="12"/>
  <c r="E35" i="12"/>
  <c r="D35" i="12"/>
  <c r="C35" i="12"/>
  <c r="F34" i="12"/>
  <c r="E34" i="12"/>
  <c r="D34" i="12"/>
  <c r="C34" i="12"/>
  <c r="F33" i="12"/>
  <c r="E33" i="12"/>
  <c r="D33" i="12"/>
  <c r="C33" i="12"/>
  <c r="F32" i="12"/>
  <c r="E32" i="12"/>
  <c r="D32" i="12"/>
  <c r="C32" i="12"/>
  <c r="F31" i="12"/>
  <c r="E31" i="12"/>
  <c r="D31" i="12"/>
  <c r="C31" i="12"/>
  <c r="F30" i="12"/>
  <c r="E30" i="12"/>
  <c r="D30" i="12"/>
  <c r="C30" i="12"/>
  <c r="F29" i="12"/>
  <c r="E29" i="12"/>
  <c r="D29" i="12"/>
  <c r="C29" i="12"/>
  <c r="F28" i="12"/>
  <c r="E28" i="12"/>
  <c r="D28" i="12"/>
  <c r="C28" i="12"/>
  <c r="F27" i="12"/>
  <c r="E27" i="12"/>
  <c r="D27" i="12"/>
  <c r="C27" i="12"/>
  <c r="F26" i="12"/>
  <c r="E26" i="12"/>
  <c r="D26" i="12"/>
  <c r="C26" i="12"/>
  <c r="F25" i="12"/>
  <c r="E25" i="12"/>
  <c r="D25" i="12"/>
  <c r="C25" i="12"/>
  <c r="F24" i="12"/>
  <c r="E24" i="12"/>
  <c r="D24" i="12"/>
  <c r="C24" i="12"/>
  <c r="F23" i="12"/>
  <c r="E23" i="12"/>
  <c r="D23" i="12"/>
  <c r="C23" i="12"/>
  <c r="F22" i="12"/>
  <c r="E22" i="12"/>
  <c r="D22" i="12"/>
  <c r="C22" i="12"/>
  <c r="F21" i="12"/>
  <c r="E21" i="12"/>
  <c r="D21" i="12"/>
  <c r="C21" i="12"/>
  <c r="F20" i="12"/>
  <c r="E20" i="12"/>
  <c r="D20" i="12"/>
  <c r="C20" i="12"/>
  <c r="F19" i="12"/>
  <c r="E19" i="12"/>
  <c r="D19" i="12"/>
  <c r="C19" i="12"/>
  <c r="F18" i="12"/>
  <c r="E18" i="12"/>
  <c r="D18" i="12"/>
  <c r="C18" i="12"/>
  <c r="F17" i="12"/>
  <c r="E17" i="12"/>
  <c r="D17" i="12"/>
  <c r="C17" i="12"/>
  <c r="F16" i="12"/>
  <c r="E16" i="12"/>
  <c r="D16" i="12"/>
  <c r="C16" i="12"/>
  <c r="F15" i="12"/>
  <c r="E15" i="12"/>
  <c r="D15" i="12"/>
  <c r="C15" i="12"/>
  <c r="F14" i="12"/>
  <c r="E14" i="12"/>
  <c r="D14" i="12"/>
  <c r="C14" i="12"/>
  <c r="F13" i="12"/>
  <c r="E13" i="12"/>
  <c r="D13" i="12"/>
  <c r="C13" i="12"/>
  <c r="F12" i="12"/>
  <c r="E12" i="12"/>
  <c r="D12" i="12"/>
  <c r="C12" i="12"/>
  <c r="F11" i="12"/>
  <c r="E11" i="12"/>
  <c r="D11" i="12"/>
  <c r="C11" i="12"/>
  <c r="F10" i="12"/>
  <c r="E10" i="12"/>
  <c r="D10" i="12"/>
  <c r="C10" i="12"/>
  <c r="F9" i="12"/>
  <c r="E9" i="12"/>
  <c r="D9" i="12"/>
  <c r="C9" i="12"/>
  <c r="F8" i="12"/>
  <c r="E8" i="12"/>
  <c r="D8" i="12"/>
  <c r="C8" i="12"/>
  <c r="F7" i="12"/>
  <c r="E7" i="12"/>
  <c r="D7" i="12"/>
  <c r="C7" i="12"/>
  <c r="F6" i="12"/>
  <c r="E6" i="12"/>
  <c r="D6" i="12"/>
  <c r="C6" i="12"/>
  <c r="F5" i="12"/>
  <c r="E5" i="12"/>
  <c r="D5" i="12"/>
  <c r="C5" i="12"/>
  <c r="F4" i="12"/>
  <c r="E4" i="12"/>
  <c r="D4" i="12"/>
  <c r="C4" i="12"/>
  <c r="F3" i="12"/>
  <c r="E3" i="12"/>
  <c r="D3" i="12"/>
  <c r="C3" i="12"/>
  <c r="F2" i="12"/>
  <c r="E2" i="12"/>
  <c r="D2" i="12"/>
  <c r="C2" i="12"/>
  <c r="G83" i="10"/>
  <c r="F83" i="10"/>
  <c r="E83" i="10"/>
  <c r="D83" i="10"/>
  <c r="C83" i="10"/>
  <c r="G82" i="10"/>
  <c r="F82" i="10"/>
  <c r="E82" i="10"/>
  <c r="D82" i="10"/>
  <c r="C82" i="10"/>
  <c r="G81" i="10"/>
  <c r="F81" i="10"/>
  <c r="E81" i="10"/>
  <c r="D81" i="10"/>
  <c r="C81" i="10"/>
  <c r="G80" i="10"/>
  <c r="F80" i="10"/>
  <c r="E80" i="10"/>
  <c r="D80" i="10"/>
  <c r="C80" i="10"/>
  <c r="G79" i="10"/>
  <c r="F79" i="10"/>
  <c r="E79" i="10"/>
  <c r="D79" i="10"/>
  <c r="C79" i="10"/>
  <c r="G78" i="10"/>
  <c r="F78" i="10"/>
  <c r="E78" i="10"/>
  <c r="D78" i="10"/>
  <c r="C78" i="10"/>
  <c r="G77" i="10"/>
  <c r="F77" i="10"/>
  <c r="E77" i="10"/>
  <c r="D77" i="10"/>
  <c r="C77" i="10"/>
  <c r="G76" i="10"/>
  <c r="F76" i="10"/>
  <c r="E76" i="10"/>
  <c r="D76" i="10"/>
  <c r="C76" i="10"/>
  <c r="G75" i="10"/>
  <c r="F75" i="10"/>
  <c r="E75" i="10"/>
  <c r="D75" i="10"/>
  <c r="C75" i="10"/>
  <c r="G74" i="10"/>
  <c r="F74" i="10"/>
  <c r="E74" i="10"/>
  <c r="D74" i="10"/>
  <c r="C74" i="10"/>
  <c r="G73" i="10"/>
  <c r="F73" i="10"/>
  <c r="E73" i="10"/>
  <c r="D73" i="10"/>
  <c r="C73" i="10"/>
  <c r="G72" i="10"/>
  <c r="F72" i="10"/>
  <c r="E72" i="10"/>
  <c r="D72" i="10"/>
  <c r="C72" i="10"/>
  <c r="G71" i="10"/>
  <c r="F71" i="10"/>
  <c r="E71" i="10"/>
  <c r="D71" i="10"/>
  <c r="C71" i="10"/>
  <c r="G70" i="10"/>
  <c r="F70" i="10"/>
  <c r="E70" i="10"/>
  <c r="D70" i="10"/>
  <c r="C70" i="10"/>
  <c r="G69" i="10"/>
  <c r="F69" i="10"/>
  <c r="E69" i="10"/>
  <c r="D69" i="10"/>
  <c r="C69" i="10"/>
  <c r="G68" i="10"/>
  <c r="F68" i="10"/>
  <c r="E68" i="10"/>
  <c r="D68" i="10"/>
  <c r="C68" i="10"/>
  <c r="G67" i="10"/>
  <c r="F67" i="10"/>
  <c r="E67" i="10"/>
  <c r="D67" i="10"/>
  <c r="C67" i="10"/>
  <c r="G66" i="10"/>
  <c r="F66" i="10"/>
  <c r="E66" i="10"/>
  <c r="D66" i="10"/>
  <c r="C66" i="10"/>
  <c r="G65" i="10"/>
  <c r="F65" i="10"/>
  <c r="E65" i="10"/>
  <c r="D65" i="10"/>
  <c r="C65" i="10"/>
  <c r="G64" i="10"/>
  <c r="F64" i="10"/>
  <c r="E64" i="10"/>
  <c r="D64" i="10"/>
  <c r="C64" i="10"/>
  <c r="G63" i="10"/>
  <c r="F63" i="10"/>
  <c r="E63" i="10"/>
  <c r="D63" i="10"/>
  <c r="C63" i="10"/>
  <c r="G62" i="10"/>
  <c r="F62" i="10"/>
  <c r="E62" i="10"/>
  <c r="D62" i="10"/>
  <c r="C62" i="10"/>
  <c r="G61" i="10"/>
  <c r="F61" i="10"/>
  <c r="E61" i="10"/>
  <c r="D61" i="10"/>
  <c r="C61" i="10"/>
  <c r="G60" i="10"/>
  <c r="F60" i="10"/>
  <c r="E60" i="10"/>
  <c r="D60" i="10"/>
  <c r="C60" i="10"/>
  <c r="G59" i="10"/>
  <c r="F59" i="10"/>
  <c r="E59" i="10"/>
  <c r="D59" i="10"/>
  <c r="C59" i="10"/>
  <c r="G58" i="10"/>
  <c r="F58" i="10"/>
  <c r="E58" i="10"/>
  <c r="D58" i="10"/>
  <c r="C58" i="10"/>
  <c r="G57" i="10"/>
  <c r="F57" i="10"/>
  <c r="E57" i="10"/>
  <c r="D57" i="10"/>
  <c r="C57" i="10"/>
  <c r="G56" i="10"/>
  <c r="F56" i="10"/>
  <c r="E56" i="10"/>
  <c r="D56" i="10"/>
  <c r="C56" i="10"/>
  <c r="G55" i="10"/>
  <c r="F55" i="10"/>
  <c r="E55" i="10"/>
  <c r="D55" i="10"/>
  <c r="C55" i="10"/>
  <c r="G54" i="10"/>
  <c r="F54" i="10"/>
  <c r="E54" i="10"/>
  <c r="D54" i="10"/>
  <c r="C54" i="10"/>
  <c r="G53" i="10"/>
  <c r="F53" i="10"/>
  <c r="E53" i="10"/>
  <c r="D53" i="10"/>
  <c r="C53" i="10"/>
  <c r="G52" i="10"/>
  <c r="F52" i="10"/>
  <c r="E52" i="10"/>
  <c r="D52" i="10"/>
  <c r="C52" i="10"/>
  <c r="G51" i="10"/>
  <c r="F51" i="10"/>
  <c r="E51" i="10"/>
  <c r="D51" i="10"/>
  <c r="C51" i="10"/>
  <c r="G50" i="10"/>
  <c r="F50" i="10"/>
  <c r="E50" i="10"/>
  <c r="D50" i="10"/>
  <c r="C50" i="10"/>
  <c r="G49" i="10"/>
  <c r="F49" i="10"/>
  <c r="E49" i="10"/>
  <c r="D49" i="10"/>
  <c r="C49" i="10"/>
  <c r="G48" i="10"/>
  <c r="F48" i="10"/>
  <c r="E48" i="10"/>
  <c r="D48" i="10"/>
  <c r="C48" i="10"/>
  <c r="G47" i="10"/>
  <c r="F47" i="10"/>
  <c r="E47" i="10"/>
  <c r="D47" i="10"/>
  <c r="C47" i="10"/>
  <c r="G46" i="10"/>
  <c r="F46" i="10"/>
  <c r="E46" i="10"/>
  <c r="D46" i="10"/>
  <c r="C46" i="10"/>
  <c r="G45" i="10"/>
  <c r="F45" i="10"/>
  <c r="E45" i="10"/>
  <c r="D45" i="10"/>
  <c r="C45" i="10"/>
  <c r="G44" i="10"/>
  <c r="F44" i="10"/>
  <c r="E44" i="10"/>
  <c r="D44" i="10"/>
  <c r="C44" i="10"/>
  <c r="G43" i="10"/>
  <c r="F43" i="10"/>
  <c r="E43" i="10"/>
  <c r="D43" i="10"/>
  <c r="C43" i="10"/>
  <c r="G42" i="10"/>
  <c r="F42" i="10"/>
  <c r="E42" i="10"/>
  <c r="D42" i="10"/>
  <c r="C42" i="10"/>
  <c r="G41" i="10"/>
  <c r="F41" i="10"/>
  <c r="E41" i="10"/>
  <c r="D41" i="10"/>
  <c r="C41" i="10"/>
  <c r="G40" i="10"/>
  <c r="F40" i="10"/>
  <c r="E40" i="10"/>
  <c r="D40" i="10"/>
  <c r="C40" i="10"/>
  <c r="G39" i="10"/>
  <c r="F39" i="10"/>
  <c r="E39" i="10"/>
  <c r="D39" i="10"/>
  <c r="C39" i="10"/>
  <c r="G38" i="10"/>
  <c r="F38" i="10"/>
  <c r="E38" i="10"/>
  <c r="D38" i="10"/>
  <c r="C38" i="10"/>
  <c r="G37" i="10"/>
  <c r="F37" i="10"/>
  <c r="E37" i="10"/>
  <c r="D37" i="10"/>
  <c r="C37" i="10"/>
  <c r="G36" i="10"/>
  <c r="F36" i="10"/>
  <c r="E36" i="10"/>
  <c r="D36" i="10"/>
  <c r="C36" i="10"/>
  <c r="G35" i="10"/>
  <c r="F35" i="10"/>
  <c r="E35" i="10"/>
  <c r="D35" i="10"/>
  <c r="C35" i="10"/>
  <c r="G34" i="10"/>
  <c r="F34" i="10"/>
  <c r="E34" i="10"/>
  <c r="D34" i="10"/>
  <c r="C34" i="10"/>
  <c r="G33" i="10"/>
  <c r="F33" i="10"/>
  <c r="E33" i="10"/>
  <c r="D33" i="10"/>
  <c r="C33" i="10"/>
  <c r="G32" i="10"/>
  <c r="F32" i="10"/>
  <c r="E32" i="10"/>
  <c r="D32" i="10"/>
  <c r="C32" i="10"/>
  <c r="G31" i="10"/>
  <c r="F31" i="10"/>
  <c r="E31" i="10"/>
  <c r="D31" i="10"/>
  <c r="C31" i="10"/>
  <c r="G30" i="10"/>
  <c r="F30" i="10"/>
  <c r="E30" i="10"/>
  <c r="D30" i="10"/>
  <c r="C30" i="10"/>
  <c r="G29" i="10"/>
  <c r="F29" i="10"/>
  <c r="E29" i="10"/>
  <c r="D29" i="10"/>
  <c r="C29" i="10"/>
  <c r="G28" i="10"/>
  <c r="F28" i="10"/>
  <c r="E28" i="10"/>
  <c r="D28" i="10"/>
  <c r="C28" i="10"/>
  <c r="G27" i="10"/>
  <c r="F27" i="10"/>
  <c r="E27" i="10"/>
  <c r="D27" i="10"/>
  <c r="C27" i="10"/>
  <c r="G26" i="10"/>
  <c r="F26" i="10"/>
  <c r="E26" i="10"/>
  <c r="D26" i="10"/>
  <c r="C26" i="10"/>
  <c r="G25" i="10"/>
  <c r="F25" i="10"/>
  <c r="E25" i="10"/>
  <c r="D25" i="10"/>
  <c r="C25" i="10"/>
  <c r="G24" i="10"/>
  <c r="F24" i="10"/>
  <c r="E24" i="10"/>
  <c r="D24" i="10"/>
  <c r="C24" i="10"/>
  <c r="G23" i="10"/>
  <c r="F23" i="10"/>
  <c r="E23" i="10"/>
  <c r="D23" i="10"/>
  <c r="C23" i="10"/>
  <c r="G22" i="10"/>
  <c r="F22" i="10"/>
  <c r="E22" i="10"/>
  <c r="D22" i="10"/>
  <c r="C22" i="10"/>
  <c r="G21" i="10"/>
  <c r="F21" i="10"/>
  <c r="E21" i="10"/>
  <c r="D21" i="10"/>
  <c r="C21" i="10"/>
  <c r="G20" i="10"/>
  <c r="F20" i="10"/>
  <c r="E20" i="10"/>
  <c r="D20" i="10"/>
  <c r="C20" i="10"/>
  <c r="G19" i="10"/>
  <c r="F19" i="10"/>
  <c r="E19" i="10"/>
  <c r="D19" i="10"/>
  <c r="C19" i="10"/>
  <c r="G18" i="10"/>
  <c r="F18" i="10"/>
  <c r="E18" i="10"/>
  <c r="D18" i="10"/>
  <c r="C18" i="10"/>
  <c r="G17" i="10"/>
  <c r="F17" i="10"/>
  <c r="E17" i="10"/>
  <c r="D17" i="10"/>
  <c r="C17" i="10"/>
  <c r="G16" i="10"/>
  <c r="F16" i="10"/>
  <c r="E16" i="10"/>
  <c r="D16" i="10"/>
  <c r="C16" i="10"/>
  <c r="G15" i="10"/>
  <c r="F15" i="10"/>
  <c r="E15" i="10"/>
  <c r="D15" i="10"/>
  <c r="C15" i="10"/>
  <c r="G14" i="10"/>
  <c r="F14" i="10"/>
  <c r="E14" i="10"/>
  <c r="D14" i="10"/>
  <c r="C14" i="10"/>
  <c r="G13" i="10"/>
  <c r="F13" i="10"/>
  <c r="E13" i="10"/>
  <c r="D13" i="10"/>
  <c r="C13" i="10"/>
  <c r="G12" i="10"/>
  <c r="F12" i="10"/>
  <c r="E12" i="10"/>
  <c r="D12" i="10"/>
  <c r="C12" i="10"/>
  <c r="G11" i="10"/>
  <c r="F11" i="10"/>
  <c r="E11" i="10"/>
  <c r="D11" i="10"/>
  <c r="C11" i="10"/>
  <c r="G10" i="10"/>
  <c r="F10" i="10"/>
  <c r="E10" i="10"/>
  <c r="D10" i="10"/>
  <c r="C10" i="10"/>
  <c r="G9" i="10"/>
  <c r="F9" i="10"/>
  <c r="E9" i="10"/>
  <c r="D9" i="10"/>
  <c r="C9" i="10"/>
  <c r="G8" i="10"/>
  <c r="F8" i="10"/>
  <c r="E8" i="10"/>
  <c r="D8" i="10"/>
  <c r="C8" i="10"/>
  <c r="G7" i="10"/>
  <c r="F7" i="10"/>
  <c r="E7" i="10"/>
  <c r="D7" i="10"/>
  <c r="C7" i="10"/>
  <c r="G6" i="10"/>
  <c r="F6" i="10"/>
  <c r="E6" i="10"/>
  <c r="D6" i="10"/>
  <c r="C6" i="10"/>
  <c r="G5" i="10"/>
  <c r="F5" i="10"/>
  <c r="E5" i="10"/>
  <c r="D5" i="10"/>
  <c r="C5" i="10"/>
  <c r="G4" i="10"/>
  <c r="F4" i="10"/>
  <c r="E4" i="10"/>
  <c r="D4" i="10"/>
  <c r="C4" i="10"/>
  <c r="G3" i="10"/>
  <c r="F3" i="10"/>
  <c r="E3" i="10"/>
  <c r="D3" i="10"/>
  <c r="C3" i="10"/>
  <c r="G2" i="10"/>
  <c r="F2" i="10"/>
  <c r="E2" i="10"/>
  <c r="D2" i="10"/>
  <c r="C2" i="10"/>
  <c r="F83" i="8"/>
  <c r="E83" i="8"/>
  <c r="D83" i="8"/>
  <c r="C83" i="8"/>
  <c r="F82" i="8"/>
  <c r="E82" i="8"/>
  <c r="D82" i="8"/>
  <c r="C82" i="8"/>
  <c r="F81" i="8"/>
  <c r="E81" i="8"/>
  <c r="D81" i="8"/>
  <c r="C81" i="8"/>
  <c r="F80" i="8"/>
  <c r="E80" i="8"/>
  <c r="D80" i="8"/>
  <c r="C80" i="8"/>
  <c r="F79" i="8"/>
  <c r="E79" i="8"/>
  <c r="D79" i="8"/>
  <c r="C79" i="8"/>
  <c r="F78" i="8"/>
  <c r="E78" i="8"/>
  <c r="D78" i="8"/>
  <c r="C78" i="8"/>
  <c r="F77" i="8"/>
  <c r="E77" i="8"/>
  <c r="D77" i="8"/>
  <c r="C77" i="8"/>
  <c r="F76" i="8"/>
  <c r="E76" i="8"/>
  <c r="D76" i="8"/>
  <c r="C76" i="8"/>
  <c r="F75" i="8"/>
  <c r="E75" i="8"/>
  <c r="D75" i="8"/>
  <c r="C75" i="8"/>
  <c r="F74" i="8"/>
  <c r="E74" i="8"/>
  <c r="D74" i="8"/>
  <c r="C74" i="8"/>
  <c r="F73" i="8"/>
  <c r="E73" i="8"/>
  <c r="D73" i="8"/>
  <c r="C73" i="8"/>
  <c r="F72" i="8"/>
  <c r="E72" i="8"/>
  <c r="D72" i="8"/>
  <c r="C72" i="8"/>
  <c r="F71" i="8"/>
  <c r="E71" i="8"/>
  <c r="D71" i="8"/>
  <c r="C71" i="8"/>
  <c r="F70" i="8"/>
  <c r="E70" i="8"/>
  <c r="D70" i="8"/>
  <c r="C70" i="8"/>
  <c r="F69" i="8"/>
  <c r="E69" i="8"/>
  <c r="D69" i="8"/>
  <c r="C69" i="8"/>
  <c r="F68" i="8"/>
  <c r="E68" i="8"/>
  <c r="D68" i="8"/>
  <c r="C68" i="8"/>
  <c r="F67" i="8"/>
  <c r="E67" i="8"/>
  <c r="D67" i="8"/>
  <c r="C67" i="8"/>
  <c r="F66" i="8"/>
  <c r="E66" i="8"/>
  <c r="D66" i="8"/>
  <c r="C66" i="8"/>
  <c r="F65" i="8"/>
  <c r="E65" i="8"/>
  <c r="D65" i="8"/>
  <c r="C65" i="8"/>
  <c r="F64" i="8"/>
  <c r="E64" i="8"/>
  <c r="D64" i="8"/>
  <c r="C64" i="8"/>
  <c r="F63" i="8"/>
  <c r="E63" i="8"/>
  <c r="D63" i="8"/>
  <c r="C63" i="8"/>
  <c r="F62" i="8"/>
  <c r="E62" i="8"/>
  <c r="D62" i="8"/>
  <c r="C62" i="8"/>
  <c r="F61" i="8"/>
  <c r="E61" i="8"/>
  <c r="D61" i="8"/>
  <c r="C61" i="8"/>
  <c r="F60" i="8"/>
  <c r="E60" i="8"/>
  <c r="D60" i="8"/>
  <c r="C60" i="8"/>
  <c r="F59" i="8"/>
  <c r="E59" i="8"/>
  <c r="D59" i="8"/>
  <c r="C59" i="8"/>
  <c r="F58" i="8"/>
  <c r="E58" i="8"/>
  <c r="D58" i="8"/>
  <c r="C58" i="8"/>
  <c r="F57" i="8"/>
  <c r="E57" i="8"/>
  <c r="D57" i="8"/>
  <c r="C57" i="8"/>
  <c r="F56" i="8"/>
  <c r="E56" i="8"/>
  <c r="D56" i="8"/>
  <c r="C56" i="8"/>
  <c r="F55" i="8"/>
  <c r="E55" i="8"/>
  <c r="D55" i="8"/>
  <c r="C55" i="8"/>
  <c r="F54" i="8"/>
  <c r="E54" i="8"/>
  <c r="D54" i="8"/>
  <c r="C54" i="8"/>
  <c r="F53" i="8"/>
  <c r="E53" i="8"/>
  <c r="D53" i="8"/>
  <c r="C53" i="8"/>
  <c r="F52" i="8"/>
  <c r="E52" i="8"/>
  <c r="D52" i="8"/>
  <c r="C52" i="8"/>
  <c r="F51" i="8"/>
  <c r="E51" i="8"/>
  <c r="D51" i="8"/>
  <c r="C51" i="8"/>
  <c r="F50" i="8"/>
  <c r="E50" i="8"/>
  <c r="D50" i="8"/>
  <c r="C50" i="8"/>
  <c r="F49" i="8"/>
  <c r="E49" i="8"/>
  <c r="D49" i="8"/>
  <c r="C49" i="8"/>
  <c r="F48" i="8"/>
  <c r="E48" i="8"/>
  <c r="D48" i="8"/>
  <c r="C48" i="8"/>
  <c r="F47" i="8"/>
  <c r="E47" i="8"/>
  <c r="D47" i="8"/>
  <c r="C47" i="8"/>
  <c r="F46" i="8"/>
  <c r="E46" i="8"/>
  <c r="D46" i="8"/>
  <c r="C46" i="8"/>
  <c r="F45" i="8"/>
  <c r="E45" i="8"/>
  <c r="D45" i="8"/>
  <c r="C45" i="8"/>
  <c r="F44" i="8"/>
  <c r="E44" i="8"/>
  <c r="D44" i="8"/>
  <c r="C44" i="8"/>
  <c r="F43" i="8"/>
  <c r="E43" i="8"/>
  <c r="D43" i="8"/>
  <c r="C43" i="8"/>
  <c r="F42" i="8"/>
  <c r="E42" i="8"/>
  <c r="D42" i="8"/>
  <c r="C42" i="8"/>
  <c r="F41" i="8"/>
  <c r="E41" i="8"/>
  <c r="D41" i="8"/>
  <c r="C41" i="8"/>
  <c r="F40" i="8"/>
  <c r="E40" i="8"/>
  <c r="D40" i="8"/>
  <c r="C40" i="8"/>
  <c r="F39" i="8"/>
  <c r="E39" i="8"/>
  <c r="D39" i="8"/>
  <c r="C39" i="8"/>
  <c r="F38" i="8"/>
  <c r="E38" i="8"/>
  <c r="D38" i="8"/>
  <c r="C38" i="8"/>
  <c r="F37" i="8"/>
  <c r="E37" i="8"/>
  <c r="D37" i="8"/>
  <c r="C37" i="8"/>
  <c r="F36" i="8"/>
  <c r="E36" i="8"/>
  <c r="D36" i="8"/>
  <c r="C36" i="8"/>
  <c r="F35" i="8"/>
  <c r="E35" i="8"/>
  <c r="D35" i="8"/>
  <c r="C35" i="8"/>
  <c r="F34" i="8"/>
  <c r="E34" i="8"/>
  <c r="D34" i="8"/>
  <c r="C34" i="8"/>
  <c r="F33" i="8"/>
  <c r="E33" i="8"/>
  <c r="D33" i="8"/>
  <c r="C33" i="8"/>
  <c r="F32" i="8"/>
  <c r="E32" i="8"/>
  <c r="D32" i="8"/>
  <c r="C32" i="8"/>
  <c r="F31" i="8"/>
  <c r="E31" i="8"/>
  <c r="D31" i="8"/>
  <c r="C31" i="8"/>
  <c r="F30" i="8"/>
  <c r="E30" i="8"/>
  <c r="D30" i="8"/>
  <c r="C30" i="8"/>
  <c r="F29" i="8"/>
  <c r="E29" i="8"/>
  <c r="D29" i="8"/>
  <c r="C29" i="8"/>
  <c r="F28" i="8"/>
  <c r="E28" i="8"/>
  <c r="D28" i="8"/>
  <c r="C28" i="8"/>
  <c r="F27" i="8"/>
  <c r="E27" i="8"/>
  <c r="D27" i="8"/>
  <c r="C27" i="8"/>
  <c r="F26" i="8"/>
  <c r="E26" i="8"/>
  <c r="D26" i="8"/>
  <c r="C26" i="8"/>
  <c r="F25" i="8"/>
  <c r="E25" i="8"/>
  <c r="D25" i="8"/>
  <c r="C25" i="8"/>
  <c r="F24" i="8"/>
  <c r="E24" i="8"/>
  <c r="D24" i="8"/>
  <c r="C24" i="8"/>
  <c r="F23" i="8"/>
  <c r="E23" i="8"/>
  <c r="D23" i="8"/>
  <c r="C23" i="8"/>
  <c r="F22" i="8"/>
  <c r="E22" i="8"/>
  <c r="D22" i="8"/>
  <c r="C22" i="8"/>
  <c r="F21" i="8"/>
  <c r="E21" i="8"/>
  <c r="D21" i="8"/>
  <c r="C21" i="8"/>
  <c r="F20" i="8"/>
  <c r="E20" i="8"/>
  <c r="D20" i="8"/>
  <c r="C20" i="8"/>
  <c r="F19" i="8"/>
  <c r="E19" i="8"/>
  <c r="D19" i="8"/>
  <c r="C19" i="8"/>
  <c r="F18" i="8"/>
  <c r="E18" i="8"/>
  <c r="D18" i="8"/>
  <c r="C18" i="8"/>
  <c r="F17" i="8"/>
  <c r="E17" i="8"/>
  <c r="D17" i="8"/>
  <c r="C17" i="8"/>
  <c r="F16" i="8"/>
  <c r="E16" i="8"/>
  <c r="D16" i="8"/>
  <c r="C16" i="8"/>
  <c r="F15" i="8"/>
  <c r="E15" i="8"/>
  <c r="D15" i="8"/>
  <c r="C15" i="8"/>
  <c r="F14" i="8"/>
  <c r="E14" i="8"/>
  <c r="D14" i="8"/>
  <c r="C14" i="8"/>
  <c r="F13" i="8"/>
  <c r="E13" i="8"/>
  <c r="D13" i="8"/>
  <c r="C13" i="8"/>
  <c r="F12" i="8"/>
  <c r="E12" i="8"/>
  <c r="D12" i="8"/>
  <c r="C12" i="8"/>
  <c r="F11" i="8"/>
  <c r="E11" i="8"/>
  <c r="D11" i="8"/>
  <c r="C11" i="8"/>
  <c r="F10" i="8"/>
  <c r="E10" i="8"/>
  <c r="D10" i="8"/>
  <c r="C10" i="8"/>
  <c r="F9" i="8"/>
  <c r="E9" i="8"/>
  <c r="D9" i="8"/>
  <c r="C9" i="8"/>
  <c r="F8" i="8"/>
  <c r="E8" i="8"/>
  <c r="D8" i="8"/>
  <c r="C8" i="8"/>
  <c r="F7" i="8"/>
  <c r="E7" i="8"/>
  <c r="D7" i="8"/>
  <c r="C7" i="8"/>
  <c r="F6" i="8"/>
  <c r="E6" i="8"/>
  <c r="D6" i="8"/>
  <c r="C6" i="8"/>
  <c r="F5" i="8"/>
  <c r="E5" i="8"/>
  <c r="D5" i="8"/>
  <c r="C5" i="8"/>
  <c r="F4" i="8"/>
  <c r="E4" i="8"/>
  <c r="D4" i="8"/>
  <c r="C4" i="8"/>
  <c r="F3" i="8"/>
  <c r="E3" i="8"/>
  <c r="D3" i="8"/>
  <c r="C3" i="8"/>
  <c r="F2" i="8"/>
  <c r="E2" i="8"/>
  <c r="D2" i="8"/>
  <c r="C2" i="8"/>
  <c r="F83" i="7"/>
  <c r="E83" i="7"/>
  <c r="D83" i="7"/>
  <c r="C83" i="7"/>
  <c r="F82" i="7"/>
  <c r="E82" i="7"/>
  <c r="D82" i="7"/>
  <c r="C82" i="7"/>
  <c r="F81" i="7"/>
  <c r="E81" i="7"/>
  <c r="D81" i="7"/>
  <c r="C81" i="7"/>
  <c r="F80" i="7"/>
  <c r="E80" i="7"/>
  <c r="D80" i="7"/>
  <c r="C80" i="7"/>
  <c r="F79" i="7"/>
  <c r="E79" i="7"/>
  <c r="D79" i="7"/>
  <c r="C79" i="7"/>
  <c r="F78" i="7"/>
  <c r="E78" i="7"/>
  <c r="D78" i="7"/>
  <c r="C78" i="7"/>
  <c r="F77" i="7"/>
  <c r="E77" i="7"/>
  <c r="D77" i="7"/>
  <c r="C77" i="7"/>
  <c r="F76" i="7"/>
  <c r="E76" i="7"/>
  <c r="D76" i="7"/>
  <c r="C76" i="7"/>
  <c r="F75" i="7"/>
  <c r="E75" i="7"/>
  <c r="D75" i="7"/>
  <c r="C75" i="7"/>
  <c r="F74" i="7"/>
  <c r="E74" i="7"/>
  <c r="D74" i="7"/>
  <c r="C74" i="7"/>
  <c r="F73" i="7"/>
  <c r="E73" i="7"/>
  <c r="D73" i="7"/>
  <c r="C73" i="7"/>
  <c r="F72" i="7"/>
  <c r="E72" i="7"/>
  <c r="D72" i="7"/>
  <c r="C72" i="7"/>
  <c r="F71" i="7"/>
  <c r="E71" i="7"/>
  <c r="D71" i="7"/>
  <c r="C71" i="7"/>
  <c r="F70" i="7"/>
  <c r="E70" i="7"/>
  <c r="D70" i="7"/>
  <c r="C70" i="7"/>
  <c r="F69" i="7"/>
  <c r="E69" i="7"/>
  <c r="D69" i="7"/>
  <c r="C69" i="7"/>
  <c r="F68" i="7"/>
  <c r="E68" i="7"/>
  <c r="D68" i="7"/>
  <c r="C68" i="7"/>
  <c r="F67" i="7"/>
  <c r="E67" i="7"/>
  <c r="D67" i="7"/>
  <c r="C67" i="7"/>
  <c r="F66" i="7"/>
  <c r="E66" i="7"/>
  <c r="D66" i="7"/>
  <c r="C66" i="7"/>
  <c r="F65" i="7"/>
  <c r="E65" i="7"/>
  <c r="D65" i="7"/>
  <c r="C65" i="7"/>
  <c r="F64" i="7"/>
  <c r="E64" i="7"/>
  <c r="D64" i="7"/>
  <c r="C64" i="7"/>
  <c r="F63" i="7"/>
  <c r="E63" i="7"/>
  <c r="D63" i="7"/>
  <c r="C63" i="7"/>
  <c r="F62" i="7"/>
  <c r="E62" i="7"/>
  <c r="D62" i="7"/>
  <c r="C62" i="7"/>
  <c r="F61" i="7"/>
  <c r="E61" i="7"/>
  <c r="D61" i="7"/>
  <c r="C61" i="7"/>
  <c r="F60" i="7"/>
  <c r="E60" i="7"/>
  <c r="D60" i="7"/>
  <c r="C60" i="7"/>
  <c r="F59" i="7"/>
  <c r="E59" i="7"/>
  <c r="D59" i="7"/>
  <c r="C59" i="7"/>
  <c r="F58" i="7"/>
  <c r="E58" i="7"/>
  <c r="D58" i="7"/>
  <c r="C58" i="7"/>
  <c r="F57" i="7"/>
  <c r="E57" i="7"/>
  <c r="D57" i="7"/>
  <c r="C57" i="7"/>
  <c r="F56" i="7"/>
  <c r="E56" i="7"/>
  <c r="D56" i="7"/>
  <c r="C56" i="7"/>
  <c r="F55" i="7"/>
  <c r="E55" i="7"/>
  <c r="D55" i="7"/>
  <c r="C55" i="7"/>
  <c r="F54" i="7"/>
  <c r="E54" i="7"/>
  <c r="D54" i="7"/>
  <c r="C54" i="7"/>
  <c r="F53" i="7"/>
  <c r="E53" i="7"/>
  <c r="D53" i="7"/>
  <c r="C53" i="7"/>
  <c r="F52" i="7"/>
  <c r="E52" i="7"/>
  <c r="D52" i="7"/>
  <c r="C52" i="7"/>
  <c r="F51" i="7"/>
  <c r="E51" i="7"/>
  <c r="D51" i="7"/>
  <c r="C51" i="7"/>
  <c r="F50" i="7"/>
  <c r="E50" i="7"/>
  <c r="D50" i="7"/>
  <c r="C50" i="7"/>
  <c r="F49" i="7"/>
  <c r="E49" i="7"/>
  <c r="D49" i="7"/>
  <c r="C49" i="7"/>
  <c r="F48" i="7"/>
  <c r="E48" i="7"/>
  <c r="D48" i="7"/>
  <c r="C48" i="7"/>
  <c r="F47" i="7"/>
  <c r="E47" i="7"/>
  <c r="D47" i="7"/>
  <c r="C47" i="7"/>
  <c r="F46" i="7"/>
  <c r="E46" i="7"/>
  <c r="D46" i="7"/>
  <c r="C46" i="7"/>
  <c r="F45" i="7"/>
  <c r="E45" i="7"/>
  <c r="D45" i="7"/>
  <c r="C45" i="7"/>
  <c r="F44" i="7"/>
  <c r="E44" i="7"/>
  <c r="D44" i="7"/>
  <c r="C44" i="7"/>
  <c r="F43" i="7"/>
  <c r="E43" i="7"/>
  <c r="D43" i="7"/>
  <c r="C43" i="7"/>
  <c r="F42" i="7"/>
  <c r="E42" i="7"/>
  <c r="D42" i="7"/>
  <c r="C42" i="7"/>
  <c r="F41" i="7"/>
  <c r="E41" i="7"/>
  <c r="D41" i="7"/>
  <c r="C41" i="7"/>
  <c r="F40" i="7"/>
  <c r="E40" i="7"/>
  <c r="D40" i="7"/>
  <c r="C40" i="7"/>
  <c r="F39" i="7"/>
  <c r="E39" i="7"/>
  <c r="D39" i="7"/>
  <c r="C39" i="7"/>
  <c r="F38" i="7"/>
  <c r="E38" i="7"/>
  <c r="D38" i="7"/>
  <c r="C38" i="7"/>
  <c r="F37" i="7"/>
  <c r="E37" i="7"/>
  <c r="D37" i="7"/>
  <c r="C37" i="7"/>
  <c r="F36" i="7"/>
  <c r="E36" i="7"/>
  <c r="D36" i="7"/>
  <c r="C36" i="7"/>
  <c r="F35" i="7"/>
  <c r="E35" i="7"/>
  <c r="D35" i="7"/>
  <c r="C35" i="7"/>
  <c r="F34" i="7"/>
  <c r="E34" i="7"/>
  <c r="D34" i="7"/>
  <c r="C34" i="7"/>
  <c r="F33" i="7"/>
  <c r="E33" i="7"/>
  <c r="D33" i="7"/>
  <c r="C33" i="7"/>
  <c r="F32" i="7"/>
  <c r="E32" i="7"/>
  <c r="D32" i="7"/>
  <c r="C32" i="7"/>
  <c r="F31" i="7"/>
  <c r="E31" i="7"/>
  <c r="D31" i="7"/>
  <c r="C31" i="7"/>
  <c r="F30" i="7"/>
  <c r="E30" i="7"/>
  <c r="D30" i="7"/>
  <c r="C30" i="7"/>
  <c r="F29" i="7"/>
  <c r="E29" i="7"/>
  <c r="D29" i="7"/>
  <c r="C29" i="7"/>
  <c r="F28" i="7"/>
  <c r="E28" i="7"/>
  <c r="D28" i="7"/>
  <c r="C28" i="7"/>
  <c r="F27" i="7"/>
  <c r="E27" i="7"/>
  <c r="D27" i="7"/>
  <c r="C27" i="7"/>
  <c r="F26" i="7"/>
  <c r="E26" i="7"/>
  <c r="D26" i="7"/>
  <c r="C26" i="7"/>
  <c r="F25" i="7"/>
  <c r="E25" i="7"/>
  <c r="D25" i="7"/>
  <c r="C25" i="7"/>
  <c r="F24" i="7"/>
  <c r="E24" i="7"/>
  <c r="D24" i="7"/>
  <c r="C24" i="7"/>
  <c r="F23" i="7"/>
  <c r="E23" i="7"/>
  <c r="D23" i="7"/>
  <c r="C23" i="7"/>
  <c r="F22" i="7"/>
  <c r="E22" i="7"/>
  <c r="D22" i="7"/>
  <c r="C22" i="7"/>
  <c r="F21" i="7"/>
  <c r="E21" i="7"/>
  <c r="D21" i="7"/>
  <c r="C21" i="7"/>
  <c r="F20" i="7"/>
  <c r="E20" i="7"/>
  <c r="D20" i="7"/>
  <c r="C20" i="7"/>
  <c r="F19" i="7"/>
  <c r="E19" i="7"/>
  <c r="D19" i="7"/>
  <c r="C19" i="7"/>
  <c r="F18" i="7"/>
  <c r="E18" i="7"/>
  <c r="D18" i="7"/>
  <c r="C18" i="7"/>
  <c r="F17" i="7"/>
  <c r="E17" i="7"/>
  <c r="D17" i="7"/>
  <c r="C17" i="7"/>
  <c r="F16" i="7"/>
  <c r="E16" i="7"/>
  <c r="D16" i="7"/>
  <c r="C16" i="7"/>
  <c r="F15" i="7"/>
  <c r="E15" i="7"/>
  <c r="D15" i="7"/>
  <c r="C15" i="7"/>
  <c r="F14" i="7"/>
  <c r="E14" i="7"/>
  <c r="D14" i="7"/>
  <c r="C14" i="7"/>
  <c r="F13" i="7"/>
  <c r="E13" i="7"/>
  <c r="D13" i="7"/>
  <c r="C13" i="7"/>
  <c r="F12" i="7"/>
  <c r="E12" i="7"/>
  <c r="D12" i="7"/>
  <c r="C12" i="7"/>
  <c r="F11" i="7"/>
  <c r="E11" i="7"/>
  <c r="D11" i="7"/>
  <c r="C11" i="7"/>
  <c r="F10" i="7"/>
  <c r="E10" i="7"/>
  <c r="D10" i="7"/>
  <c r="C10" i="7"/>
  <c r="F9" i="7"/>
  <c r="E9" i="7"/>
  <c r="D9" i="7"/>
  <c r="C9" i="7"/>
  <c r="F8" i="7"/>
  <c r="E8" i="7"/>
  <c r="D8" i="7"/>
  <c r="C8" i="7"/>
  <c r="F7" i="7"/>
  <c r="E7" i="7"/>
  <c r="D7" i="7"/>
  <c r="C7" i="7"/>
  <c r="F6" i="7"/>
  <c r="E6" i="7"/>
  <c r="D6" i="7"/>
  <c r="C6" i="7"/>
  <c r="F5" i="7"/>
  <c r="E5" i="7"/>
  <c r="D5" i="7"/>
  <c r="C5" i="7"/>
  <c r="F4" i="7"/>
  <c r="E4" i="7"/>
  <c r="D4" i="7"/>
  <c r="C4" i="7"/>
  <c r="F3" i="7"/>
  <c r="E3" i="7"/>
  <c r="D3" i="7"/>
  <c r="C3" i="7"/>
  <c r="F2" i="7"/>
  <c r="E2" i="7"/>
  <c r="D2" i="7"/>
  <c r="C2" i="7"/>
  <c r="F83" i="6"/>
  <c r="E83" i="6"/>
  <c r="D83" i="6"/>
  <c r="C83" i="6"/>
  <c r="F82" i="6"/>
  <c r="E82" i="6"/>
  <c r="D82" i="6"/>
  <c r="C82" i="6"/>
  <c r="F81" i="6"/>
  <c r="E81" i="6"/>
  <c r="D81" i="6"/>
  <c r="C81" i="6"/>
  <c r="F80" i="6"/>
  <c r="E80" i="6"/>
  <c r="D80" i="6"/>
  <c r="C80" i="6"/>
  <c r="F79" i="6"/>
  <c r="E79" i="6"/>
  <c r="D79" i="6"/>
  <c r="C79" i="6"/>
  <c r="F78" i="6"/>
  <c r="E78" i="6"/>
  <c r="D78" i="6"/>
  <c r="C78" i="6"/>
  <c r="F77" i="6"/>
  <c r="E77" i="6"/>
  <c r="D77" i="6"/>
  <c r="C77" i="6"/>
  <c r="F76" i="6"/>
  <c r="E76" i="6"/>
  <c r="D76" i="6"/>
  <c r="C76" i="6"/>
  <c r="F75" i="6"/>
  <c r="E75" i="6"/>
  <c r="D75" i="6"/>
  <c r="C75" i="6"/>
  <c r="F74" i="6"/>
  <c r="E74" i="6"/>
  <c r="D74" i="6"/>
  <c r="C74" i="6"/>
  <c r="F73" i="6"/>
  <c r="E73" i="6"/>
  <c r="D73" i="6"/>
  <c r="C73" i="6"/>
  <c r="F72" i="6"/>
  <c r="E72" i="6"/>
  <c r="D72" i="6"/>
  <c r="C72" i="6"/>
  <c r="F71" i="6"/>
  <c r="E71" i="6"/>
  <c r="D71" i="6"/>
  <c r="C71" i="6"/>
  <c r="F70" i="6"/>
  <c r="E70" i="6"/>
  <c r="D70" i="6"/>
  <c r="C70" i="6"/>
  <c r="F69" i="6"/>
  <c r="E69" i="6"/>
  <c r="D69" i="6"/>
  <c r="C69" i="6"/>
  <c r="F68" i="6"/>
  <c r="E68" i="6"/>
  <c r="D68" i="6"/>
  <c r="C68" i="6"/>
  <c r="F67" i="6"/>
  <c r="E67" i="6"/>
  <c r="D67" i="6"/>
  <c r="C67" i="6"/>
  <c r="F66" i="6"/>
  <c r="E66" i="6"/>
  <c r="D66" i="6"/>
  <c r="C66" i="6"/>
  <c r="F65" i="6"/>
  <c r="E65" i="6"/>
  <c r="D65" i="6"/>
  <c r="C65" i="6"/>
  <c r="F64" i="6"/>
  <c r="E64" i="6"/>
  <c r="D64" i="6"/>
  <c r="C64" i="6"/>
  <c r="F63" i="6"/>
  <c r="E63" i="6"/>
  <c r="D63" i="6"/>
  <c r="C63" i="6"/>
  <c r="F62" i="6"/>
  <c r="E62" i="6"/>
  <c r="D62" i="6"/>
  <c r="C62" i="6"/>
  <c r="F61" i="6"/>
  <c r="E61" i="6"/>
  <c r="D61" i="6"/>
  <c r="C61" i="6"/>
  <c r="F60" i="6"/>
  <c r="E60" i="6"/>
  <c r="D60" i="6"/>
  <c r="C60" i="6"/>
  <c r="F59" i="6"/>
  <c r="E59" i="6"/>
  <c r="D59" i="6"/>
  <c r="C59" i="6"/>
  <c r="F58" i="6"/>
  <c r="E58" i="6"/>
  <c r="D58" i="6"/>
  <c r="C58" i="6"/>
  <c r="F57" i="6"/>
  <c r="E57" i="6"/>
  <c r="D57" i="6"/>
  <c r="C57" i="6"/>
  <c r="F56" i="6"/>
  <c r="E56" i="6"/>
  <c r="D56" i="6"/>
  <c r="C56" i="6"/>
  <c r="F55" i="6"/>
  <c r="E55" i="6"/>
  <c r="D55" i="6"/>
  <c r="C55" i="6"/>
  <c r="F54" i="6"/>
  <c r="E54" i="6"/>
  <c r="D54" i="6"/>
  <c r="C54" i="6"/>
  <c r="F53" i="6"/>
  <c r="E53" i="6"/>
  <c r="D53" i="6"/>
  <c r="C53" i="6"/>
  <c r="F52" i="6"/>
  <c r="E52" i="6"/>
  <c r="D52" i="6"/>
  <c r="C52" i="6"/>
  <c r="F51" i="6"/>
  <c r="E51" i="6"/>
  <c r="D51" i="6"/>
  <c r="C51" i="6"/>
  <c r="F50" i="6"/>
  <c r="E50" i="6"/>
  <c r="D50" i="6"/>
  <c r="C50" i="6"/>
  <c r="F49" i="6"/>
  <c r="E49" i="6"/>
  <c r="D49" i="6"/>
  <c r="C49" i="6"/>
  <c r="F48" i="6"/>
  <c r="E48" i="6"/>
  <c r="D48" i="6"/>
  <c r="C48" i="6"/>
  <c r="F47" i="6"/>
  <c r="E47" i="6"/>
  <c r="D47" i="6"/>
  <c r="C47" i="6"/>
  <c r="F46" i="6"/>
  <c r="E46" i="6"/>
  <c r="D46" i="6"/>
  <c r="C46" i="6"/>
  <c r="F45" i="6"/>
  <c r="E45" i="6"/>
  <c r="D45" i="6"/>
  <c r="C45" i="6"/>
  <c r="F44" i="6"/>
  <c r="E44" i="6"/>
  <c r="D44" i="6"/>
  <c r="C44" i="6"/>
  <c r="F43" i="6"/>
  <c r="E43" i="6"/>
  <c r="D43" i="6"/>
  <c r="C43" i="6"/>
  <c r="F42" i="6"/>
  <c r="E42" i="6"/>
  <c r="D42" i="6"/>
  <c r="C42" i="6"/>
  <c r="F41" i="6"/>
  <c r="E41" i="6"/>
  <c r="D41" i="6"/>
  <c r="C41" i="6"/>
  <c r="F40" i="6"/>
  <c r="E40" i="6"/>
  <c r="D40" i="6"/>
  <c r="C40" i="6"/>
  <c r="F39" i="6"/>
  <c r="E39" i="6"/>
  <c r="D39" i="6"/>
  <c r="C39" i="6"/>
  <c r="F38" i="6"/>
  <c r="E38" i="6"/>
  <c r="D38" i="6"/>
  <c r="C38" i="6"/>
  <c r="F37" i="6"/>
  <c r="E37" i="6"/>
  <c r="D37" i="6"/>
  <c r="C37" i="6"/>
  <c r="F36" i="6"/>
  <c r="E36" i="6"/>
  <c r="D36" i="6"/>
  <c r="C36" i="6"/>
  <c r="F35" i="6"/>
  <c r="E35" i="6"/>
  <c r="D35" i="6"/>
  <c r="C35" i="6"/>
  <c r="F34" i="6"/>
  <c r="E34" i="6"/>
  <c r="D34" i="6"/>
  <c r="C34" i="6"/>
  <c r="F33" i="6"/>
  <c r="E33" i="6"/>
  <c r="D33" i="6"/>
  <c r="C33" i="6"/>
  <c r="F32" i="6"/>
  <c r="E32" i="6"/>
  <c r="D32" i="6"/>
  <c r="C32" i="6"/>
  <c r="F31" i="6"/>
  <c r="E31" i="6"/>
  <c r="D31" i="6"/>
  <c r="C31" i="6"/>
  <c r="F30" i="6"/>
  <c r="E30" i="6"/>
  <c r="D30" i="6"/>
  <c r="C30" i="6"/>
  <c r="F29" i="6"/>
  <c r="E29" i="6"/>
  <c r="D29" i="6"/>
  <c r="C29" i="6"/>
  <c r="F28" i="6"/>
  <c r="E28" i="6"/>
  <c r="D28" i="6"/>
  <c r="C28" i="6"/>
  <c r="F27" i="6"/>
  <c r="E27" i="6"/>
  <c r="D27" i="6"/>
  <c r="C27" i="6"/>
  <c r="F26" i="6"/>
  <c r="E26" i="6"/>
  <c r="D26" i="6"/>
  <c r="C26" i="6"/>
  <c r="F25" i="6"/>
  <c r="E25" i="6"/>
  <c r="D25" i="6"/>
  <c r="C25" i="6"/>
  <c r="F24" i="6"/>
  <c r="E24" i="6"/>
  <c r="D24" i="6"/>
  <c r="C24" i="6"/>
  <c r="F23" i="6"/>
  <c r="E23" i="6"/>
  <c r="D23" i="6"/>
  <c r="C23" i="6"/>
  <c r="F22" i="6"/>
  <c r="E22" i="6"/>
  <c r="D22" i="6"/>
  <c r="C22" i="6"/>
  <c r="F21" i="6"/>
  <c r="E21" i="6"/>
  <c r="D21" i="6"/>
  <c r="C21" i="6"/>
  <c r="F20" i="6"/>
  <c r="E20" i="6"/>
  <c r="D20" i="6"/>
  <c r="C20" i="6"/>
  <c r="F19" i="6"/>
  <c r="E19" i="6"/>
  <c r="D19" i="6"/>
  <c r="C19" i="6"/>
  <c r="F18" i="6"/>
  <c r="E18" i="6"/>
  <c r="D18" i="6"/>
  <c r="C18" i="6"/>
  <c r="F17" i="6"/>
  <c r="E17" i="6"/>
  <c r="D17" i="6"/>
  <c r="C17" i="6"/>
  <c r="F16" i="6"/>
  <c r="E16" i="6"/>
  <c r="D16" i="6"/>
  <c r="C16" i="6"/>
  <c r="F15" i="6"/>
  <c r="E15" i="6"/>
  <c r="D15" i="6"/>
  <c r="C15" i="6"/>
  <c r="F14" i="6"/>
  <c r="E14" i="6"/>
  <c r="D14" i="6"/>
  <c r="C14" i="6"/>
  <c r="F13" i="6"/>
  <c r="E13" i="6"/>
  <c r="D13" i="6"/>
  <c r="C13" i="6"/>
  <c r="F12" i="6"/>
  <c r="E12" i="6"/>
  <c r="D12" i="6"/>
  <c r="C12" i="6"/>
  <c r="F11" i="6"/>
  <c r="E11" i="6"/>
  <c r="D11" i="6"/>
  <c r="C11" i="6"/>
  <c r="F10" i="6"/>
  <c r="E10" i="6"/>
  <c r="D10" i="6"/>
  <c r="C10" i="6"/>
  <c r="F9" i="6"/>
  <c r="E9" i="6"/>
  <c r="D9" i="6"/>
  <c r="C9" i="6"/>
  <c r="F8" i="6"/>
  <c r="E8" i="6"/>
  <c r="D8" i="6"/>
  <c r="C8" i="6"/>
  <c r="F7" i="6"/>
  <c r="E7" i="6"/>
  <c r="D7" i="6"/>
  <c r="C7" i="6"/>
  <c r="F6" i="6"/>
  <c r="E6" i="6"/>
  <c r="D6" i="6"/>
  <c r="C6" i="6"/>
  <c r="F5" i="6"/>
  <c r="E5" i="6"/>
  <c r="D5" i="6"/>
  <c r="C5" i="6"/>
  <c r="F4" i="6"/>
  <c r="E4" i="6"/>
  <c r="D4" i="6"/>
  <c r="C4" i="6"/>
  <c r="F3" i="6"/>
  <c r="E3" i="6"/>
  <c r="D3" i="6"/>
  <c r="C3" i="6"/>
  <c r="F2" i="6"/>
  <c r="E2" i="6"/>
  <c r="D2" i="6"/>
  <c r="C2" i="6"/>
  <c r="F62" i="2"/>
  <c r="C62" i="2"/>
  <c r="A62" i="2"/>
  <c r="F61" i="2"/>
  <c r="C61" i="2"/>
  <c r="A61" i="2"/>
  <c r="F60" i="2"/>
  <c r="C60" i="2"/>
  <c r="A60" i="2"/>
  <c r="F59" i="2"/>
  <c r="C59" i="2"/>
  <c r="A59" i="2"/>
  <c r="F58" i="2"/>
  <c r="C58" i="2"/>
  <c r="A58" i="2"/>
  <c r="F57" i="2"/>
  <c r="C57" i="2"/>
  <c r="A57" i="2"/>
  <c r="F56" i="2"/>
  <c r="C56" i="2"/>
  <c r="A56" i="2"/>
  <c r="F55" i="2"/>
  <c r="C55" i="2"/>
  <c r="A55" i="2"/>
  <c r="F54" i="2"/>
  <c r="C54" i="2"/>
  <c r="A54" i="2"/>
  <c r="F53" i="2"/>
  <c r="C53" i="2"/>
  <c r="A53" i="2"/>
  <c r="F52" i="2"/>
  <c r="C52" i="2"/>
  <c r="A52" i="2"/>
  <c r="F51" i="2"/>
  <c r="C51" i="2"/>
  <c r="A51" i="2"/>
  <c r="F50" i="2"/>
  <c r="C50" i="2"/>
  <c r="A50" i="2"/>
  <c r="F49" i="2"/>
  <c r="C49" i="2"/>
  <c r="A49" i="2"/>
  <c r="F48" i="2"/>
  <c r="C48" i="2"/>
  <c r="A48" i="2"/>
  <c r="F47" i="2"/>
  <c r="C47" i="2"/>
  <c r="A47" i="2"/>
  <c r="F46" i="2"/>
  <c r="C46" i="2"/>
  <c r="A46" i="2"/>
  <c r="F45" i="2"/>
  <c r="C45" i="2"/>
  <c r="A45" i="2"/>
  <c r="I44" i="2"/>
  <c r="F44" i="2"/>
  <c r="C44" i="2"/>
  <c r="A44" i="2"/>
  <c r="F43" i="2"/>
  <c r="B43" i="2" s="1"/>
  <c r="C43" i="2"/>
  <c r="A43" i="2"/>
  <c r="F42" i="2"/>
  <c r="C42" i="2"/>
  <c r="A42" i="2"/>
  <c r="F41" i="2"/>
  <c r="C41" i="2"/>
  <c r="A41" i="2"/>
  <c r="F40" i="2"/>
  <c r="C40" i="2"/>
  <c r="A40" i="2"/>
  <c r="F39" i="2"/>
  <c r="B39" i="2" s="1"/>
  <c r="C39" i="2"/>
  <c r="A39" i="2"/>
  <c r="F38" i="2"/>
  <c r="C38" i="2"/>
  <c r="A38" i="2"/>
  <c r="F37" i="2"/>
  <c r="C37" i="2"/>
  <c r="A37" i="2"/>
  <c r="F36" i="2"/>
  <c r="C36" i="2"/>
  <c r="A36" i="2"/>
  <c r="C34" i="2"/>
  <c r="A34" i="2"/>
  <c r="C33" i="2"/>
  <c r="A33" i="2"/>
  <c r="F32" i="2"/>
  <c r="C32" i="2"/>
  <c r="A32" i="2"/>
  <c r="F31" i="2"/>
  <c r="C31" i="2"/>
  <c r="A31" i="2"/>
  <c r="F30" i="2"/>
  <c r="C30" i="2"/>
  <c r="A30" i="2"/>
  <c r="F29" i="2"/>
  <c r="C29" i="2"/>
  <c r="A29" i="2"/>
  <c r="F28" i="2"/>
  <c r="C28" i="2"/>
  <c r="A28" i="2"/>
  <c r="F27" i="2"/>
  <c r="C27" i="2"/>
  <c r="A27" i="2"/>
  <c r="F26" i="2"/>
  <c r="C26" i="2"/>
  <c r="A26" i="2"/>
  <c r="F25" i="2"/>
  <c r="C25" i="2"/>
  <c r="A25" i="2"/>
  <c r="F24" i="2"/>
  <c r="C24" i="2"/>
  <c r="A24" i="2"/>
  <c r="F23" i="2"/>
  <c r="C23" i="2"/>
  <c r="A23" i="2"/>
  <c r="F22" i="2"/>
  <c r="C22" i="2"/>
  <c r="A22" i="2"/>
  <c r="F21" i="2"/>
  <c r="C21" i="2"/>
  <c r="A21" i="2"/>
  <c r="F20" i="2"/>
  <c r="C20" i="2"/>
  <c r="A20" i="2"/>
  <c r="F19" i="2"/>
  <c r="C19" i="2"/>
  <c r="A19" i="2"/>
  <c r="F18" i="2"/>
  <c r="C18" i="2"/>
  <c r="A18" i="2"/>
  <c r="F17" i="2"/>
  <c r="C17" i="2"/>
  <c r="A17" i="2"/>
  <c r="I16" i="2"/>
  <c r="F34" i="2" s="1"/>
  <c r="F16" i="2"/>
  <c r="C16" i="2"/>
  <c r="A16" i="2"/>
  <c r="G15" i="2"/>
  <c r="G43" i="2" s="1"/>
  <c r="F15" i="2"/>
  <c r="C15" i="2"/>
  <c r="B15" i="2"/>
  <c r="A15" i="2"/>
  <c r="F14" i="2"/>
  <c r="C14" i="2"/>
  <c r="A14" i="2"/>
  <c r="F13" i="2"/>
  <c r="C13" i="2"/>
  <c r="A13" i="2"/>
  <c r="F12" i="2"/>
  <c r="C12" i="2"/>
  <c r="A12" i="2"/>
  <c r="G11" i="2"/>
  <c r="G39" i="2" s="1"/>
  <c r="F11" i="2"/>
  <c r="C11" i="2"/>
  <c r="B11" i="2"/>
  <c r="A11" i="2"/>
  <c r="F10" i="2"/>
  <c r="C10" i="2"/>
  <c r="A10" i="2"/>
  <c r="F9" i="2"/>
  <c r="C9" i="2"/>
  <c r="A9" i="2"/>
  <c r="F8" i="2"/>
  <c r="C8" i="2"/>
  <c r="A8" i="2"/>
  <c r="C102" i="1"/>
  <c r="A102" i="1"/>
  <c r="C101" i="1"/>
  <c r="A101" i="1"/>
  <c r="C100" i="1"/>
  <c r="A100" i="1"/>
  <c r="C99" i="1"/>
  <c r="A99" i="1"/>
  <c r="C98" i="1"/>
  <c r="A98" i="1"/>
  <c r="C97" i="1"/>
  <c r="A97" i="1"/>
  <c r="C96" i="1"/>
  <c r="A96" i="1"/>
  <c r="C95" i="1"/>
  <c r="A95" i="1"/>
  <c r="C94" i="1"/>
  <c r="A94" i="1"/>
  <c r="C93" i="1"/>
  <c r="A93" i="1"/>
  <c r="C92" i="1"/>
  <c r="A92" i="1"/>
  <c r="C91" i="1"/>
  <c r="A91" i="1"/>
  <c r="C90" i="1"/>
  <c r="A90" i="1"/>
  <c r="C89" i="1"/>
  <c r="A89" i="1"/>
  <c r="C88" i="1"/>
  <c r="A88" i="1"/>
  <c r="C87" i="1"/>
  <c r="A87" i="1"/>
  <c r="C86" i="1"/>
  <c r="A86" i="1"/>
  <c r="C85" i="1"/>
  <c r="A85" i="1"/>
  <c r="C84" i="1"/>
  <c r="A84" i="1"/>
  <c r="C83" i="1"/>
  <c r="A83" i="1"/>
  <c r="C82" i="1"/>
  <c r="A82" i="1"/>
  <c r="C81" i="1"/>
  <c r="A81" i="1"/>
  <c r="C80" i="1"/>
  <c r="A80" i="1"/>
  <c r="C79" i="1"/>
  <c r="A79" i="1"/>
  <c r="C78" i="1"/>
  <c r="A78" i="1"/>
  <c r="C77" i="1"/>
  <c r="A77" i="1"/>
  <c r="C76" i="1"/>
  <c r="A76" i="1"/>
  <c r="C74" i="1"/>
  <c r="A74" i="1"/>
  <c r="C73" i="1"/>
  <c r="A73" i="1"/>
  <c r="C72" i="1"/>
  <c r="A72" i="1"/>
  <c r="C71" i="1"/>
  <c r="A71" i="1"/>
  <c r="C70" i="1"/>
  <c r="A70" i="1"/>
  <c r="C69" i="1"/>
  <c r="A69" i="1"/>
  <c r="C68" i="1"/>
  <c r="A68" i="1"/>
  <c r="C67" i="1"/>
  <c r="A67" i="1"/>
  <c r="C66" i="1"/>
  <c r="A66" i="1"/>
  <c r="C65" i="1"/>
  <c r="A65" i="1"/>
  <c r="C64" i="1"/>
  <c r="A64" i="1"/>
  <c r="C63" i="1"/>
  <c r="A63" i="1"/>
  <c r="C62" i="1"/>
  <c r="A62" i="1"/>
  <c r="C61" i="1"/>
  <c r="A61" i="1"/>
  <c r="C60" i="1"/>
  <c r="A60" i="1"/>
  <c r="C59" i="1"/>
  <c r="A59" i="1"/>
  <c r="C58" i="1"/>
  <c r="A58" i="1"/>
  <c r="C57" i="1"/>
  <c r="A57" i="1"/>
  <c r="C56" i="1"/>
  <c r="A56" i="1"/>
  <c r="C55" i="1"/>
  <c r="A55" i="1"/>
  <c r="C54" i="1"/>
  <c r="A54" i="1"/>
  <c r="C53" i="1"/>
  <c r="A53" i="1"/>
  <c r="C52" i="1"/>
  <c r="A52" i="1"/>
  <c r="C51" i="1"/>
  <c r="A51" i="1"/>
  <c r="C50" i="1"/>
  <c r="A50" i="1"/>
  <c r="C49" i="1"/>
  <c r="A49" i="1"/>
  <c r="C48" i="1"/>
  <c r="A48" i="1"/>
  <c r="C46" i="1"/>
  <c r="A46" i="1"/>
  <c r="C45" i="1"/>
  <c r="A45" i="1"/>
  <c r="C44" i="1"/>
  <c r="A44" i="1"/>
  <c r="C43" i="1"/>
  <c r="A43" i="1"/>
  <c r="C42" i="1"/>
  <c r="A42" i="1"/>
  <c r="C41" i="1"/>
  <c r="A41" i="1"/>
  <c r="C40" i="1"/>
  <c r="A40" i="1"/>
  <c r="C39" i="1"/>
  <c r="A39" i="1"/>
  <c r="C38" i="1"/>
  <c r="A38" i="1"/>
  <c r="C37" i="1"/>
  <c r="A37" i="1"/>
  <c r="C36" i="1"/>
  <c r="A36" i="1"/>
  <c r="C35" i="1"/>
  <c r="A35" i="1"/>
  <c r="C34" i="1"/>
  <c r="A34" i="1"/>
  <c r="C33" i="1"/>
  <c r="A33" i="1"/>
  <c r="C32" i="1"/>
  <c r="A32" i="1"/>
  <c r="C31" i="1"/>
  <c r="A31" i="1"/>
  <c r="G30" i="1"/>
  <c r="G18" i="2" s="1"/>
  <c r="C30" i="1"/>
  <c r="A30" i="1"/>
  <c r="C29" i="1"/>
  <c r="A29" i="1"/>
  <c r="C28" i="1"/>
  <c r="A28" i="1"/>
  <c r="G27" i="1"/>
  <c r="G55" i="1" s="1"/>
  <c r="C27" i="1"/>
  <c r="A27" i="1"/>
  <c r="G26" i="1"/>
  <c r="G29" i="1" s="1"/>
  <c r="C26" i="1"/>
  <c r="A26" i="1"/>
  <c r="C25" i="1"/>
  <c r="A25" i="1"/>
  <c r="G24" i="1"/>
  <c r="G12" i="2" s="1"/>
  <c r="C24" i="1"/>
  <c r="A24" i="1"/>
  <c r="G23" i="1"/>
  <c r="G51" i="1" s="1"/>
  <c r="C23" i="1"/>
  <c r="A23" i="1"/>
  <c r="C22" i="1"/>
  <c r="A22" i="1"/>
  <c r="G21" i="1"/>
  <c r="G49" i="1" s="1"/>
  <c r="C21" i="1"/>
  <c r="A21" i="1"/>
  <c r="G20" i="1"/>
  <c r="G8" i="2" s="1"/>
  <c r="C20" i="1"/>
  <c r="A20" i="1"/>
  <c r="B3" i="1"/>
  <c r="B3" i="2" s="1"/>
  <c r="D95" i="11"/>
  <c r="D94" i="11"/>
  <c r="D93" i="11"/>
  <c r="D92" i="11"/>
  <c r="D91" i="11"/>
  <c r="D90" i="11"/>
  <c r="D89" i="11"/>
  <c r="C86" i="11"/>
  <c r="C85" i="11"/>
  <c r="C84" i="11"/>
  <c r="C83" i="11"/>
  <c r="C82" i="11"/>
  <c r="C81" i="11"/>
  <c r="C80" i="11"/>
  <c r="D77" i="11"/>
  <c r="D76" i="11"/>
  <c r="D75" i="11"/>
  <c r="D74" i="11"/>
  <c r="D73" i="11"/>
  <c r="D72" i="11"/>
  <c r="D71" i="11"/>
  <c r="F68" i="11"/>
  <c r="E68" i="11"/>
  <c r="F67" i="11"/>
  <c r="E67" i="11"/>
  <c r="F66" i="11"/>
  <c r="E66" i="11"/>
  <c r="F65" i="11"/>
  <c r="E65" i="11"/>
  <c r="F64" i="11"/>
  <c r="E64" i="11"/>
  <c r="F63" i="11"/>
  <c r="E63" i="11"/>
  <c r="F62" i="11"/>
  <c r="E62" i="11"/>
  <c r="B50" i="11"/>
  <c r="K44" i="2" s="1"/>
  <c r="B49" i="11"/>
  <c r="K43" i="2" s="1"/>
  <c r="B48" i="11"/>
  <c r="D60" i="3" s="1"/>
  <c r="B60" i="3" s="1"/>
  <c r="B47" i="11"/>
  <c r="K41" i="2" s="1"/>
  <c r="B46" i="11"/>
  <c r="K40" i="2" s="1"/>
  <c r="B45" i="11"/>
  <c r="K39" i="2" s="1"/>
  <c r="B44" i="11"/>
  <c r="D46" i="3" s="1"/>
  <c r="B46" i="3" s="1"/>
  <c r="B43" i="11"/>
  <c r="K37" i="2" s="1"/>
  <c r="B42" i="11"/>
  <c r="K36" i="2" s="1"/>
  <c r="B40" i="11"/>
  <c r="K16" i="2" s="1"/>
  <c r="B39" i="11"/>
  <c r="K15" i="2" s="1"/>
  <c r="B38" i="11"/>
  <c r="K14" i="2" s="1"/>
  <c r="B37" i="11"/>
  <c r="K13" i="2" s="1"/>
  <c r="B36" i="11"/>
  <c r="D25" i="3" s="1"/>
  <c r="B25" i="3" s="1"/>
  <c r="B35" i="11"/>
  <c r="K11" i="2" s="1"/>
  <c r="B34" i="11"/>
  <c r="K10" i="2" s="1"/>
  <c r="B33" i="11"/>
  <c r="K9" i="2" s="1"/>
  <c r="B32" i="11"/>
  <c r="D12" i="3" s="1"/>
  <c r="B12" i="3" s="1"/>
  <c r="B30" i="11"/>
  <c r="I84" i="1" s="1"/>
  <c r="F101" i="1" s="1"/>
  <c r="B101" i="1" s="1"/>
  <c r="B29" i="11"/>
  <c r="I83" i="1" s="1"/>
  <c r="B28" i="11"/>
  <c r="I82" i="1" s="1"/>
  <c r="B27" i="11"/>
  <c r="I81" i="1" s="1"/>
  <c r="B26" i="11"/>
  <c r="I80" i="1" s="1"/>
  <c r="F90" i="1" s="1"/>
  <c r="B90" i="1" s="1"/>
  <c r="B25" i="11"/>
  <c r="I79" i="1" s="1"/>
  <c r="B24" i="11"/>
  <c r="I78" i="1" s="1"/>
  <c r="B23" i="11"/>
  <c r="I77" i="1" s="1"/>
  <c r="B22" i="11"/>
  <c r="I76" i="1" s="1"/>
  <c r="F76" i="1" s="1"/>
  <c r="B76" i="1" s="1"/>
  <c r="B20" i="11"/>
  <c r="I56" i="1" s="1"/>
  <c r="B19" i="11"/>
  <c r="I55" i="1" s="1"/>
  <c r="B18" i="11"/>
  <c r="I54" i="1" s="1"/>
  <c r="B17" i="11"/>
  <c r="I53" i="1" s="1"/>
  <c r="B16" i="11"/>
  <c r="I52" i="1" s="1"/>
  <c r="B15" i="11"/>
  <c r="I51" i="1" s="1"/>
  <c r="B14" i="11"/>
  <c r="I50" i="1" s="1"/>
  <c r="B13" i="11"/>
  <c r="I49" i="1" s="1"/>
  <c r="B12" i="11"/>
  <c r="I48" i="1" s="1"/>
  <c r="B10" i="11"/>
  <c r="I28" i="1" s="1"/>
  <c r="B9" i="11"/>
  <c r="I27" i="1" s="1"/>
  <c r="B8" i="11"/>
  <c r="I26" i="1" s="1"/>
  <c r="B7" i="11"/>
  <c r="I25" i="1" s="1"/>
  <c r="B6" i="11"/>
  <c r="I24" i="1" s="1"/>
  <c r="B5" i="11"/>
  <c r="I23" i="1" s="1"/>
  <c r="B4" i="11"/>
  <c r="I22" i="1" s="1"/>
  <c r="B3" i="11"/>
  <c r="I21" i="1" s="1"/>
  <c r="B2" i="11"/>
  <c r="I20" i="1" s="1"/>
  <c r="A4" i="16" a="1"/>
  <c r="A4" i="16" l="1"/>
  <c r="F31" i="1"/>
  <c r="J11" i="2"/>
  <c r="F63" i="1"/>
  <c r="J41" i="2"/>
  <c r="F64" i="1"/>
  <c r="F43" i="1"/>
  <c r="J15" i="2"/>
  <c r="F52" i="1"/>
  <c r="J37" i="2"/>
  <c r="D14" i="3"/>
  <c r="B14" i="3" s="1"/>
  <c r="D24" i="3"/>
  <c r="B24" i="3" s="1"/>
  <c r="D34" i="3"/>
  <c r="B34" i="3" s="1"/>
  <c r="D48" i="3"/>
  <c r="B48" i="3" s="1"/>
  <c r="D59" i="3"/>
  <c r="B59" i="3" s="1"/>
  <c r="K38" i="2"/>
  <c r="D13" i="3"/>
  <c r="B13" i="3" s="1"/>
  <c r="D23" i="3"/>
  <c r="B23" i="3" s="1"/>
  <c r="D33" i="3"/>
  <c r="B33" i="3" s="1"/>
  <c r="D37" i="3"/>
  <c r="B37" i="3" s="1"/>
  <c r="D47" i="3"/>
  <c r="B47" i="3" s="1"/>
  <c r="D58" i="3"/>
  <c r="B58" i="3" s="1"/>
  <c r="K8" i="2"/>
  <c r="K12" i="2"/>
  <c r="D22" i="3"/>
  <c r="B22" i="3" s="1"/>
  <c r="D26" i="3"/>
  <c r="B26" i="3" s="1"/>
  <c r="D36" i="3"/>
  <c r="B36" i="3" s="1"/>
  <c r="K42" i="2"/>
  <c r="D21" i="3"/>
  <c r="B21" i="3" s="1"/>
  <c r="D35" i="3"/>
  <c r="B35" i="3" s="1"/>
  <c r="J42" i="2"/>
  <c r="F67" i="1"/>
  <c r="F66" i="1"/>
  <c r="F68" i="1"/>
  <c r="B8" i="2"/>
  <c r="G36" i="2"/>
  <c r="F80" i="1"/>
  <c r="B80" i="1" s="1"/>
  <c r="F81" i="1"/>
  <c r="B81" i="1" s="1"/>
  <c r="F79" i="1"/>
  <c r="B79" i="1" s="1"/>
  <c r="B12" i="2"/>
  <c r="G40" i="2"/>
  <c r="F95" i="1"/>
  <c r="B95" i="1" s="1"/>
  <c r="F94" i="1"/>
  <c r="B94" i="1" s="1"/>
  <c r="F96" i="1"/>
  <c r="B96" i="1" s="1"/>
  <c r="B31" i="1"/>
  <c r="G31" i="1"/>
  <c r="G17" i="2"/>
  <c r="G57" i="1"/>
  <c r="G32" i="1"/>
  <c r="B9" i="2"/>
  <c r="B36" i="2"/>
  <c r="F91" i="1"/>
  <c r="B91" i="1" s="1"/>
  <c r="F93" i="1"/>
  <c r="B93" i="1" s="1"/>
  <c r="F92" i="1"/>
  <c r="B92" i="1" s="1"/>
  <c r="B18" i="2"/>
  <c r="G46" i="2"/>
  <c r="B46" i="2" s="1"/>
  <c r="F86" i="1"/>
  <c r="B86" i="1" s="1"/>
  <c r="F87" i="1"/>
  <c r="B87" i="1" s="1"/>
  <c r="F85" i="1"/>
  <c r="B85" i="1" s="1"/>
  <c r="J38" i="2"/>
  <c r="F56" i="1"/>
  <c r="F54" i="1"/>
  <c r="B54" i="1" s="1"/>
  <c r="F55" i="1"/>
  <c r="B55" i="1" s="1"/>
  <c r="J8" i="2"/>
  <c r="F22" i="1"/>
  <c r="F20" i="1"/>
  <c r="B20" i="1" s="1"/>
  <c r="F21" i="1"/>
  <c r="B21" i="1" s="1"/>
  <c r="J12" i="2"/>
  <c r="F34" i="1"/>
  <c r="F33" i="1"/>
  <c r="F32" i="1"/>
  <c r="B32" i="1" s="1"/>
  <c r="F44" i="1"/>
  <c r="F46" i="1"/>
  <c r="J16" i="2"/>
  <c r="F45" i="1"/>
  <c r="F59" i="1"/>
  <c r="J39" i="2"/>
  <c r="F58" i="1"/>
  <c r="F57" i="1"/>
  <c r="B57" i="1" s="1"/>
  <c r="F71" i="1"/>
  <c r="J43" i="2"/>
  <c r="F70" i="1"/>
  <c r="F69" i="1"/>
  <c r="F84" i="1"/>
  <c r="B84" i="1" s="1"/>
  <c r="F83" i="1"/>
  <c r="B83" i="1" s="1"/>
  <c r="F82" i="1"/>
  <c r="B82" i="1" s="1"/>
  <c r="F24" i="1"/>
  <c r="B24" i="1" s="1"/>
  <c r="J9" i="2"/>
  <c r="F25" i="1"/>
  <c r="F23" i="1"/>
  <c r="B23" i="1" s="1"/>
  <c r="F35" i="1"/>
  <c r="J13" i="2"/>
  <c r="F36" i="1"/>
  <c r="F37" i="1"/>
  <c r="F50" i="1"/>
  <c r="F48" i="1"/>
  <c r="J36" i="2"/>
  <c r="F49" i="1"/>
  <c r="B49" i="1" s="1"/>
  <c r="F62" i="1"/>
  <c r="F60" i="1"/>
  <c r="J40" i="2"/>
  <c r="F61" i="1"/>
  <c r="J44" i="2"/>
  <c r="F74" i="1"/>
  <c r="F72" i="1"/>
  <c r="F73" i="1"/>
  <c r="F99" i="1"/>
  <c r="B99" i="1" s="1"/>
  <c r="F98" i="1"/>
  <c r="B98" i="1" s="1"/>
  <c r="F97" i="1"/>
  <c r="B97" i="1" s="1"/>
  <c r="F28" i="1"/>
  <c r="F26" i="1"/>
  <c r="B26" i="1" s="1"/>
  <c r="J10" i="2"/>
  <c r="F27" i="1"/>
  <c r="B27" i="1" s="1"/>
  <c r="F39" i="1"/>
  <c r="F40" i="1"/>
  <c r="F38" i="1"/>
  <c r="J14" i="2"/>
  <c r="B40" i="2"/>
  <c r="G22" i="1"/>
  <c r="G54" i="1"/>
  <c r="F88" i="1"/>
  <c r="B88" i="1" s="1"/>
  <c r="F89" i="1"/>
  <c r="B89" i="1" s="1"/>
  <c r="F100" i="1"/>
  <c r="B100" i="1" s="1"/>
  <c r="G14" i="2"/>
  <c r="G42" i="2" s="1"/>
  <c r="B42" i="2" s="1"/>
  <c r="D15" i="3"/>
  <c r="B15" i="3" s="1"/>
  <c r="D16" i="3"/>
  <c r="B16" i="3" s="1"/>
  <c r="D17" i="3"/>
  <c r="B17" i="3" s="1"/>
  <c r="D18" i="3"/>
  <c r="B18" i="3" s="1"/>
  <c r="D19" i="3"/>
  <c r="B19" i="3" s="1"/>
  <c r="D20" i="3"/>
  <c r="B20" i="3" s="1"/>
  <c r="D27" i="3"/>
  <c r="B27" i="3" s="1"/>
  <c r="D28" i="3"/>
  <c r="B28" i="3" s="1"/>
  <c r="D29" i="3"/>
  <c r="B29" i="3" s="1"/>
  <c r="D30" i="3"/>
  <c r="B30" i="3" s="1"/>
  <c r="D31" i="3"/>
  <c r="B31" i="3" s="1"/>
  <c r="D38" i="3"/>
  <c r="B38" i="3" s="1"/>
  <c r="D40" i="3"/>
  <c r="B40" i="3" s="1"/>
  <c r="D41" i="3"/>
  <c r="B41" i="3" s="1"/>
  <c r="D42" i="3"/>
  <c r="B42" i="3" s="1"/>
  <c r="D43" i="3"/>
  <c r="B43" i="3" s="1"/>
  <c r="D44" i="3"/>
  <c r="B44" i="3" s="1"/>
  <c r="D45" i="3"/>
  <c r="B45" i="3" s="1"/>
  <c r="D49" i="3"/>
  <c r="B49" i="3" s="1"/>
  <c r="D50" i="3"/>
  <c r="B50" i="3" s="1"/>
  <c r="D51" i="3"/>
  <c r="B51" i="3" s="1"/>
  <c r="D52" i="3"/>
  <c r="B52" i="3" s="1"/>
  <c r="D53" i="3"/>
  <c r="B53" i="3" s="1"/>
  <c r="D54" i="3"/>
  <c r="B54" i="3" s="1"/>
  <c r="D55" i="3"/>
  <c r="B55" i="3" s="1"/>
  <c r="D56" i="3"/>
  <c r="B56" i="3" s="1"/>
  <c r="D57" i="3"/>
  <c r="B57" i="3" s="1"/>
  <c r="D61" i="3"/>
  <c r="B61" i="3" s="1"/>
  <c r="D62" i="3"/>
  <c r="B62" i="3" s="1"/>
  <c r="D63" i="3"/>
  <c r="B63" i="3" s="1"/>
  <c r="D64" i="3"/>
  <c r="B64" i="3" s="1"/>
  <c r="D65" i="3"/>
  <c r="B65" i="3" s="1"/>
  <c r="D66" i="3"/>
  <c r="B66" i="3" s="1"/>
  <c r="F29" i="1"/>
  <c r="B29" i="1" s="1"/>
  <c r="F41" i="1"/>
  <c r="F51" i="1"/>
  <c r="B51" i="1" s="1"/>
  <c r="F53" i="1"/>
  <c r="F65" i="1"/>
  <c r="F78" i="1"/>
  <c r="B78" i="1" s="1"/>
  <c r="G9" i="2"/>
  <c r="G37" i="2" s="1"/>
  <c r="B37" i="2" s="1"/>
  <c r="F33" i="2"/>
  <c r="G28" i="1"/>
  <c r="G48" i="1"/>
  <c r="G52" i="1"/>
  <c r="F102" i="1"/>
  <c r="B102" i="1" s="1"/>
  <c r="D32" i="3"/>
  <c r="B32" i="3" s="1"/>
  <c r="G25" i="1"/>
  <c r="F30" i="1"/>
  <c r="B30" i="1" s="1"/>
  <c r="G33" i="1"/>
  <c r="F42" i="1"/>
  <c r="F77" i="1"/>
  <c r="B77" i="1" s="1"/>
  <c r="G58" i="1"/>
  <c r="B52" i="1" l="1"/>
  <c r="B28" i="1"/>
  <c r="G53" i="1"/>
  <c r="G13" i="2"/>
  <c r="G10" i="2"/>
  <c r="G50" i="1"/>
  <c r="B48" i="1"/>
  <c r="B59" i="1"/>
  <c r="G19" i="2"/>
  <c r="G59" i="1"/>
  <c r="G16" i="2"/>
  <c r="G56" i="1"/>
  <c r="G20" i="2"/>
  <c r="G60" i="1"/>
  <c r="B60" i="1" s="1"/>
  <c r="G35" i="1"/>
  <c r="B50" i="1"/>
  <c r="B35" i="1"/>
  <c r="G34" i="1"/>
  <c r="G21" i="2"/>
  <c r="G61" i="1"/>
  <c r="G36" i="1"/>
  <c r="B53" i="1"/>
  <c r="B61" i="1"/>
  <c r="B58" i="1"/>
  <c r="B33" i="1"/>
  <c r="B56" i="1"/>
  <c r="B36" i="1"/>
  <c r="B25" i="1"/>
  <c r="B22" i="1"/>
  <c r="B14" i="2"/>
  <c r="B17" i="2"/>
  <c r="G45" i="2"/>
  <c r="B45" i="2" s="1"/>
  <c r="A671" i="4" a="1"/>
  <c r="A622" i="16" a="1"/>
  <c r="A106" i="4" a="1"/>
  <c r="A43" i="16" a="1"/>
  <c r="A275" i="16" a="1"/>
  <c r="A434" i="4" a="1"/>
  <c r="A338" i="16" a="1"/>
  <c r="A138" i="4" a="1"/>
  <c r="A599" i="17" a="1"/>
  <c r="A401" i="17" a="1"/>
  <c r="A267" i="16" a="1"/>
  <c r="A401" i="16" a="1"/>
  <c r="A629" i="16" a="1"/>
  <c r="A497" i="4" a="1"/>
  <c r="A166" i="4" a="1"/>
  <c r="A489" i="16" a="1"/>
  <c r="A429" i="16" a="1"/>
  <c r="A172" i="4" a="1"/>
  <c r="A160" i="16" a="1"/>
  <c r="A455" i="17" a="1"/>
  <c r="A212" i="4" a="1"/>
  <c r="A612" i="17" a="1"/>
  <c r="A660" i="4" a="1"/>
  <c r="A270" i="4" a="1"/>
  <c r="A467" i="17" a="1"/>
  <c r="A342" i="17" a="1"/>
  <c r="A541" i="17" a="1"/>
  <c r="A141" i="17" a="1"/>
  <c r="A418" i="4" a="1"/>
  <c r="A641" i="16" a="1"/>
  <c r="A213" i="16" a="1"/>
  <c r="A276" i="4" a="1"/>
  <c r="A650" i="4" a="1"/>
  <c r="A242" i="16" a="1"/>
  <c r="A505" i="17" a="1"/>
  <c r="A114" i="17" a="1"/>
  <c r="A454" i="17" a="1"/>
  <c r="A316" i="16" a="1"/>
  <c r="A192" i="4" a="1"/>
  <c r="A300" i="16" a="1"/>
  <c r="A613" i="16" a="1"/>
  <c r="A35" i="4" a="1"/>
  <c r="A159" i="16" a="1"/>
  <c r="A118" i="17" a="1"/>
  <c r="A524" i="16" a="1"/>
  <c r="A241" i="17" a="1"/>
  <c r="A642" i="4" a="1"/>
  <c r="A34" i="17" a="1"/>
  <c r="A234" i="4" a="1"/>
  <c r="A626" i="17" a="1"/>
  <c r="A339" i="16" a="1"/>
  <c r="A309" i="4" a="1"/>
  <c r="A430" i="16" a="1"/>
  <c r="A624" i="17" a="1"/>
  <c r="A164" i="17" a="1"/>
  <c r="A417" i="4" a="1"/>
  <c r="A193" i="17" a="1"/>
  <c r="A321" i="4" a="1"/>
  <c r="A672" i="4" a="1"/>
  <c r="A237" i="17" a="1"/>
  <c r="A551" i="16" a="1"/>
  <c r="A570" i="17" a="1"/>
  <c r="A610" i="4" a="1"/>
  <c r="A360" i="17" a="1"/>
  <c r="A589" i="4" a="1"/>
  <c r="A489" i="4" a="1"/>
  <c r="A459" i="17" a="1"/>
  <c r="A67" i="17" a="1"/>
  <c r="A651" i="17" a="1"/>
  <c r="A539" i="4" a="1"/>
  <c r="A354" i="4" a="1"/>
  <c r="A583" i="16" a="1"/>
  <c r="A570" i="16" a="1"/>
  <c r="A108" i="17" a="1"/>
  <c r="A514" i="4" a="1"/>
  <c r="A121" i="4" a="1"/>
  <c r="A162" i="4" a="1"/>
  <c r="A604" i="4" a="1"/>
  <c r="A35" i="16" a="1"/>
  <c r="A604" i="16" a="1"/>
  <c r="A635" i="17" a="1"/>
  <c r="A247" i="4" a="1"/>
  <c r="A300" i="4" a="1"/>
  <c r="A76" i="4" a="1"/>
  <c r="A656" i="4" a="1"/>
  <c r="A508" i="17" a="1"/>
  <c r="A468" i="16" a="1"/>
  <c r="A200" i="16" a="1"/>
  <c r="A422" i="4" a="1"/>
  <c r="A458" i="16" a="1"/>
  <c r="A564" i="16" a="1"/>
  <c r="A147" i="17" a="1"/>
  <c r="A191" i="4" a="1"/>
  <c r="A229" i="4" a="1"/>
  <c r="A333" i="17" a="1"/>
  <c r="A350" i="4" a="1"/>
  <c r="A233" i="4" a="1"/>
  <c r="A517" i="16" a="1"/>
  <c r="A460" i="4" a="1"/>
  <c r="A314" i="4" a="1"/>
  <c r="A475" i="4" a="1"/>
  <c r="A83" i="4" a="1"/>
  <c r="A541" i="4" a="1"/>
  <c r="A608" i="16" a="1"/>
  <c r="A231" i="16" a="1"/>
  <c r="A204" i="4" a="1"/>
  <c r="A480" i="16" a="1"/>
  <c r="A185" i="4" a="1"/>
  <c r="A491" i="16" a="1"/>
  <c r="A297" i="17" a="1"/>
  <c r="A301" i="16" a="1"/>
  <c r="A100" i="16" a="1"/>
  <c r="A551" i="17" a="1"/>
  <c r="A401" i="4" a="1"/>
  <c r="A437" i="4" a="1"/>
  <c r="A41" i="17" a="1"/>
  <c r="A430" i="17" a="1"/>
  <c r="A616" i="4" a="1"/>
  <c r="A121" i="16" a="1"/>
  <c r="A488" i="17" a="1"/>
  <c r="A499" i="4" a="1"/>
  <c r="A635" i="16" a="1"/>
  <c r="A659" i="4" a="1"/>
  <c r="A146" i="16" a="1"/>
  <c r="A192" i="16" a="1"/>
  <c r="A325" i="16" a="1"/>
  <c r="A391" i="17" a="1"/>
  <c r="A555" i="16" a="1"/>
  <c r="A587" i="16" a="1"/>
  <c r="A383" i="4" a="1"/>
  <c r="A531" i="16" a="1"/>
  <c r="A497" i="17" a="1"/>
  <c r="A309" i="16" a="1"/>
  <c r="A75" i="4" a="1"/>
  <c r="A496" i="17" a="1"/>
  <c r="A674" i="17" a="1"/>
  <c r="A406" i="16" a="1"/>
  <c r="A531" i="17" a="1"/>
  <c r="A510" i="4" a="1"/>
  <c r="A62" i="16" a="1"/>
  <c r="A559" i="4" a="1"/>
  <c r="A142" i="16" a="1"/>
  <c r="A151" i="16" a="1"/>
  <c r="A200" i="4" a="1"/>
  <c r="A520" i="16" a="1"/>
  <c r="A256" i="17" a="1"/>
  <c r="A558" i="17" a="1"/>
  <c r="A181" i="16" a="1"/>
  <c r="A484" i="16" a="1"/>
  <c r="A54" i="4" a="1"/>
  <c r="A293" i="16" a="1"/>
  <c r="A534" i="4" a="1"/>
  <c r="A89" i="16" a="1"/>
  <c r="A251" i="17" a="1"/>
  <c r="A346" i="16" a="1"/>
  <c r="A189" i="17" a="1"/>
  <c r="A434" i="16" a="1"/>
  <c r="A213" i="17" a="1"/>
  <c r="A346" i="4" a="1"/>
  <c r="A354" i="17" a="1"/>
  <c r="A272" i="17" a="1"/>
  <c r="A471" i="16" a="1"/>
  <c r="A49" i="17" a="1"/>
  <c r="A476" i="4" a="1"/>
  <c r="A289" i="17" a="1"/>
  <c r="A676" i="4" a="1"/>
  <c r="A66" i="17" a="1"/>
  <c r="A474" i="16" a="1"/>
  <c r="A356" i="16" a="1"/>
  <c r="A41" i="16" a="1"/>
  <c r="A417" i="16" a="1"/>
  <c r="A51" i="16" a="1"/>
  <c r="A96" i="17" a="1"/>
  <c r="A324" i="16" a="1"/>
  <c r="A409" i="4" a="1"/>
  <c r="A180" i="16" a="1"/>
  <c r="A568" i="17" a="1"/>
  <c r="A50" i="17" a="1"/>
  <c r="A281" i="4" a="1"/>
  <c r="A171" i="16" a="1"/>
  <c r="A443" i="16" a="1"/>
  <c r="A643" i="4" a="1"/>
  <c r="A393" i="17" a="1"/>
  <c r="A414" i="17" a="1"/>
  <c r="A466" i="4" a="1"/>
  <c r="A509" i="17" a="1"/>
  <c r="A484" i="4" a="1"/>
  <c r="A230" i="4" a="1"/>
  <c r="A397" i="4" a="1"/>
  <c r="A112" i="17" a="1"/>
  <c r="A676" i="17" a="1"/>
  <c r="A184" i="16" a="1"/>
  <c r="A334" i="17" a="1"/>
  <c r="A667" i="17" a="1"/>
  <c r="A589" i="17" a="1"/>
  <c r="A387" i="17" a="1"/>
  <c r="A454" i="16" a="1"/>
  <c r="A208" i="4" a="1"/>
  <c r="A268" i="17" a="1"/>
  <c r="A379" i="4" a="1"/>
  <c r="A546" i="4" a="1"/>
  <c r="A117" i="16" a="1"/>
  <c r="A600" i="16" a="1"/>
  <c r="A80" i="17" a="1"/>
  <c r="A646" i="16" a="1"/>
  <c r="A171" i="4" a="1"/>
  <c r="A647" i="17" a="1"/>
  <c r="A563" i="16" a="1"/>
  <c r="A284" i="16" a="1"/>
  <c r="A521" i="16" a="1"/>
  <c r="A259" i="16" a="1"/>
  <c r="A346" i="17" a="1"/>
  <c r="A163" i="17" a="1"/>
  <c r="A425" i="17" a="1"/>
  <c r="A672" i="16" a="1"/>
  <c r="A159" i="4" a="1"/>
  <c r="A372" i="17" a="1"/>
  <c r="A480" i="4" a="1"/>
  <c r="A37" i="17" a="1"/>
  <c r="A649" i="16" a="1"/>
  <c r="A117" i="17" a="1"/>
  <c r="A645" i="4" a="1"/>
  <c r="A421" i="4" a="1"/>
  <c r="A280" i="17" a="1"/>
  <c r="A585" i="17" a="1"/>
  <c r="A214" i="16" a="1"/>
  <c r="A429" i="4" a="1"/>
  <c r="A651" i="16" a="1"/>
  <c r="A549" i="17" a="1"/>
  <c r="A351" i="17" a="1"/>
  <c r="A506" i="17" a="1"/>
  <c r="A130" i="17" a="1"/>
  <c r="A487" i="16" a="1"/>
  <c r="A646" i="4" a="1"/>
  <c r="A317" i="4" a="1"/>
  <c r="A189" i="16" a="1"/>
  <c r="A620" i="4" a="1"/>
  <c r="A572" i="4" a="1"/>
  <c r="A214" i="4" a="1"/>
  <c r="A660" i="16" a="1"/>
  <c r="A358" i="4" a="1"/>
  <c r="A597" i="16" a="1"/>
  <c r="A605" i="17" a="1"/>
  <c r="A268" i="16" a="1"/>
  <c r="A276" i="17" a="1"/>
  <c r="A631" i="4" a="1"/>
  <c r="A31" i="17" a="1"/>
  <c r="A226" i="17" a="1"/>
  <c r="A91" i="16" a="1"/>
  <c r="A358" i="16" a="1"/>
  <c r="A46" i="16" a="1"/>
  <c r="A347" i="17" a="1"/>
  <c r="A549" i="4" a="1"/>
  <c r="A341" i="17" a="1"/>
  <c r="A287" i="16" a="1"/>
  <c r="A266" i="17" a="1"/>
  <c r="A30" i="4" a="1"/>
  <c r="A87" i="17" a="1"/>
  <c r="A670" i="16" a="1"/>
  <c r="A105" i="17" a="1"/>
  <c r="A371" i="4" a="1"/>
  <c r="A487" i="17" a="1"/>
  <c r="A345" i="16" a="1"/>
  <c r="A291" i="4" a="1"/>
  <c r="A421" i="16" a="1"/>
  <c r="A281" i="17" a="1"/>
  <c r="A347" i="16" a="1"/>
  <c r="A533" i="4" a="1"/>
  <c r="A450" i="17" a="1"/>
  <c r="A370" i="4" a="1"/>
  <c r="A105" i="16" a="1"/>
  <c r="A479" i="17" a="1"/>
  <c r="A437" i="16" a="1"/>
  <c r="A224" i="4" a="1"/>
  <c r="A229" i="16" a="1"/>
  <c r="A142" i="4" a="1"/>
  <c r="A46" i="17" a="1"/>
  <c r="A545" i="16" a="1"/>
  <c r="A195" i="4" a="1"/>
  <c r="A262" i="16" a="1"/>
  <c r="A72" i="17" a="1"/>
  <c r="A485" i="16" a="1"/>
  <c r="A206" i="17" a="1"/>
  <c r="A71" i="16" a="1"/>
  <c r="A188" i="4" a="1"/>
  <c r="A284" i="17" a="1"/>
  <c r="A471" i="17" a="1"/>
  <c r="A292" i="16" a="1"/>
  <c r="A343" i="16" a="1"/>
  <c r="A275" i="17" a="1"/>
  <c r="A320" i="4" a="1"/>
  <c r="A296" i="17" a="1"/>
  <c r="A617" i="16" a="1"/>
  <c r="A464" i="17" a="1"/>
  <c r="A559" i="16" a="1"/>
  <c r="A289" i="4" a="1"/>
  <c r="A593" i="4" a="1"/>
  <c r="A492" i="4" a="1"/>
  <c r="A422" i="17" a="1"/>
  <c r="A179" i="17" a="1"/>
  <c r="A451" i="17" a="1"/>
  <c r="A318" i="17" a="1"/>
  <c r="A151" i="17" a="1"/>
  <c r="A116" i="16" a="1"/>
  <c r="A329" i="17" a="1"/>
  <c r="A133" i="4" a="1"/>
  <c r="A43" i="4" a="1"/>
  <c r="A99" i="17" a="1"/>
  <c r="A193" i="4" a="1"/>
  <c r="A66" i="16" a="1"/>
  <c r="A655" i="17" a="1"/>
  <c r="A576" i="17" a="1"/>
  <c r="A326" i="17" a="1"/>
  <c r="A406" i="4" a="1"/>
  <c r="A460" i="17" a="1"/>
  <c r="A88" i="17" a="1"/>
  <c r="A141" i="16" a="1"/>
  <c r="A545" i="17" a="1"/>
  <c r="A70" i="4" a="1"/>
  <c r="A331" i="4" a="1"/>
  <c r="A513" i="17" a="1"/>
  <c r="A309" i="17" a="1"/>
  <c r="A168" i="17" a="1"/>
  <c r="A31" i="16" a="1"/>
  <c r="A364" i="4" a="1"/>
  <c r="A575" i="4" a="1"/>
  <c r="A324" i="17" a="1"/>
  <c r="A618" i="17" a="1"/>
  <c r="A434" i="17" a="1"/>
  <c r="A320" i="16" a="1"/>
  <c r="A595" i="17" a="1"/>
  <c r="A363" i="4" a="1"/>
  <c r="A299" i="17" a="1"/>
  <c r="A562" i="16" a="1"/>
  <c r="A279" i="4" a="1"/>
  <c r="A642" i="16" a="1"/>
  <c r="A566" i="16" a="1"/>
  <c r="A495" i="16" a="1"/>
  <c r="A325" i="4" a="1"/>
  <c r="A399" i="4" a="1"/>
  <c r="A630" i="17" a="1"/>
  <c r="A225" i="16" a="1"/>
  <c r="A158" i="17" a="1"/>
  <c r="A472" i="17" a="1"/>
  <c r="A235" i="4" a="1"/>
  <c r="A133" i="17" a="1"/>
  <c r="A614" i="4" a="1"/>
  <c r="A292" i="4" a="1"/>
  <c r="A617" i="17" a="1"/>
  <c r="A54" i="17" a="1"/>
  <c r="A376" i="17" a="1"/>
  <c r="A149" i="17" a="1"/>
  <c r="A131" i="16" a="1"/>
  <c r="A508" i="4" a="1"/>
  <c r="A639" i="17" a="1"/>
  <c r="A533" i="17" a="1"/>
  <c r="A341" i="4" a="1"/>
  <c r="A554" i="17" a="1"/>
  <c r="A171" i="17" a="1"/>
  <c r="A175" i="17" a="1"/>
  <c r="A622" i="4" a="1"/>
  <c r="A488" i="4" a="1"/>
  <c r="A631" i="17" a="1"/>
  <c r="A413" i="16" a="1"/>
  <c r="A484" i="17" a="1"/>
  <c r="A249" i="17" a="1"/>
  <c r="A392" i="16" a="1"/>
  <c r="A338" i="4" a="1"/>
  <c r="A668" i="17" a="1"/>
  <c r="A150" i="17" a="1"/>
  <c r="A456" i="17" a="1"/>
  <c r="A258" i="17" a="1"/>
  <c r="A579" i="16" a="1"/>
  <c r="A199" i="16" a="1"/>
  <c r="A176" i="17" a="1"/>
  <c r="A464" i="16" a="1"/>
  <c r="A574" i="4" a="1"/>
  <c r="A495" i="17" a="1"/>
  <c r="A433" i="16" a="1"/>
  <c r="A181" i="17" a="1"/>
  <c r="A67" i="4" a="1"/>
  <c r="A591" i="16" a="1"/>
  <c r="A512" i="16" a="1"/>
  <c r="A259" i="4" a="1"/>
  <c r="A558" i="16" a="1"/>
  <c r="A506" i="16" a="1"/>
  <c r="A91" i="17" a="1"/>
  <c r="A42" i="16" a="1"/>
  <c r="A637" i="17" a="1"/>
  <c r="A63" i="16" a="1"/>
  <c r="A429" i="17" a="1"/>
  <c r="A210" i="17" a="1"/>
  <c r="A221" i="4" a="1"/>
  <c r="A30" i="16" a="1"/>
  <c r="A262" i="17" a="1"/>
  <c r="A304" i="16" a="1"/>
  <c r="A383" i="16" a="1"/>
  <c r="A187" i="16" a="1"/>
  <c r="A391" i="16" a="1"/>
  <c r="A170" i="4" a="1"/>
  <c r="A126" i="4" a="1"/>
  <c r="A317" i="16" a="1"/>
  <c r="A255" i="17" a="1"/>
  <c r="A60" i="4" a="1"/>
  <c r="A224" i="17" a="1"/>
  <c r="A47" i="4" a="1"/>
  <c r="A591" i="4" a="1"/>
  <c r="A634" i="16" a="1"/>
  <c r="A96" i="4" a="1"/>
  <c r="A481" i="4" a="1"/>
  <c r="A459" i="4" a="1"/>
  <c r="A113" i="4" a="1"/>
  <c r="A612" i="4" a="1"/>
  <c r="A58" i="16" a="1"/>
  <c r="A195" i="17" a="1"/>
  <c r="A59" i="17" a="1"/>
  <c r="A424" i="4" a="1"/>
  <c r="A635" i="4" a="1"/>
  <c r="A506" i="4" a="1"/>
  <c r="A45" i="17" a="1"/>
  <c r="A84" i="4" a="1"/>
  <c r="A281" i="16" a="1"/>
  <c r="A414" i="16" a="1"/>
  <c r="A113" i="16" a="1"/>
  <c r="A583" i="4" a="1"/>
  <c r="A664" i="4" a="1"/>
  <c r="A645" i="17" a="1"/>
  <c r="A654" i="16" a="1"/>
  <c r="A656" i="17" a="1"/>
  <c r="A50" i="16" a="1"/>
  <c r="A658" i="4" a="1"/>
  <c r="A339" i="4" a="1"/>
  <c r="A588" i="16" a="1"/>
  <c r="A342" i="16" a="1"/>
  <c r="A613" i="17" a="1"/>
  <c r="A243" i="17" a="1"/>
  <c r="A663" i="16" a="1"/>
  <c r="A175" i="4" a="1"/>
  <c r="A85" i="4" a="1"/>
  <c r="A37" i="4" a="1"/>
  <c r="A351" i="16" a="1"/>
  <c r="A566" i="4" a="1"/>
  <c r="A585" i="16" a="1"/>
  <c r="A587" i="4" a="1"/>
  <c r="A33" i="16" a="1"/>
  <c r="A592" i="17" a="1"/>
  <c r="A29" i="16" a="1"/>
  <c r="A371" i="16" a="1"/>
  <c r="A420" i="17" a="1"/>
  <c r="A596" i="4" a="1"/>
  <c r="A337" i="4" a="1"/>
  <c r="A443" i="4" a="1"/>
  <c r="A296" i="16" a="1"/>
  <c r="A163" i="4" a="1"/>
  <c r="A233" i="17" a="1"/>
  <c r="A184" i="4" a="1"/>
  <c r="A535" i="16" a="1"/>
  <c r="A385" i="17" a="1"/>
  <c r="A488" i="16" a="1"/>
  <c r="A576" i="16" a="1"/>
  <c r="A104" i="4" a="1"/>
  <c r="A651" i="4" a="1"/>
  <c r="A74" i="4" a="1"/>
  <c r="A431" i="4" a="1"/>
  <c r="A516" i="17" a="1"/>
  <c r="A58" i="17" a="1"/>
  <c r="A122" i="4" a="1"/>
  <c r="A334" i="16" a="1"/>
  <c r="A287" i="4" a="1"/>
  <c r="A438" i="17" a="1"/>
  <c r="A81" i="16" a="1"/>
  <c r="A338" i="17" a="1"/>
  <c r="A150" i="16" a="1"/>
  <c r="A156" i="16" a="1"/>
  <c r="A410" i="17" a="1"/>
  <c r="A601" i="4" a="1"/>
  <c r="A476" i="16" a="1"/>
  <c r="A420" i="16" a="1"/>
  <c r="A176" i="16" a="1"/>
  <c r="A555" i="17" a="1"/>
  <c r="A271" i="4" a="1"/>
  <c r="A137" i="16" a="1"/>
  <c r="A310" i="4" a="1"/>
  <c r="A596" i="16" a="1"/>
  <c r="A643" i="17" a="1"/>
  <c r="A110" i="4" a="1"/>
  <c r="A224" i="16" a="1"/>
  <c r="A68" i="16" a="1"/>
  <c r="A100" i="4" a="1"/>
  <c r="A380" i="16" a="1"/>
  <c r="A500" i="17" a="1"/>
  <c r="A567" i="4" a="1"/>
  <c r="A246" i="4" a="1"/>
  <c r="A545" i="4" a="1"/>
  <c r="A151" i="4" a="1"/>
  <c r="A49" i="4" a="1"/>
  <c r="A29" i="17" a="1"/>
  <c r="A117" i="4" a="1"/>
  <c r="A674" i="4" a="1"/>
  <c r="A155" i="4" a="1"/>
  <c r="A89" i="4" a="1"/>
  <c r="A533" i="16" a="1"/>
  <c r="A396" i="16" a="1"/>
  <c r="A129" i="17" a="1"/>
  <c r="A375" i="17" a="1"/>
  <c r="A359" i="17" a="1"/>
  <c r="A333" i="4" a="1"/>
  <c r="A421" i="17" a="1"/>
  <c r="A30" i="17" a="1"/>
  <c r="A187" i="17" a="1"/>
  <c r="A631" i="16" a="1"/>
  <c r="A630" i="4" a="1"/>
  <c r="A438" i="4" a="1"/>
  <c r="A439" i="16" a="1"/>
  <c r="A563" i="17" a="1"/>
  <c r="A556" i="17" a="1"/>
  <c r="A605" i="16" a="1"/>
  <c r="A247" i="16" a="1"/>
  <c r="A285" i="16" a="1"/>
  <c r="A337" i="16" a="1"/>
  <c r="A118" i="16" a="1"/>
  <c r="A562" i="4" a="1"/>
  <c r="A184" i="17" a="1"/>
  <c r="A95" i="17" a="1"/>
  <c r="A335" i="4" a="1"/>
  <c r="A166" i="17" a="1"/>
  <c r="A462" i="16" a="1"/>
  <c r="A634" i="4" a="1"/>
  <c r="A504" i="16" a="1"/>
  <c r="A275" i="4" a="1"/>
  <c r="A417" i="17" a="1"/>
  <c r="A330" i="16" a="1"/>
  <c r="A39" i="4" a="1"/>
  <c r="A518" i="16" a="1"/>
  <c r="A438" i="16" a="1"/>
  <c r="A212" i="16" a="1"/>
  <c r="A385" i="16" a="1"/>
  <c r="A381" i="17" a="1"/>
  <c r="A310" i="17" a="1"/>
  <c r="A122" i="16" a="1"/>
  <c r="A72" i="16" a="1"/>
  <c r="A81" i="4" a="1"/>
  <c r="A666" i="16" a="1"/>
  <c r="A655" i="4" a="1"/>
  <c r="A551" i="4" a="1"/>
  <c r="A355" i="4" a="1"/>
  <c r="A260" i="16" a="1"/>
  <c r="A274" i="17" a="1"/>
  <c r="A408" i="16" a="1"/>
  <c r="A366" i="17" a="1"/>
  <c r="A51" i="17" a="1"/>
  <c r="A567" i="17" a="1"/>
  <c r="A633" i="16" a="1"/>
  <c r="A105" i="4" a="1"/>
  <c r="A112" i="16" a="1"/>
  <c r="A622" i="17" a="1"/>
  <c r="A617" i="4" a="1"/>
  <c r="A499" i="17" a="1"/>
  <c r="A38" i="16" a="1"/>
  <c r="A205" i="16" a="1"/>
  <c r="A175" i="16" a="1"/>
  <c r="A291" i="16" a="1"/>
  <c r="A491" i="17" a="1"/>
  <c r="A288" i="17" a="1"/>
  <c r="A80" i="4" a="1"/>
  <c r="A446" i="16" a="1"/>
  <c r="A79" i="4" a="1"/>
  <c r="A101" i="16" a="1"/>
  <c r="A431" i="17" a="1"/>
  <c r="A416" i="4" a="1"/>
  <c r="A449" i="17" a="1"/>
  <c r="A193" i="16" a="1"/>
  <c r="A301" i="17" a="1"/>
  <c r="A239" i="4" a="1"/>
  <c r="A574" i="17" a="1"/>
  <c r="A404" i="16" a="1"/>
  <c r="A99" i="4" a="1"/>
  <c r="A326" i="16" a="1"/>
  <c r="A462" i="17" a="1"/>
  <c r="A206" i="16" a="1"/>
  <c r="A100" i="17" a="1"/>
  <c r="A85" i="17" a="1"/>
  <c r="A376" i="4" a="1"/>
  <c r="A56" i="16" a="1"/>
  <c r="A614" i="17" a="1"/>
  <c r="A308" i="4" a="1"/>
  <c r="A496" i="4" a="1"/>
  <c r="A424" i="17" a="1"/>
  <c r="A292" i="17" a="1"/>
  <c r="A572" i="16" a="1"/>
  <c r="A518" i="17" a="1"/>
  <c r="A576" i="4" a="1"/>
  <c r="A201" i="17" a="1"/>
  <c r="A463" i="4" a="1"/>
  <c r="A606" i="16" a="1"/>
  <c r="A167" i="17" a="1"/>
  <c r="A589" i="16" a="1"/>
  <c r="A88" i="4" a="1"/>
  <c r="A637" i="4" a="1"/>
  <c r="A442" i="17" a="1"/>
  <c r="A641" i="4" a="1"/>
  <c r="A505" i="16" a="1"/>
  <c r="A97" i="4" a="1"/>
  <c r="A233" i="16" a="1"/>
  <c r="A364" i="17" a="1"/>
  <c r="A216" i="4" a="1"/>
  <c r="A524" i="17" a="1"/>
  <c r="A671" i="17" a="1"/>
  <c r="A654" i="4" a="1"/>
  <c r="A305" i="17" a="1"/>
  <c r="A297" i="16" a="1"/>
  <c r="A226" i="16" a="1"/>
  <c r="A210" i="4" a="1"/>
  <c r="A33" i="4" a="1"/>
  <c r="A645" i="16" a="1"/>
  <c r="A664" i="16" a="1"/>
  <c r="A135" i="16" a="1"/>
  <c r="A389" i="16" a="1"/>
  <c r="A76" i="17" a="1"/>
  <c r="A433" i="4" a="1"/>
  <c r="A46" i="4" a="1"/>
  <c r="A254" i="4" a="1"/>
  <c r="A514" i="16" a="1"/>
  <c r="A668" i="4" a="1"/>
  <c r="A199" i="17" a="1"/>
  <c r="A385" i="4" a="1"/>
  <c r="A291" i="17" a="1"/>
  <c r="A71" i="17" a="1"/>
  <c r="A366" i="4" a="1"/>
  <c r="A585" i="4" a="1"/>
  <c r="A200" i="17" a="1"/>
  <c r="A362" i="16" a="1"/>
  <c r="A445" i="4" a="1"/>
  <c r="A59" i="4" a="1"/>
  <c r="A160" i="4" a="1"/>
  <c r="A146" i="17" a="1"/>
  <c r="A55" i="17" a="1"/>
  <c r="A288" i="4" a="1"/>
  <c r="A667" i="4" a="1"/>
  <c r="A526" i="16" a="1"/>
  <c r="A124" i="4" a="1"/>
  <c r="A251" i="4" a="1"/>
  <c r="A571" i="16" a="1"/>
  <c r="A433" i="17" a="1"/>
  <c r="A121" i="17" a="1"/>
  <c r="A337" i="17" a="1"/>
  <c r="A374" i="16" a="1"/>
  <c r="A384" i="16" a="1"/>
  <c r="A243" i="4" a="1"/>
  <c r="A426" i="16" a="1"/>
  <c r="A485" i="4" a="1"/>
  <c r="A313" i="16" a="1"/>
  <c r="A172" i="17" a="1"/>
  <c r="A609" i="16" a="1"/>
  <c r="A492" i="17" a="1"/>
  <c r="A371" i="17" a="1"/>
  <c r="A368" i="4" a="1"/>
  <c r="A293" i="17" a="1"/>
  <c r="A392" i="17" a="1"/>
  <c r="A126" i="17" a="1"/>
  <c r="A154" i="16" a="1"/>
  <c r="A221" i="16" a="1"/>
  <c r="A368" i="17" a="1"/>
  <c r="A317" i="17" a="1"/>
  <c r="A543" i="16" a="1"/>
  <c r="A562" i="17" a="1"/>
  <c r="A479" i="4" a="1"/>
  <c r="A459" i="16" a="1"/>
  <c r="A166" i="16" a="1"/>
  <c r="A558" i="4" a="1"/>
  <c r="A109" i="4" a="1"/>
  <c r="A530" i="4" a="1"/>
  <c r="A356" i="4" a="1"/>
  <c r="A514" i="17" a="1"/>
  <c r="A671" i="16" a="1"/>
  <c r="A387" i="4" a="1"/>
  <c r="A185" i="17" a="1"/>
  <c r="A387" i="16" a="1"/>
  <c r="A213" i="4" a="1"/>
  <c r="A349" i="16" a="1"/>
  <c r="A71" i="4" a="1"/>
  <c r="A454" i="4" a="1"/>
  <c r="A174" i="17" a="1"/>
  <c r="A218" i="4" a="1"/>
  <c r="A191" i="16" a="1"/>
  <c r="A588" i="17" a="1"/>
  <c r="A475" i="16" a="1"/>
  <c r="A147" i="4" a="1"/>
  <c r="A263" i="4" a="1"/>
  <c r="A618" i="16" a="1"/>
  <c r="A609" i="17" a="1"/>
  <c r="A493" i="4" a="1"/>
  <c r="A647" i="4" a="1"/>
  <c r="A343" i="17" a="1"/>
  <c r="A96" i="16" a="1"/>
  <c r="A416" i="17" a="1"/>
  <c r="A183" i="4" a="1"/>
  <c r="A188" i="16" a="1"/>
  <c r="A600" i="17" a="1"/>
  <c r="A483" i="17" a="1"/>
  <c r="A451" i="4" a="1"/>
  <c r="A242" i="4" a="1"/>
  <c r="A634" i="17" a="1"/>
  <c r="A397" i="17" a="1"/>
  <c r="A393" i="16" a="1"/>
  <c r="A306" i="4" a="1"/>
  <c r="A93" i="4" a="1"/>
  <c r="A56" i="17" a="1"/>
  <c r="A441" i="16" a="1"/>
  <c r="A124" i="17" a="1"/>
  <c r="A260" i="4" a="1"/>
  <c r="A595" i="16" a="1"/>
  <c r="A633" i="17" a="1"/>
  <c r="A205" i="4" a="1"/>
  <c r="A422" i="16" a="1"/>
  <c r="A400" i="4" a="1"/>
  <c r="A293" i="4" a="1"/>
  <c r="A481" i="16" a="1"/>
  <c r="A518" i="4" a="1"/>
  <c r="A208" i="16" a="1"/>
  <c r="A546" i="17" a="1"/>
  <c r="A35" i="17" a="1"/>
  <c r="A439" i="4" a="1"/>
  <c r="A606" i="17" a="1"/>
  <c r="A412" i="16" a="1"/>
  <c r="A356" i="17" a="1"/>
  <c r="A380" i="17" a="1"/>
  <c r="A379" i="17" a="1"/>
  <c r="A180" i="4" a="1"/>
  <c r="A235" i="17" a="1"/>
  <c r="A522" i="4" a="1"/>
  <c r="A31" i="4" a="1"/>
  <c r="A405" i="4" a="1"/>
  <c r="A258" i="4" a="1"/>
  <c r="A535" i="17" a="1"/>
  <c r="A168" i="4" a="1"/>
  <c r="A643" i="16" a="1"/>
  <c r="A525" i="17" a="1"/>
  <c r="A675" i="16" a="1"/>
  <c r="A220" i="16" a="1"/>
  <c r="A655" i="16" a="1"/>
  <c r="A537" i="4" a="1"/>
  <c r="A568" i="16" a="1"/>
  <c r="A264" i="16" a="1"/>
  <c r="A670" i="17" a="1"/>
  <c r="A412" i="4" a="1"/>
  <c r="A59" i="16" a="1"/>
  <c r="A208" i="17" a="1"/>
  <c r="A167" i="4" a="1"/>
  <c r="A25" i="16" a="1"/>
  <c r="A47" i="16" a="1"/>
  <c r="A135" i="17" a="1"/>
  <c r="A217" i="17" a="1"/>
  <c r="A355" i="16" a="1"/>
  <c r="A216" i="17" a="1"/>
  <c r="A339" i="17" a="1"/>
  <c r="A399" i="16" a="1"/>
  <c r="A405" i="17" a="1"/>
  <c r="A599" i="16" a="1"/>
  <c r="A564" i="17" a="1"/>
  <c r="A134" i="4" a="1"/>
  <c r="A525" i="4" a="1"/>
  <c r="A163" i="16" a="1"/>
  <c r="A560" i="16" a="1"/>
  <c r="A379" i="16" a="1"/>
  <c r="A368" i="16" a="1"/>
  <c r="A349" i="17" a="1"/>
  <c r="A618" i="4" a="1"/>
  <c r="A360" i="4" a="1"/>
  <c r="A530" i="16" a="1"/>
  <c r="A66" i="4" a="1"/>
  <c r="A392" i="4" a="1"/>
  <c r="A512" i="17" a="1"/>
  <c r="A42" i="17" a="1"/>
  <c r="A389" i="17" a="1"/>
  <c r="A131" i="17" a="1"/>
  <c r="A474" i="4" a="1"/>
  <c r="A568" i="4" a="1"/>
  <c r="A431" i="16" a="1"/>
  <c r="A530" i="17" a="1"/>
  <c r="A93" i="17" a="1"/>
  <c r="A372" i="16" a="1"/>
  <c r="A84" i="17" a="1"/>
  <c r="A675" i="17" a="1"/>
  <c r="A449" i="4" a="1"/>
  <c r="A60" i="16" a="1"/>
  <c r="A235" i="16" a="1"/>
  <c r="A70" i="17" a="1"/>
  <c r="A110" i="16" a="1"/>
  <c r="A276" i="16" a="1"/>
  <c r="A271" i="16" a="1"/>
  <c r="A395" i="16" a="1"/>
  <c r="A538" i="4" a="1"/>
  <c r="A162" i="16" a="1"/>
  <c r="A245" i="17" a="1"/>
  <c r="A21" i="16" a="1"/>
  <c r="A350" i="16" a="1"/>
  <c r="A263" i="16" a="1"/>
  <c r="A626" i="16" a="1"/>
  <c r="A451" i="16" a="1"/>
  <c r="A395" i="17" a="1"/>
  <c r="A554" i="4" a="1"/>
  <c r="A296" i="4" a="1"/>
  <c r="A606" i="4" a="1"/>
  <c r="A449" i="16" a="1"/>
  <c r="A425" i="16" a="1"/>
  <c r="A535" i="4" a="1"/>
  <c r="A445" i="17" a="1"/>
  <c r="A74" i="16" a="1"/>
  <c r="A76" i="16" a="1"/>
  <c r="A266" i="16" a="1"/>
  <c r="A147" i="16" a="1"/>
  <c r="A242" i="17" a="1"/>
  <c r="A501" i="16" a="1"/>
  <c r="A575" i="17" a="1"/>
  <c r="A138" i="17" a="1"/>
  <c r="A260" i="17" a="1"/>
  <c r="A499" i="16" a="1"/>
  <c r="A476" i="17" a="1"/>
  <c r="A120" i="16" a="1"/>
  <c r="A130" i="4" a="1"/>
  <c r="A75" i="16" a="1"/>
  <c r="A122" i="17" a="1"/>
  <c r="A320" i="17" a="1"/>
  <c r="A400" i="17" a="1"/>
  <c r="A318" i="16" a="1"/>
  <c r="A134" i="16" a="1"/>
  <c r="A85" i="16" a="1"/>
  <c r="A63" i="17" a="1"/>
  <c r="A625" i="16" a="1"/>
  <c r="A204" i="17" a="1"/>
  <c r="A424" i="16" a="1"/>
  <c r="A405" i="16" a="1"/>
  <c r="A241" i="4" a="1"/>
  <c r="A220" i="17" a="1"/>
  <c r="A608" i="17" a="1"/>
  <c r="A21" i="17" a="1"/>
  <c r="A466" i="17" a="1"/>
  <c r="A550" i="4" a="1"/>
  <c r="A91" i="4" a="1"/>
  <c r="A68" i="17" a="1"/>
  <c r="A34" i="16" a="1"/>
  <c r="A521" i="17" a="1"/>
  <c r="A663" i="17" a="1"/>
  <c r="A458" i="4" a="1"/>
  <c r="A234" i="16" a="1"/>
  <c r="A116" i="4" a="1"/>
  <c r="A367" i="16" a="1"/>
  <c r="A21" i="4" a="1"/>
  <c r="A659" i="16" a="1"/>
  <c r="A572" i="17" a="1"/>
  <c r="A408" i="4" a="1"/>
  <c r="A313" i="17" a="1"/>
  <c r="A489" i="17" a="1"/>
  <c r="A80" i="16" a="1"/>
  <c r="A47" i="17" a="1"/>
  <c r="A666" i="4" a="1"/>
  <c r="A159" i="17" a="1"/>
  <c r="A621" i="4" a="1"/>
  <c r="A662" i="16" a="1"/>
  <c r="A485" i="17" a="1"/>
  <c r="A560" i="17" a="1"/>
  <c r="A420" i="4" a="1"/>
  <c r="A674" i="16" a="1"/>
  <c r="A359" i="16" a="1"/>
  <c r="A158" i="4" a="1"/>
  <c r="A487" i="4" a="1"/>
  <c r="A658" i="17" a="1"/>
  <c r="A638" i="4" a="1"/>
  <c r="A345" i="4" a="1"/>
  <c r="A471" i="4" a="1"/>
  <c r="A101" i="17" a="1"/>
  <c r="A316" i="4" a="1"/>
  <c r="A610" i="16" a="1"/>
  <c r="A154" i="4" a="1"/>
  <c r="A450" i="4" a="1"/>
  <c r="A268" i="4" a="1"/>
  <c r="A225" i="4" a="1"/>
  <c r="A112" i="4" a="1"/>
  <c r="A475" i="17" a="1"/>
  <c r="A656" i="16" a="1"/>
  <c r="A330" i="4" a="1"/>
  <c r="A109" i="16" a="1"/>
  <c r="A362" i="4" a="1"/>
  <c r="A54" i="16" a="1"/>
  <c r="A342" i="4" a="1"/>
  <c r="A308" i="17" a="1"/>
  <c r="A295" i="17" a="1"/>
  <c r="A64" i="17" a="1"/>
  <c r="A249" i="16" a="1"/>
  <c r="A571" i="17" a="1"/>
  <c r="A410" i="4" a="1"/>
  <c r="A41" i="4" a="1"/>
  <c r="A318" i="4" a="1"/>
  <c r="A363" i="16" a="1"/>
  <c r="A325" i="17" a="1"/>
  <c r="A197" i="16" a="1"/>
  <c r="A663" i="4" a="1"/>
  <c r="A274" i="16" a="1"/>
  <c r="A593" i="17" a="1"/>
  <c r="A495" i="4" a="1"/>
  <c r="A650" i="16" a="1"/>
  <c r="A396" i="17" a="1"/>
  <c r="A595" i="4" a="1"/>
  <c r="A510" i="16" a="1"/>
  <c r="A584" i="17" a="1"/>
  <c r="A330" i="17" a="1"/>
  <c r="A517" i="17" a="1"/>
  <c r="A442" i="16" a="1"/>
  <c r="A108" i="4" a="1"/>
  <c r="A384" i="17" a="1"/>
  <c r="A642" i="17" a="1"/>
  <c r="A435" i="16" a="1"/>
  <c r="A37" i="16" a="1"/>
  <c r="A143" i="16" a="1"/>
  <c r="A450" i="16" a="1"/>
  <c r="A608" i="4" a="1"/>
  <c r="A649" i="4" a="1"/>
  <c r="A179" i="4" a="1"/>
  <c r="A388" i="17" a="1"/>
  <c r="A196" i="17" a="1"/>
  <c r="A125" i="4" a="1"/>
  <c r="A633" i="4" a="1"/>
  <c r="A468" i="4" a="1"/>
  <c r="A659" i="17" a="1"/>
  <c r="A22" i="4" a="1"/>
  <c r="A156" i="17" a="1"/>
  <c r="A305" i="16" a="1"/>
  <c r="A534" i="17" a="1"/>
  <c r="A237" i="16" a="1"/>
  <c r="A145" i="16" a="1"/>
  <c r="A549" i="16" a="1"/>
  <c r="A435" i="4" a="1"/>
  <c r="A216" i="16" a="1"/>
  <c r="A446" i="17" a="1"/>
  <c r="A539" i="17" a="1"/>
  <c r="A238" i="4" a="1"/>
  <c r="A592" i="16" a="1"/>
  <c r="A155" i="17" a="1"/>
  <c r="A241" i="16" a="1"/>
  <c r="A620" i="17" a="1"/>
  <c r="A306" i="17" a="1"/>
  <c r="A279" i="17" a="1"/>
  <c r="A441" i="4" a="1"/>
  <c r="A60" i="17" a="1"/>
  <c r="A410" i="16" a="1"/>
  <c r="A139" i="4" a="1"/>
  <c r="A272" i="16" a="1"/>
  <c r="A412" i="17" a="1"/>
  <c r="A409" i="16" a="1"/>
  <c r="A255" i="16" a="1"/>
  <c r="A460" i="16" a="1"/>
  <c r="A513" i="16" a="1"/>
  <c r="A543" i="17" a="1"/>
  <c r="A621" i="16" a="1"/>
  <c r="A526" i="17" a="1"/>
  <c r="A197" i="4" a="1"/>
  <c r="A620" i="16" a="1"/>
  <c r="A550" i="17" a="1"/>
  <c r="A591" i="17" a="1"/>
  <c r="A310" i="16" a="1"/>
  <c r="A491" i="4" a="1"/>
  <c r="A554" i="16" a="1"/>
  <c r="A441" i="17" a="1"/>
  <c r="A492" i="16" a="1"/>
  <c r="A138" i="16" a="1"/>
  <c r="A116" i="17" a="1"/>
  <c r="A312" i="4" a="1"/>
  <c r="A463" i="16" a="1"/>
  <c r="A284" i="4" a="1"/>
  <c r="A245" i="4" a="1"/>
  <c r="A124" i="16" a="1"/>
  <c r="A160" i="17" a="1"/>
  <c r="A29" i="4" a="1"/>
  <c r="A358" i="17" a="1"/>
  <c r="A64" i="4" a="1"/>
  <c r="A139" i="16" a="1"/>
  <c r="A472" i="4" a="1"/>
  <c r="A588" i="4" a="1"/>
  <c r="A33" i="17" a="1"/>
  <c r="A596" i="17" a="1"/>
  <c r="A247" i="17" a="1"/>
  <c r="A110" i="17" a="1"/>
  <c r="A26" i="4" a="1"/>
  <c r="A209" i="17" a="1"/>
  <c r="A134" i="17" a="1"/>
  <c r="A374" i="17" a="1"/>
  <c r="A496" i="16" a="1"/>
  <c r="A130" i="16" a="1"/>
  <c r="A537" i="17" a="1"/>
  <c r="A321" i="16" a="1"/>
  <c r="A300" i="17" a="1"/>
  <c r="A626" i="4" a="1"/>
  <c r="A231" i="4" a="1"/>
  <c r="A97" i="16" a="1"/>
  <c r="A279" i="16" a="1"/>
  <c r="A280" i="4" a="1"/>
  <c r="A131" i="4" a="1"/>
  <c r="A570" i="4" a="1"/>
  <c r="A447" i="4" a="1"/>
  <c r="A612" i="16" a="1"/>
  <c r="A581" i="17" a="1"/>
  <c r="A280" i="16" a="1"/>
  <c r="A584" i="16" a="1"/>
  <c r="A522" i="16" a="1"/>
  <c r="A104" i="16" a="1"/>
  <c r="A250" i="16" a="1"/>
  <c r="A270" i="16" a="1"/>
  <c r="A149" i="4" a="1"/>
  <c r="A135" i="4" a="1"/>
  <c r="A613" i="4" a="1"/>
  <c r="A81" i="17" a="1"/>
  <c r="A435" i="17" a="1"/>
  <c r="A234" i="17" a="1"/>
  <c r="A92" i="17" a="1"/>
  <c r="A239" i="16" a="1"/>
  <c r="A34" i="4" a="1"/>
  <c r="A179" i="16" a="1"/>
  <c r="A92" i="16" a="1"/>
  <c r="A145" i="17" a="1"/>
  <c r="A593" i="16" a="1"/>
  <c r="A364" i="16" a="1"/>
  <c r="A4" i="4" a="1"/>
  <c r="A546" i="16" a="1"/>
  <c r="A196" i="4" a="1"/>
  <c r="A504" i="4" a="1"/>
  <c r="A367" i="17" a="1"/>
  <c r="A188" i="17" a="1"/>
  <c r="A299" i="4" a="1"/>
  <c r="A637" i="16" a="1"/>
  <c r="A181" i="4" a="1"/>
  <c r="A650" i="17" a="1"/>
  <c r="A521" i="4" a="1"/>
  <c r="A662" i="4" a="1"/>
  <c r="A580" i="16" a="1"/>
  <c r="A183" i="17" a="1"/>
  <c r="A538" i="17" a="1"/>
  <c r="A610" i="17" a="1"/>
  <c r="A255" i="4" a="1"/>
  <c r="A517" i="4" a="1"/>
  <c r="A388" i="4" a="1"/>
  <c r="A217" i="16" a="1"/>
  <c r="A55" i="4" a="1"/>
  <c r="A601" i="16" a="1"/>
  <c r="A331" i="17" a="1"/>
  <c r="A139" i="17" a="1"/>
  <c r="A225" i="17" a="1"/>
  <c r="A109" i="17" a="1"/>
  <c r="A372" i="4" a="1"/>
  <c r="A231" i="17" a="1"/>
  <c r="A609" i="4" a="1"/>
  <c r="A456" i="16" a="1"/>
  <c r="A580" i="4" a="1"/>
  <c r="A481" i="17" a="1"/>
  <c r="A322" i="17" a="1"/>
  <c r="A541" i="16" a="1"/>
  <c r="A667" i="16" a="1"/>
  <c r="A575" i="16" a="1"/>
  <c r="A660" i="17" a="1"/>
  <c r="A56" i="4" a="1"/>
  <c r="A26" i="17" a="1"/>
  <c r="A583" i="17" a="1"/>
  <c r="A629" i="17" a="1"/>
  <c r="A322" i="4" a="1"/>
  <c r="A500" i="4" a="1"/>
  <c r="A312" i="17" a="1"/>
  <c r="A104" i="17" a="1"/>
  <c r="A306" i="16" a="1"/>
  <c r="A629" i="4" a="1"/>
  <c r="A333" i="16" a="1"/>
  <c r="A89" i="17" a="1"/>
  <c r="A581" i="16" a="1"/>
  <c r="A93" i="16" a="1"/>
  <c r="A414" i="4" a="1"/>
  <c r="A413" i="17" a="1"/>
  <c r="A351" i="4" a="1"/>
  <c r="A466" i="16" a="1"/>
  <c r="A676" i="16" a="1"/>
  <c r="A362" i="17" a="1"/>
  <c r="A381" i="16" a="1"/>
  <c r="A106" i="16" a="1"/>
  <c r="A229" i="17" a="1"/>
  <c r="A426" i="4" a="1"/>
  <c r="A256" i="16" a="1"/>
  <c r="A297" i="4" a="1"/>
  <c r="A442" i="4" a="1"/>
  <c r="A274" i="4" a="1"/>
  <c r="A67" i="16" a="1"/>
  <c r="A87" i="4" a="1"/>
  <c r="A359" i="4" a="1"/>
  <c r="A664" i="17" a="1"/>
  <c r="A670" i="4" a="1"/>
  <c r="A58" i="4" a="1"/>
  <c r="A560" i="4" a="1"/>
  <c r="A467" i="4" a="1"/>
  <c r="A542" i="17" a="1"/>
  <c r="A501" i="17" a="1"/>
  <c r="A205" i="17" a="1"/>
  <c r="A579" i="17" a="1"/>
  <c r="A83" i="17" a="1"/>
  <c r="A250" i="4" a="1"/>
  <c r="A630" i="16" a="1"/>
  <c r="A579" i="4" a="1"/>
  <c r="A26" i="16" a="1"/>
  <c r="A467" i="16" a="1"/>
  <c r="A555" i="4" a="1"/>
  <c r="A201" i="4" a="1"/>
  <c r="A556" i="4" a="1"/>
  <c r="A425" i="4" a="1"/>
  <c r="A270" i="17" a="1"/>
  <c r="A483" i="16" a="1"/>
  <c r="A38" i="4" a="1"/>
  <c r="A45" i="16" a="1"/>
  <c r="A539" i="16" a="1"/>
  <c r="A180" i="17" a="1"/>
  <c r="A197" i="17" a="1"/>
  <c r="A647" i="16" a="1"/>
  <c r="A38" i="17" a="1"/>
  <c r="A217" i="4" a="1"/>
  <c r="A155" i="16" a="1"/>
  <c r="A204" i="16" a="1"/>
  <c r="A508" i="16" a="1"/>
  <c r="A580" i="17" a="1"/>
  <c r="A99" i="16" a="1"/>
  <c r="A164" i="4" a="1"/>
  <c r="A101" i="4" a="1"/>
  <c r="A271" i="17" a="1"/>
  <c r="A97" i="17" a="1"/>
  <c r="A262" i="4" a="1"/>
  <c r="A493" i="16" a="1"/>
  <c r="A497" i="16" a="1"/>
  <c r="A375" i="4" a="1"/>
  <c r="A162" i="17" a="1"/>
  <c r="A397" i="16" a="1"/>
  <c r="A672" i="17" a="1"/>
  <c r="A251" i="16" a="1"/>
  <c r="A301" i="4" a="1"/>
  <c r="A314" i="17" a="1"/>
  <c r="A529" i="17" a="1"/>
  <c r="A367" i="4" a="1"/>
  <c r="A238" i="16" a="1"/>
  <c r="A597" i="17" a="1"/>
  <c r="A470" i="16" a="1"/>
  <c r="A145" i="4" a="1"/>
  <c r="A393" i="4" a="1"/>
  <c r="A129" i="4" a="1"/>
  <c r="A389" i="4" a="1"/>
  <c r="A114" i="16" a="1"/>
  <c r="A646" i="17" a="1"/>
  <c r="A625" i="17" a="1"/>
  <c r="A437" i="17" a="1"/>
  <c r="A592" i="4" a="1"/>
  <c r="A418" i="16" a="1"/>
  <c r="A230" i="16" a="1"/>
  <c r="A25" i="4" a="1"/>
  <c r="A137" i="17" a="1"/>
  <c r="A283" i="4" a="1"/>
  <c r="A172" i="16" a="1"/>
  <c r="A614" i="16" a="1"/>
  <c r="A22" i="17" a="1"/>
  <c r="A83" i="16" a="1"/>
  <c r="A430" i="4" a="1"/>
  <c r="A174" i="16" a="1"/>
  <c r="A63" i="4" a="1"/>
  <c r="A468" i="17" a="1"/>
  <c r="A158" i="16" a="1"/>
  <c r="A547" i="4" a="1"/>
  <c r="A616" i="17" a="1"/>
  <c r="A295" i="4" a="1"/>
  <c r="A567" i="16" a="1"/>
  <c r="A174" i="4" a="1"/>
  <c r="A79" i="17" a="1"/>
  <c r="A649" i="17" a="1"/>
  <c r="A500" i="16" a="1"/>
  <c r="A92" i="4" a="1"/>
  <c r="A210" i="16" a="1"/>
  <c r="A246" i="17" a="1"/>
  <c r="A347" i="4" a="1"/>
  <c r="A334" i="4" a="1"/>
  <c r="A146" i="4" a="1"/>
  <c r="A95" i="16" a="1"/>
  <c r="A22" i="16" a="1"/>
  <c r="A345" i="17" a="1"/>
  <c r="A143" i="17" a="1"/>
  <c r="A360" i="16" a="1"/>
  <c r="A114" i="4" a="1"/>
  <c r="A408" i="17" a="1"/>
  <c r="A474" i="17" a="1"/>
  <c r="A185" i="16" a="1"/>
  <c r="A529" i="16" a="1"/>
  <c r="A520" i="17" a="1"/>
  <c r="A220" i="4" a="1"/>
  <c r="A470" i="4" a="1"/>
  <c r="A222" i="16" a="1"/>
  <c r="A479" i="16" a="1"/>
  <c r="A537" i="16" a="1"/>
  <c r="A525" i="16" a="1"/>
  <c r="A658" i="16" a="1"/>
  <c r="A285" i="17" a="1"/>
  <c r="A370" i="17" a="1"/>
  <c r="A447" i="16" a="1"/>
  <c r="A164" i="16" a="1"/>
  <c r="A501" i="4" a="1"/>
  <c r="A413" i="4" a="1"/>
  <c r="A366" i="16" a="1"/>
  <c r="A509" i="4" a="1"/>
  <c r="A272" i="4" a="1"/>
  <c r="A547" i="17" a="1"/>
  <c r="A308" i="16" a="1"/>
  <c r="A559" i="17" a="1"/>
  <c r="A120" i="17" a="1"/>
  <c r="A254" i="16" a="1"/>
  <c r="A62" i="17" a="1"/>
  <c r="A355" i="17" a="1"/>
  <c r="A62" i="4" a="1"/>
  <c r="A624" i="16" a="1"/>
  <c r="A143" i="4" a="1"/>
  <c r="A264" i="4" a="1"/>
  <c r="A304" i="4" a="1"/>
  <c r="A470" i="17" a="1"/>
  <c r="A156" i="4" a="1"/>
  <c r="A520" i="4" a="1"/>
  <c r="A68" i="4" a="1"/>
  <c r="A513" i="4" a="1"/>
  <c r="A170" i="17" a="1"/>
  <c r="A43" i="17" a="1"/>
  <c r="A214" i="17" a="1"/>
  <c r="A505" i="4" a="1"/>
  <c r="A304" i="17" a="1"/>
  <c r="A516" i="16" a="1"/>
  <c r="A564" i="4" a="1"/>
  <c r="A295" i="16" a="1"/>
  <c r="A196" i="16" a="1"/>
  <c r="A267" i="17" a="1"/>
  <c r="A142" i="17" a="1"/>
  <c r="A531" i="4" a="1"/>
  <c r="A133" i="16" a="1"/>
  <c r="A587" i="17" a="1"/>
  <c r="A375" i="16" a="1"/>
  <c r="A183" i="16" a="1"/>
  <c r="A493" i="17" a="1"/>
  <c r="A264" i="17" a="1"/>
  <c r="A230" i="17" a="1"/>
  <c r="A329" i="4" a="1"/>
  <c r="A510" i="17" a="1"/>
  <c r="A176" i="4" a="1"/>
  <c r="A341" i="16" a="1"/>
  <c r="A624" i="4" a="1"/>
  <c r="A445" i="16" a="1"/>
  <c r="A149" i="16" a="1"/>
  <c r="A249" i="4" a="1"/>
  <c r="A259" i="17" a="1"/>
  <c r="A87" i="16" a="1"/>
  <c r="A88" i="16" a="1"/>
  <c r="A209" i="16" a="1"/>
  <c r="A129" i="16" a="1"/>
  <c r="A455" i="4" a="1"/>
  <c r="A374" i="4" a="1"/>
  <c r="A509" i="16" a="1"/>
  <c r="A39" i="16" a="1"/>
  <c r="A639" i="4" a="1"/>
  <c r="A226" i="4" a="1"/>
  <c r="A305" i="4" a="1"/>
  <c r="A522" i="17" a="1"/>
  <c r="A601" i="17" a="1"/>
  <c r="A108" i="16" a="1"/>
  <c r="A218" i="17" a="1"/>
  <c r="A191" i="17" a="1"/>
  <c r="A625" i="4" a="1"/>
  <c r="A189" i="4" a="1"/>
  <c r="A456" i="4" a="1"/>
  <c r="A4" i="17" a="1"/>
  <c r="A187" i="4" a="1"/>
  <c r="A326" i="4" a="1"/>
  <c r="A556" i="16" a="1"/>
  <c r="A49" i="16" a="1"/>
  <c r="A542" i="16" a="1"/>
  <c r="A416" i="16" a="1"/>
  <c r="A550" i="16" a="1"/>
  <c r="A95" i="4" a="1"/>
  <c r="A472" i="16" a="1"/>
  <c r="A125" i="17" a="1"/>
  <c r="A335" i="16" a="1"/>
  <c r="A72" i="4" a="1"/>
  <c r="A266" i="4" a="1"/>
  <c r="A391" i="4" a="1"/>
  <c r="A51" i="4" a="1"/>
  <c r="A409" i="17" a="1"/>
  <c r="A258" i="16" a="1"/>
  <c r="A380" i="4" a="1"/>
  <c r="A254" i="17" a="1"/>
  <c r="A329" i="16" a="1"/>
  <c r="A641" i="17" a="1"/>
  <c r="A529" i="4" a="1"/>
  <c r="A222" i="17" a="1"/>
  <c r="A538" i="16" a="1"/>
  <c r="A316" i="17" a="1"/>
  <c r="A238" i="17" a="1"/>
  <c r="A574" i="16" a="1"/>
  <c r="A668" i="16" a="1"/>
  <c r="A335" i="17" a="1"/>
  <c r="A84" i="16" a="1"/>
  <c r="A237" i="4" a="1"/>
  <c r="A581" i="4" a="1"/>
  <c r="A654" i="17" a="1"/>
  <c r="A120" i="4" a="1"/>
  <c r="A516" i="4" a="1"/>
  <c r="A447" i="17" a="1"/>
  <c r="A79" i="16" a="1"/>
  <c r="A137" i="4" a="1"/>
  <c r="A250" i="17" a="1"/>
  <c r="A70" i="16" a="1"/>
  <c r="A666" i="17" a="1"/>
  <c r="A480" i="17" a="1"/>
  <c r="A597" i="4" a="1"/>
  <c r="A243" i="16" a="1"/>
  <c r="A322" i="16" a="1"/>
  <c r="A504" i="17" a="1"/>
  <c r="A55" i="16" a="1"/>
  <c r="A313" i="4" a="1"/>
  <c r="A458" i="17" a="1"/>
  <c r="A547" i="16" a="1"/>
  <c r="A455" i="16" a="1"/>
  <c r="A566" i="17" a="1"/>
  <c r="A331" i="16" a="1"/>
  <c r="A192" i="17" a="1"/>
  <c r="A483" i="4" a="1"/>
  <c r="A314" i="16" a="1"/>
  <c r="A141" i="4" a="1"/>
  <c r="A106" i="17" a="1"/>
  <c r="A195" i="16" a="1"/>
  <c r="A221" i="17" a="1"/>
  <c r="A287" i="17" a="1"/>
  <c r="A263" i="17" a="1"/>
  <c r="A464" i="4" a="1"/>
  <c r="A462" i="4" a="1"/>
  <c r="A395" i="4" a="1"/>
  <c r="A354" i="16" a="1"/>
  <c r="A571" i="4" a="1"/>
  <c r="A283" i="16" a="1"/>
  <c r="A350" i="17" a="1"/>
  <c r="A524" i="4" a="1"/>
  <c r="A267" i="4" a="1"/>
  <c r="A446" i="4" a="1"/>
  <c r="A42" i="4" a="1"/>
  <c r="A74" i="17" a="1"/>
  <c r="A463" i="17" a="1"/>
  <c r="A125" i="16" a="1"/>
  <c r="A299" i="16" a="1"/>
  <c r="A381" i="4" a="1"/>
  <c r="A406" i="17" a="1"/>
  <c r="A543" i="4" a="1"/>
  <c r="A384" i="4" a="1"/>
  <c r="A64" i="16" a="1"/>
  <c r="A324" i="4" a="1"/>
  <c r="A621" i="17" a="1"/>
  <c r="A113" i="17" a="1"/>
  <c r="A209" i="4" a="1"/>
  <c r="A399" i="17" a="1"/>
  <c r="A439" i="17" a="1"/>
  <c r="A584" i="4" a="1"/>
  <c r="A50" i="4" a="1"/>
  <c r="A222" i="4" a="1"/>
  <c r="A45" i="4" a="1"/>
  <c r="A150" i="4" a="1"/>
  <c r="A218" i="16" a="1"/>
  <c r="A376" i="16" a="1"/>
  <c r="A312" i="16" a="1"/>
  <c r="A206" i="4" a="1"/>
  <c r="A638" i="17" a="1"/>
  <c r="A321" i="17" a="1"/>
  <c r="A512" i="4" a="1"/>
  <c r="A638" i="16" a="1"/>
  <c r="A426" i="17" a="1"/>
  <c r="A370" i="16" a="1"/>
  <c r="A239" i="17" a="1"/>
  <c r="A400" i="16" a="1"/>
  <c r="A563" i="4" a="1"/>
  <c r="A396" i="4" a="1"/>
  <c r="A349" i="4" a="1"/>
  <c r="A526" i="4" a="1"/>
  <c r="A383" i="17" a="1"/>
  <c r="A288" i="16" a="1"/>
  <c r="A246" i="16" a="1"/>
  <c r="A662" i="17" a="1"/>
  <c r="A443" i="17" a="1"/>
  <c r="A154" i="17" a="1"/>
  <c r="A39" i="17" a="1"/>
  <c r="A126" i="16" a="1"/>
  <c r="A170" i="16" a="1"/>
  <c r="A604" i="17" a="1"/>
  <c r="A363" i="17" a="1"/>
  <c r="A168" i="16" a="1"/>
  <c r="A245" i="16" a="1"/>
  <c r="A675" i="4" a="1"/>
  <c r="A639" i="16" a="1"/>
  <c r="A167" i="16" a="1"/>
  <c r="A25" i="17" a="1"/>
  <c r="A256" i="4" a="1"/>
  <c r="A600" i="4" a="1"/>
  <c r="A599" i="4" a="1"/>
  <c r="A542" i="4" a="1"/>
  <c r="A404" i="4" a="1"/>
  <c r="A418" i="17" a="1"/>
  <c r="A388" i="16" a="1"/>
  <c r="A404" i="17" a="1"/>
  <c r="A343" i="4" a="1"/>
  <c r="A616" i="16" a="1"/>
  <c r="A199" i="4" a="1"/>
  <c r="A212" i="17" a="1"/>
  <c r="A75" i="17" a="1"/>
  <c r="A283" i="17" a="1"/>
  <c r="A285" i="4" a="1"/>
  <c r="A118" i="4" a="1"/>
  <c r="A289" i="16" a="1"/>
  <c r="A201" i="16" a="1"/>
  <c r="A534" i="16" a="1"/>
  <c r="A605" i="4" a="1"/>
  <c r="A538" i="16" l="1"/>
  <c r="A529" i="16"/>
  <c r="A21" i="17"/>
  <c r="A429" i="4"/>
  <c r="A371" i="17"/>
  <c r="A163" i="16"/>
  <c r="A192" i="17"/>
  <c r="A243" i="16"/>
  <c r="A88" i="17"/>
  <c r="A408" i="4"/>
  <c r="A93" i="4"/>
  <c r="A364" i="17"/>
  <c r="A608" i="17"/>
  <c r="A529" i="17"/>
  <c r="A438" i="16"/>
  <c r="A672" i="4"/>
  <c r="A158" i="4"/>
  <c r="A293" i="17"/>
  <c r="A374" i="17"/>
  <c r="A259" i="4"/>
  <c r="A433" i="16"/>
  <c r="A375" i="17"/>
  <c r="A120" i="17"/>
  <c r="A326" i="16"/>
  <c r="A400" i="16"/>
  <c r="A74" i="4"/>
  <c r="A249" i="4"/>
  <c r="A372" i="4"/>
  <c r="A446" i="16"/>
  <c r="A187" i="4"/>
  <c r="A325" i="17"/>
  <c r="A401" i="16"/>
  <c r="A422" i="4"/>
  <c r="A429" i="17"/>
  <c r="A488" i="17"/>
  <c r="A574" i="16"/>
  <c r="A287" i="4"/>
  <c r="A589" i="4"/>
  <c r="A574" i="17"/>
  <c r="A630" i="17"/>
  <c r="A225" i="4"/>
  <c r="A38" i="16"/>
  <c r="A268" i="4"/>
  <c r="A456" i="4"/>
  <c r="A280" i="17"/>
  <c r="A395" i="16"/>
  <c r="A420" i="16"/>
  <c r="A624" i="4"/>
  <c r="A116" i="4"/>
  <c r="A638" i="16"/>
  <c r="A80" i="17"/>
  <c r="A156" i="17"/>
  <c r="A237" i="16"/>
  <c r="A231" i="16"/>
  <c r="A467" i="4"/>
  <c r="A670" i="4"/>
  <c r="A595" i="17"/>
  <c r="A629" i="17"/>
  <c r="A50" i="16"/>
  <c r="A72" i="16"/>
  <c r="A292" i="4"/>
  <c r="A489" i="4"/>
  <c r="A295" i="17"/>
  <c r="A405" i="17"/>
  <c r="A483" i="17"/>
  <c r="A579" i="16"/>
  <c r="A606" i="16"/>
  <c r="A104" i="4"/>
  <c r="A308" i="4"/>
  <c r="A324" i="4"/>
  <c r="A297" i="17"/>
  <c r="A335" i="17"/>
  <c r="A416" i="16"/>
  <c r="A439" i="16"/>
  <c r="A646" i="4"/>
  <c r="A238" i="4"/>
  <c r="A167" i="17"/>
  <c r="A495" i="17"/>
  <c r="A674" i="17"/>
  <c r="A345" i="17"/>
  <c r="A625" i="16"/>
  <c r="A193" i="17"/>
  <c r="A243" i="4"/>
  <c r="A359" i="4"/>
  <c r="A363" i="17"/>
  <c r="A471" i="16"/>
  <c r="A650" i="16"/>
  <c r="A374" i="16"/>
  <c r="A231" i="17"/>
  <c r="A397" i="16"/>
  <c r="A614" i="4"/>
  <c r="A566" i="16"/>
  <c r="A249" i="16"/>
  <c r="A92" i="16"/>
  <c r="A341" i="16"/>
  <c r="A147" i="17"/>
  <c r="A370" i="17"/>
  <c r="A505" i="17"/>
  <c r="A425" i="16"/>
  <c r="A591" i="17"/>
  <c r="A418" i="16"/>
  <c r="A570" i="17"/>
  <c r="A276" i="16"/>
  <c r="A276" i="17"/>
  <c r="A339" i="17"/>
  <c r="A442" i="16"/>
  <c r="A305" i="16"/>
  <c r="A70" i="17"/>
  <c r="A621" i="16"/>
  <c r="A131" i="4"/>
  <c r="A342" i="4"/>
  <c r="A481" i="17"/>
  <c r="A543" i="17"/>
  <c r="A618" i="16"/>
  <c r="A624" i="16"/>
  <c r="A337" i="4"/>
  <c r="A59" i="4"/>
  <c r="A270" i="4"/>
  <c r="A562" i="17"/>
  <c r="A616" i="17"/>
  <c r="A130" i="4"/>
  <c r="A205" i="4"/>
  <c r="A239" i="4"/>
  <c r="A443" i="4"/>
  <c r="A117" i="17"/>
  <c r="A449" i="17"/>
  <c r="A547" i="16"/>
  <c r="A572" i="16"/>
  <c r="A60" i="4"/>
  <c r="A271" i="4"/>
  <c r="A146" i="4"/>
  <c r="A347" i="17"/>
  <c r="A383" i="17"/>
  <c r="A466" i="16"/>
  <c r="A487" i="16"/>
  <c r="A181" i="4"/>
  <c r="A84" i="4"/>
  <c r="A513" i="17"/>
  <c r="A592" i="17"/>
  <c r="A42" i="4"/>
  <c r="A46" i="4"/>
  <c r="A376" i="4"/>
  <c r="A272" i="4"/>
  <c r="A655" i="17"/>
  <c r="A56" i="17"/>
  <c r="A139" i="16"/>
  <c r="A137" i="16"/>
  <c r="A367" i="4"/>
  <c r="A570" i="4"/>
  <c r="A400" i="17"/>
  <c r="A460" i="16"/>
  <c r="A483" i="16"/>
  <c r="A654" i="16"/>
  <c r="A222" i="4"/>
  <c r="A191" i="4"/>
  <c r="A184" i="17"/>
  <c r="A243" i="17"/>
  <c r="A318" i="16"/>
  <c r="A324" i="16"/>
  <c r="A551" i="4"/>
  <c r="A533" i="16"/>
  <c r="A346" i="17"/>
  <c r="A41" i="17"/>
  <c r="A134" i="16"/>
  <c r="A162" i="16"/>
  <c r="A355" i="4"/>
  <c r="A576" i="4"/>
  <c r="A417" i="17"/>
  <c r="A509" i="17"/>
  <c r="A589" i="17"/>
  <c r="A51" i="4"/>
  <c r="A101" i="4"/>
  <c r="A196" i="4"/>
  <c r="A404" i="4"/>
  <c r="A588" i="4"/>
  <c r="A366" i="17"/>
  <c r="A445" i="17"/>
  <c r="A504" i="16"/>
  <c r="A509" i="16"/>
  <c r="A216" i="4"/>
  <c r="A351" i="16"/>
  <c r="A89" i="16"/>
  <c r="A410" i="17"/>
  <c r="A234" i="17"/>
  <c r="A146" i="17"/>
  <c r="A635" i="4"/>
  <c r="A466" i="17"/>
  <c r="A567" i="16"/>
  <c r="A600" i="16"/>
  <c r="A88" i="4"/>
  <c r="A285" i="4"/>
  <c r="A214" i="4"/>
  <c r="A263" i="17"/>
  <c r="A342" i="17"/>
  <c r="A417" i="16"/>
  <c r="A413" i="16"/>
  <c r="A637" i="4"/>
  <c r="A176" i="4"/>
  <c r="A54" i="17"/>
  <c r="A139" i="17"/>
  <c r="A213" i="16"/>
  <c r="A241" i="16"/>
  <c r="A475" i="4"/>
  <c r="A667" i="4"/>
  <c r="A433" i="17"/>
  <c r="A588" i="17"/>
  <c r="A663" i="17"/>
  <c r="A70" i="16"/>
  <c r="A55" i="16"/>
  <c r="A283" i="4"/>
  <c r="A488" i="4"/>
  <c r="A500" i="17"/>
  <c r="A454" i="17"/>
  <c r="A521" i="17"/>
  <c r="A599" i="16"/>
  <c r="A614" i="16"/>
  <c r="A312" i="4"/>
  <c r="A266" i="17"/>
  <c r="A183" i="4"/>
  <c r="A34" i="4"/>
  <c r="A383" i="4"/>
  <c r="A230" i="16"/>
  <c r="A385" i="17"/>
  <c r="A497" i="17"/>
  <c r="A134" i="4"/>
  <c r="A42" i="17"/>
  <c r="A358" i="4"/>
  <c r="A79" i="17"/>
  <c r="A518" i="16"/>
  <c r="A521" i="16"/>
  <c r="A624" i="17"/>
  <c r="A522" i="4"/>
  <c r="A430" i="4"/>
  <c r="A209" i="16"/>
  <c r="A455" i="17"/>
  <c r="A231" i="4"/>
  <c r="A209" i="17"/>
  <c r="A514" i="17"/>
  <c r="A571" i="17"/>
  <c r="A362" i="4"/>
  <c r="A539" i="17"/>
  <c r="A35" i="16"/>
  <c r="A117" i="16"/>
  <c r="A142" i="16"/>
  <c r="A341" i="4"/>
  <c r="A531" i="4"/>
  <c r="A25" i="17"/>
  <c r="A163" i="17"/>
  <c r="A242" i="17"/>
  <c r="A320" i="16"/>
  <c r="A310" i="16"/>
  <c r="A545" i="4"/>
  <c r="A201" i="16"/>
  <c r="A555" i="17"/>
  <c r="A663" i="16"/>
  <c r="A63" i="4"/>
  <c r="A200" i="4"/>
  <c r="A389" i="4"/>
  <c r="A418" i="4"/>
  <c r="A354" i="17"/>
  <c r="A424" i="17"/>
  <c r="A481" i="16"/>
  <c r="A506" i="16"/>
  <c r="A220" i="4"/>
  <c r="A195" i="4"/>
  <c r="A138" i="17"/>
  <c r="A213" i="17"/>
  <c r="A317" i="16"/>
  <c r="A342" i="16"/>
  <c r="A538" i="4"/>
  <c r="A47" i="4"/>
  <c r="A575" i="17"/>
  <c r="A42" i="16"/>
  <c r="A71" i="17"/>
  <c r="A149" i="16"/>
  <c r="A172" i="16"/>
  <c r="A381" i="4"/>
  <c r="A587" i="4"/>
  <c r="A305" i="17"/>
  <c r="A546" i="17"/>
  <c r="A622" i="17"/>
  <c r="A96" i="4"/>
  <c r="A120" i="4"/>
  <c r="A399" i="4"/>
  <c r="A430" i="17"/>
  <c r="A281" i="16"/>
  <c r="A572" i="17"/>
  <c r="A72" i="17"/>
  <c r="A622" i="4"/>
  <c r="A575" i="4"/>
  <c r="A266" i="16"/>
  <c r="A87" i="16"/>
  <c r="A539" i="16"/>
  <c r="A622" i="16"/>
  <c r="A164" i="16"/>
  <c r="A138" i="4"/>
  <c r="A550" i="4"/>
  <c r="A156" i="4"/>
  <c r="A570" i="16"/>
  <c r="A438" i="4"/>
  <c r="A634" i="16"/>
  <c r="A234" i="4"/>
  <c r="A167" i="4"/>
  <c r="A155" i="17"/>
  <c r="A317" i="4"/>
  <c r="A667" i="17"/>
  <c r="A325" i="4"/>
  <c r="A64" i="17"/>
  <c r="A410" i="4"/>
  <c r="A151" i="4"/>
  <c r="A674" i="16"/>
  <c r="A645" i="16"/>
  <c r="A450" i="17"/>
  <c r="A270" i="16"/>
  <c r="A633" i="16"/>
  <c r="A314" i="17"/>
  <c r="A238" i="17"/>
  <c r="A160" i="16"/>
  <c r="A593" i="4"/>
  <c r="A68" i="17"/>
  <c r="A156" i="16"/>
  <c r="A189" i="16"/>
  <c r="A391" i="4"/>
  <c r="A591" i="4"/>
  <c r="A335" i="4"/>
  <c r="A516" i="4"/>
  <c r="A131" i="17"/>
  <c r="A225" i="17"/>
  <c r="A295" i="16"/>
  <c r="A296" i="16"/>
  <c r="A504" i="4"/>
  <c r="A647" i="16"/>
  <c r="A641" i="17"/>
  <c r="A31" i="17"/>
  <c r="A120" i="16"/>
  <c r="A105" i="16"/>
  <c r="A347" i="4"/>
  <c r="A541" i="4"/>
  <c r="A395" i="17"/>
  <c r="A593" i="17"/>
  <c r="A672" i="17"/>
  <c r="A233" i="4"/>
  <c r="A264" i="4"/>
  <c r="A451" i="4"/>
  <c r="A97" i="16"/>
  <c r="A112" i="17"/>
  <c r="A181" i="16"/>
  <c r="A221" i="16"/>
  <c r="A442" i="4"/>
  <c r="A642" i="4"/>
  <c r="A259" i="16"/>
  <c r="A267" i="17"/>
  <c r="A326" i="17"/>
  <c r="A388" i="16"/>
  <c r="A406" i="16"/>
  <c r="A608" i="4"/>
  <c r="A425" i="4"/>
  <c r="A649" i="17"/>
  <c r="A229" i="4"/>
  <c r="A59" i="16"/>
  <c r="A260" i="4"/>
  <c r="A471" i="4"/>
  <c r="A124" i="17"/>
  <c r="A451" i="17"/>
  <c r="A504" i="17"/>
  <c r="A597" i="16"/>
  <c r="A596" i="16"/>
  <c r="A280" i="4"/>
  <c r="A237" i="4"/>
  <c r="A237" i="17"/>
  <c r="A320" i="17"/>
  <c r="A383" i="16"/>
  <c r="A404" i="16"/>
  <c r="A650" i="4"/>
  <c r="A142" i="4"/>
  <c r="A99" i="16"/>
  <c r="A93" i="17"/>
  <c r="A172" i="17"/>
  <c r="A235" i="16"/>
  <c r="A238" i="16"/>
  <c r="A468" i="4"/>
  <c r="A656" i="4"/>
  <c r="A95" i="17"/>
  <c r="A633" i="17"/>
  <c r="A43" i="16"/>
  <c r="A68" i="16"/>
  <c r="A301" i="4"/>
  <c r="A483" i="4"/>
  <c r="A441" i="16"/>
  <c r="A364" i="16"/>
  <c r="A404" i="17"/>
  <c r="A301" i="16"/>
  <c r="A533" i="17"/>
  <c r="A670" i="16"/>
  <c r="A460" i="17"/>
  <c r="A641" i="16"/>
  <c r="A79" i="16"/>
  <c r="A160" i="4"/>
  <c r="A330" i="4"/>
  <c r="A637" i="16"/>
  <c r="A489" i="17"/>
  <c r="A216" i="16"/>
  <c r="A608" i="16"/>
  <c r="A542" i="17"/>
  <c r="A513" i="16"/>
  <c r="A195" i="17"/>
  <c r="A100" i="17"/>
  <c r="A101" i="16"/>
  <c r="A437" i="4"/>
  <c r="A180" i="16"/>
  <c r="A621" i="4"/>
  <c r="A634" i="17"/>
  <c r="A246" i="4"/>
  <c r="A37" i="4"/>
  <c r="A524" i="16"/>
  <c r="A124" i="4"/>
  <c r="A516" i="17"/>
  <c r="A587" i="17"/>
  <c r="A212" i="17"/>
  <c r="A271" i="16"/>
  <c r="A564" i="17"/>
  <c r="A292" i="17"/>
  <c r="A375" i="16"/>
  <c r="A438" i="17"/>
  <c r="A401" i="4"/>
  <c r="A512" i="16"/>
  <c r="A50" i="4"/>
  <c r="A326" i="4"/>
  <c r="A147" i="4"/>
  <c r="A185" i="17"/>
  <c r="A158" i="17"/>
  <c r="A431" i="16"/>
  <c r="A184" i="16"/>
  <c r="A334" i="16"/>
  <c r="A254" i="16"/>
  <c r="A159" i="16"/>
  <c r="A91" i="17"/>
  <c r="A200" i="16"/>
  <c r="A338" i="17"/>
  <c r="A338" i="16"/>
  <c r="A85" i="4"/>
  <c r="A131" i="16"/>
  <c r="A272" i="16"/>
  <c r="A487" i="4"/>
  <c r="A81" i="17"/>
  <c r="A175" i="17"/>
  <c r="A251" i="16"/>
  <c r="A268" i="16"/>
  <c r="A500" i="4"/>
  <c r="A639" i="16"/>
  <c r="A113" i="17"/>
  <c r="A620" i="4"/>
  <c r="A247" i="17"/>
  <c r="A285" i="17"/>
  <c r="A366" i="16"/>
  <c r="A389" i="16"/>
  <c r="A599" i="4"/>
  <c r="A112" i="16"/>
  <c r="A62" i="17"/>
  <c r="A121" i="17"/>
  <c r="A199" i="16"/>
  <c r="A212" i="16"/>
  <c r="A450" i="4"/>
  <c r="A647" i="4"/>
  <c r="A556" i="17"/>
  <c r="A45" i="16"/>
  <c r="A96" i="16"/>
  <c r="A121" i="16"/>
  <c r="A343" i="4"/>
  <c r="A535" i="4"/>
  <c r="A368" i="16"/>
  <c r="A180" i="17"/>
  <c r="A292" i="16"/>
  <c r="A325" i="16"/>
  <c r="A524" i="4"/>
  <c r="A668" i="16"/>
  <c r="A551" i="16"/>
  <c r="A331" i="17"/>
  <c r="A406" i="17"/>
  <c r="A492" i="16"/>
  <c r="A496" i="16"/>
  <c r="A180" i="4"/>
  <c r="A201" i="17"/>
  <c r="A75" i="17"/>
  <c r="A150" i="16"/>
  <c r="A151" i="16"/>
  <c r="A354" i="4"/>
  <c r="A558" i="4"/>
  <c r="A38" i="17"/>
  <c r="A547" i="17"/>
  <c r="A583" i="17"/>
  <c r="A62" i="4"/>
  <c r="A92" i="4"/>
  <c r="A384" i="4"/>
  <c r="A625" i="4"/>
  <c r="A324" i="17"/>
  <c r="A384" i="17"/>
  <c r="A489" i="16"/>
  <c r="A520" i="16"/>
  <c r="A658" i="16"/>
  <c r="A206" i="4"/>
  <c r="A185" i="16"/>
  <c r="A183" i="17"/>
  <c r="A256" i="17"/>
  <c r="A339" i="16"/>
  <c r="A337" i="16"/>
  <c r="A564" i="4"/>
  <c r="A85" i="16"/>
  <c r="A534" i="17"/>
  <c r="A49" i="17"/>
  <c r="A133" i="16"/>
  <c r="A155" i="16"/>
  <c r="A400" i="4"/>
  <c r="A579" i="4"/>
  <c r="A256" i="4"/>
  <c r="A333" i="17"/>
  <c r="A392" i="4"/>
  <c r="A368" i="4"/>
  <c r="A21" i="4"/>
  <c r="A646" i="17"/>
  <c r="A159" i="4"/>
  <c r="A66" i="16"/>
  <c r="A406" i="4"/>
  <c r="A125" i="16"/>
  <c r="A22" i="4"/>
  <c r="A26" i="17"/>
  <c r="A41" i="16"/>
  <c r="A224" i="16"/>
  <c r="A168" i="17"/>
  <c r="A416" i="4"/>
  <c r="A501" i="4"/>
  <c r="A604" i="16"/>
  <c r="A84" i="16"/>
  <c r="A63" i="16"/>
  <c r="A520" i="4"/>
  <c r="A126" i="17"/>
  <c r="A462" i="4"/>
  <c r="A472" i="17"/>
  <c r="A245" i="4"/>
  <c r="A321" i="4"/>
  <c r="A334" i="4"/>
  <c r="A554" i="17"/>
  <c r="A275" i="17"/>
  <c r="A480" i="4"/>
  <c r="A412" i="4"/>
  <c r="A291" i="4"/>
  <c r="A474" i="4"/>
  <c r="A509" i="4"/>
  <c r="A429" i="16"/>
  <c r="A512" i="4"/>
  <c r="A51" i="16"/>
  <c r="A563" i="4"/>
  <c r="A296" i="4"/>
  <c r="A493" i="16"/>
  <c r="A362" i="16"/>
  <c r="A560" i="4"/>
  <c r="A174" i="17"/>
  <c r="A230" i="17"/>
  <c r="A347" i="16"/>
  <c r="A354" i="16"/>
  <c r="A574" i="4"/>
  <c r="A68" i="4"/>
  <c r="A46" i="17"/>
  <c r="A659" i="16"/>
  <c r="A313" i="17"/>
  <c r="A381" i="17"/>
  <c r="A462" i="16"/>
  <c r="A455" i="16"/>
  <c r="A171" i="4"/>
  <c r="A491" i="4"/>
  <c r="A143" i="17"/>
  <c r="A220" i="17"/>
  <c r="A285" i="16"/>
  <c r="A288" i="16"/>
  <c r="A518" i="4"/>
  <c r="A449" i="16"/>
  <c r="A45" i="17"/>
  <c r="A99" i="17"/>
  <c r="A183" i="16"/>
  <c r="A225" i="16"/>
  <c r="A431" i="4"/>
  <c r="A639" i="4"/>
  <c r="A188" i="16"/>
  <c r="A300" i="17"/>
  <c r="A360" i="16"/>
  <c r="A391" i="16"/>
  <c r="A605" i="4"/>
  <c r="A125" i="4"/>
  <c r="A109" i="16"/>
  <c r="A439" i="17"/>
  <c r="A485" i="17"/>
  <c r="A563" i="16"/>
  <c r="A592" i="16"/>
  <c r="A297" i="4"/>
  <c r="A349" i="17"/>
  <c r="A135" i="17"/>
  <c r="A210" i="16"/>
  <c r="A242" i="16"/>
  <c r="A449" i="4"/>
  <c r="A654" i="4"/>
  <c r="A412" i="17"/>
  <c r="A610" i="17"/>
  <c r="A39" i="16"/>
  <c r="A56" i="16"/>
  <c r="A274" i="4"/>
  <c r="A466" i="4"/>
  <c r="A637" i="17"/>
  <c r="A408" i="17"/>
  <c r="A484" i="17"/>
  <c r="A558" i="16"/>
  <c r="A583" i="16"/>
  <c r="A112" i="4"/>
  <c r="A322" i="4"/>
  <c r="A559" i="16"/>
  <c r="A284" i="17"/>
  <c r="A343" i="17"/>
  <c r="A426" i="16"/>
  <c r="A424" i="16"/>
  <c r="A651" i="4"/>
  <c r="A106" i="16"/>
  <c r="A55" i="17"/>
  <c r="A141" i="17"/>
  <c r="A229" i="16"/>
  <c r="A255" i="16"/>
  <c r="A455" i="4"/>
  <c r="A676" i="4"/>
  <c r="A135" i="16"/>
  <c r="A363" i="4"/>
  <c r="A563" i="17"/>
  <c r="A385" i="4"/>
  <c r="A517" i="4"/>
  <c r="A362" i="17"/>
  <c r="A447" i="17"/>
  <c r="A514" i="16"/>
  <c r="A510" i="16"/>
  <c r="A226" i="4"/>
  <c r="A475" i="16"/>
  <c r="A159" i="17"/>
  <c r="A239" i="17"/>
  <c r="A313" i="16"/>
  <c r="A346" i="16"/>
  <c r="A572" i="4"/>
  <c r="A58" i="4"/>
  <c r="A550" i="16"/>
  <c r="A312" i="16"/>
  <c r="A64" i="4"/>
  <c r="A138" i="16"/>
  <c r="A480" i="16"/>
  <c r="A464" i="17"/>
  <c r="A387" i="17"/>
  <c r="A605" i="16"/>
  <c r="A493" i="4"/>
  <c r="A150" i="4"/>
  <c r="A301" i="17"/>
  <c r="A275" i="4"/>
  <c r="A338" i="4"/>
  <c r="A208" i="17"/>
  <c r="A363" i="16"/>
  <c r="A385" i="16"/>
  <c r="A609" i="4"/>
  <c r="A108" i="4"/>
  <c r="A539" i="4"/>
  <c r="A462" i="17"/>
  <c r="A541" i="16"/>
  <c r="A568" i="16"/>
  <c r="A100" i="4"/>
  <c r="A300" i="4"/>
  <c r="A618" i="4"/>
  <c r="A614" i="17"/>
  <c r="A671" i="17"/>
  <c r="A33" i="16"/>
  <c r="A263" i="4"/>
  <c r="A459" i="4"/>
  <c r="A458" i="16"/>
  <c r="A321" i="17"/>
  <c r="A399" i="16"/>
  <c r="A422" i="16"/>
  <c r="A634" i="4"/>
  <c r="A287" i="16"/>
  <c r="A59" i="17"/>
  <c r="A118" i="17"/>
  <c r="A217" i="16"/>
  <c r="A250" i="16"/>
  <c r="A464" i="4"/>
  <c r="A649" i="4"/>
  <c r="A114" i="17"/>
  <c r="A601" i="17"/>
  <c r="A670" i="17"/>
  <c r="A75" i="16"/>
  <c r="A58" i="16"/>
  <c r="A295" i="4"/>
  <c r="A495" i="4"/>
  <c r="A309" i="17"/>
  <c r="A467" i="17"/>
  <c r="A526" i="17"/>
  <c r="A584" i="16"/>
  <c r="A612" i="16"/>
  <c r="A320" i="4"/>
  <c r="A143" i="4"/>
  <c r="A241" i="17"/>
  <c r="A318" i="17"/>
  <c r="A412" i="16"/>
  <c r="A437" i="16"/>
  <c r="A641" i="4"/>
  <c r="A135" i="4"/>
  <c r="A355" i="16"/>
  <c r="A297" i="16"/>
  <c r="A305" i="4"/>
  <c r="A321" i="16"/>
  <c r="A137" i="17"/>
  <c r="A221" i="4"/>
  <c r="A67" i="16"/>
  <c r="A155" i="4"/>
  <c r="A118" i="4"/>
  <c r="A95" i="16"/>
  <c r="A426" i="4"/>
  <c r="A576" i="16"/>
  <c r="A96" i="17"/>
  <c r="A537" i="17"/>
  <c r="A81" i="4"/>
  <c r="A233" i="17"/>
  <c r="A306" i="16"/>
  <c r="A185" i="4"/>
  <c r="A430" i="16"/>
  <c r="A110" i="16"/>
  <c r="A512" i="17"/>
  <c r="A67" i="17"/>
  <c r="A333" i="16"/>
  <c r="A620" i="16"/>
  <c r="A534" i="16"/>
  <c r="A560" i="17"/>
  <c r="A349" i="4"/>
  <c r="A476" i="16"/>
  <c r="A289" i="17"/>
  <c r="A29" i="17"/>
  <c r="A610" i="16"/>
  <c r="A134" i="17"/>
  <c r="A459" i="16"/>
  <c r="A330" i="16"/>
  <c r="A583" i="4"/>
  <c r="A506" i="4"/>
  <c r="A604" i="4"/>
  <c r="A313" i="4"/>
  <c r="A34" i="17"/>
  <c r="A93" i="16"/>
  <c r="A468" i="17"/>
  <c r="A331" i="16"/>
  <c r="A274" i="17"/>
  <c r="A341" i="17"/>
  <c r="A445" i="16"/>
  <c r="A450" i="16"/>
  <c r="A626" i="16"/>
  <c r="A316" i="4"/>
  <c r="A443" i="17"/>
  <c r="A520" i="17"/>
  <c r="A593" i="16"/>
  <c r="A616" i="16"/>
  <c r="A129" i="4"/>
  <c r="A339" i="4"/>
  <c r="A635" i="17"/>
  <c r="A258" i="4"/>
  <c r="A585" i="17"/>
  <c r="A656" i="17"/>
  <c r="A193" i="4"/>
  <c r="A224" i="4"/>
  <c r="A447" i="4"/>
  <c r="A475" i="17"/>
  <c r="A413" i="17"/>
  <c r="A492" i="17"/>
  <c r="A575" i="16"/>
  <c r="A555" i="16"/>
  <c r="A276" i="4"/>
  <c r="A162" i="4"/>
  <c r="A291" i="17"/>
  <c r="A367" i="17"/>
  <c r="A467" i="16"/>
  <c r="A484" i="16"/>
  <c r="A643" i="16"/>
  <c r="A188" i="4"/>
  <c r="A401" i="17"/>
  <c r="A549" i="17"/>
  <c r="A649" i="16"/>
  <c r="A41" i="4"/>
  <c r="A168" i="4"/>
  <c r="A371" i="4"/>
  <c r="A30" i="17"/>
  <c r="A22" i="17"/>
  <c r="A114" i="16"/>
  <c r="A129" i="16"/>
  <c r="A364" i="4"/>
  <c r="A549" i="4"/>
  <c r="A585" i="4"/>
  <c r="A409" i="17"/>
  <c r="A485" i="16"/>
  <c r="A488" i="16"/>
  <c r="A201" i="4"/>
  <c r="A674" i="4"/>
  <c r="A151" i="17"/>
  <c r="A214" i="17"/>
  <c r="A293" i="16"/>
  <c r="A316" i="16"/>
  <c r="A546" i="4"/>
  <c r="A31" i="4"/>
  <c r="A174" i="16"/>
  <c r="A26" i="16"/>
  <c r="A76" i="17"/>
  <c r="A130" i="16"/>
  <c r="A175" i="16"/>
  <c r="A360" i="4"/>
  <c r="A571" i="4"/>
  <c r="A224" i="17"/>
  <c r="A531" i="17"/>
  <c r="A604" i="17"/>
  <c r="A87" i="4"/>
  <c r="A106" i="4"/>
  <c r="A380" i="4"/>
  <c r="A635" i="16"/>
  <c r="A337" i="17"/>
  <c r="A425" i="17"/>
  <c r="A501" i="16"/>
  <c r="A526" i="16"/>
  <c r="A33" i="4"/>
  <c r="A250" i="4"/>
  <c r="A556" i="16"/>
  <c r="A510" i="4"/>
  <c r="A179" i="4"/>
  <c r="A141" i="16"/>
  <c r="A505" i="16"/>
  <c r="A149" i="17"/>
  <c r="A39" i="4"/>
  <c r="A463" i="17"/>
  <c r="A66" i="4"/>
  <c r="A639" i="17"/>
  <c r="A538" i="17"/>
  <c r="A470" i="4"/>
  <c r="A262" i="16"/>
  <c r="A481" i="4"/>
  <c r="A355" i="17"/>
  <c r="A443" i="16"/>
  <c r="A410" i="16"/>
  <c r="A597" i="17"/>
  <c r="A562" i="16"/>
  <c r="A384" i="16"/>
  <c r="A188" i="17"/>
  <c r="A72" i="4"/>
  <c r="A514" i="4"/>
  <c r="A366" i="4"/>
  <c r="A559" i="4"/>
  <c r="A666" i="4"/>
  <c r="A521" i="4"/>
  <c r="A35" i="17"/>
  <c r="A597" i="4"/>
  <c r="A620" i="17"/>
  <c r="A418" i="17"/>
  <c r="A187" i="17"/>
  <c r="A662" i="4"/>
  <c r="A584" i="17"/>
  <c r="A141" i="4"/>
  <c r="A397" i="4"/>
  <c r="A642" i="17"/>
  <c r="A187" i="16"/>
  <c r="A318" i="4"/>
  <c r="A358" i="16"/>
  <c r="A145" i="4"/>
  <c r="A409" i="4"/>
  <c r="A545" i="17"/>
  <c r="A599" i="17"/>
  <c r="A91" i="4"/>
  <c r="A149" i="4"/>
  <c r="A210" i="4"/>
  <c r="A421" i="4"/>
  <c r="A191" i="16"/>
  <c r="A433" i="4"/>
  <c r="A21" i="16"/>
  <c r="A83" i="16"/>
  <c r="A122" i="16"/>
  <c r="A350" i="4"/>
  <c r="A537" i="4"/>
  <c r="A166" i="17"/>
  <c r="A517" i="17"/>
  <c r="A559" i="17"/>
  <c r="A666" i="16"/>
  <c r="A26" i="4"/>
  <c r="A370" i="4"/>
  <c r="A163" i="4"/>
  <c r="A380" i="17"/>
  <c r="A470" i="17"/>
  <c r="A546" i="16"/>
  <c r="A571" i="16"/>
  <c r="A80" i="4"/>
  <c r="A289" i="4"/>
  <c r="A567" i="17"/>
  <c r="A638" i="17"/>
  <c r="A192" i="4"/>
  <c r="A46" i="16"/>
  <c r="A254" i="4"/>
  <c r="A458" i="4"/>
  <c r="A51" i="17"/>
  <c r="A109" i="17"/>
  <c r="A196" i="16"/>
  <c r="A218" i="16"/>
  <c r="A435" i="4"/>
  <c r="A633" i="4"/>
  <c r="A676" i="17"/>
  <c r="A506" i="17"/>
  <c r="A587" i="16"/>
  <c r="A581" i="16"/>
  <c r="A288" i="4"/>
  <c r="A251" i="4"/>
  <c r="A245" i="17"/>
  <c r="A299" i="17"/>
  <c r="A392" i="16"/>
  <c r="A408" i="16"/>
  <c r="A631" i="4"/>
  <c r="A110" i="4"/>
  <c r="A279" i="16"/>
  <c r="A101" i="17"/>
  <c r="A154" i="17"/>
  <c r="A247" i="16"/>
  <c r="A246" i="16"/>
  <c r="A454" i="4"/>
  <c r="A658" i="4"/>
  <c r="A493" i="17"/>
  <c r="A645" i="17"/>
  <c r="A37" i="16"/>
  <c r="A76" i="16"/>
  <c r="A284" i="4"/>
  <c r="A492" i="4"/>
  <c r="A133" i="17"/>
  <c r="A426" i="17"/>
  <c r="A480" i="17"/>
  <c r="A595" i="16"/>
  <c r="A609" i="16"/>
  <c r="A122" i="4"/>
  <c r="A306" i="4"/>
  <c r="A376" i="17"/>
  <c r="A218" i="17"/>
  <c r="A662" i="16"/>
  <c r="A554" i="4"/>
  <c r="A181" i="17"/>
  <c r="A335" i="16"/>
  <c r="A676" i="16"/>
  <c r="A626" i="17"/>
  <c r="A218" i="4"/>
  <c r="A108" i="16"/>
  <c r="A617" i="17"/>
  <c r="A164" i="4"/>
  <c r="A249" i="17"/>
  <c r="A105" i="17"/>
  <c r="A675" i="4"/>
  <c r="A435" i="16"/>
  <c r="A420" i="17"/>
  <c r="A333" i="4"/>
  <c r="A651" i="16"/>
  <c r="A505" i="4"/>
  <c r="A497" i="16"/>
  <c r="A581" i="17"/>
  <c r="A229" i="17"/>
  <c r="A160" i="17"/>
  <c r="A199" i="4"/>
  <c r="A441" i="17"/>
  <c r="A117" i="4"/>
  <c r="A650" i="17"/>
  <c r="A67" i="4"/>
  <c r="A242" i="4"/>
  <c r="A38" i="4"/>
  <c r="A618" i="17"/>
  <c r="A664" i="16"/>
  <c r="A334" i="17"/>
  <c r="A584" i="4"/>
  <c r="A393" i="17"/>
  <c r="A91" i="16"/>
  <c r="A87" i="17"/>
  <c r="A516" i="16"/>
  <c r="A170" i="17"/>
  <c r="A464" i="16"/>
  <c r="A126" i="4"/>
  <c r="A435" i="17"/>
  <c r="A171" i="16"/>
  <c r="A664" i="4"/>
  <c r="A279" i="17"/>
  <c r="A379" i="17"/>
  <c r="A275" i="16"/>
  <c r="A92" i="17"/>
  <c r="A262" i="17"/>
  <c r="A312" i="17"/>
  <c r="A437" i="17"/>
  <c r="A210" i="17"/>
  <c r="A592" i="4"/>
  <c r="A314" i="4"/>
  <c r="A499" i="4"/>
  <c r="A605" i="17"/>
  <c r="A47" i="16"/>
  <c r="A100" i="16"/>
  <c r="A81" i="16"/>
  <c r="A304" i="4"/>
  <c r="A508" i="4"/>
  <c r="A166" i="4"/>
  <c r="A4" i="17"/>
  <c r="A85" i="17"/>
  <c r="A179" i="16"/>
  <c r="A204" i="16"/>
  <c r="A405" i="4"/>
  <c r="A613" i="4"/>
  <c r="A392" i="17"/>
  <c r="A579" i="17"/>
  <c r="A654" i="17"/>
  <c r="A213" i="4"/>
  <c r="A241" i="4"/>
  <c r="A441" i="4"/>
  <c r="A541" i="17"/>
  <c r="A474" i="17"/>
  <c r="A530" i="17"/>
  <c r="A630" i="16"/>
  <c r="A35" i="4"/>
  <c r="A172" i="4"/>
  <c r="A356" i="4"/>
  <c r="A659" i="17"/>
  <c r="A33" i="17"/>
  <c r="A116" i="16"/>
  <c r="A145" i="16"/>
  <c r="A346" i="4"/>
  <c r="A562" i="4"/>
  <c r="A145" i="17"/>
  <c r="A199" i="17"/>
  <c r="A280" i="16"/>
  <c r="A322" i="16"/>
  <c r="A542" i="4"/>
  <c r="A25" i="4"/>
  <c r="A431" i="17"/>
  <c r="A596" i="17"/>
  <c r="A56" i="4"/>
  <c r="A76" i="4"/>
  <c r="A387" i="4"/>
  <c r="A439" i="4"/>
  <c r="A308" i="17"/>
  <c r="A391" i="17"/>
  <c r="A495" i="16"/>
  <c r="A517" i="16"/>
  <c r="A671" i="16"/>
  <c r="A208" i="4"/>
  <c r="A371" i="16"/>
  <c r="A197" i="17"/>
  <c r="A235" i="17"/>
  <c r="A308" i="16"/>
  <c r="A345" i="16"/>
  <c r="A543" i="4"/>
  <c r="A193" i="16"/>
  <c r="A264" i="17"/>
  <c r="A37" i="17"/>
  <c r="A147" i="16"/>
  <c r="A170" i="16"/>
  <c r="A374" i="4"/>
  <c r="A566" i="4"/>
  <c r="A270" i="17"/>
  <c r="A508" i="17"/>
  <c r="A600" i="17"/>
  <c r="A75" i="4"/>
  <c r="A109" i="4"/>
  <c r="A217" i="4"/>
  <c r="A420" i="4"/>
  <c r="A55" i="4"/>
  <c r="A376" i="16"/>
  <c r="A217" i="17"/>
  <c r="A606" i="17"/>
  <c r="A254" i="17"/>
  <c r="A146" i="16"/>
  <c r="A542" i="16"/>
  <c r="A550" i="17"/>
  <c r="A372" i="16"/>
  <c r="A568" i="17"/>
  <c r="A329" i="4"/>
  <c r="A310" i="17"/>
  <c r="A230" i="4"/>
  <c r="A558" i="17"/>
  <c r="A568" i="4"/>
  <c r="A258" i="17"/>
  <c r="A175" i="4"/>
  <c r="A549" i="16"/>
  <c r="A304" i="17"/>
  <c r="A108" i="17"/>
  <c r="A656" i="16"/>
  <c r="A646" i="16"/>
  <c r="A30" i="4"/>
  <c r="A314" i="16"/>
  <c r="A50" i="17"/>
  <c r="A95" i="4"/>
  <c r="A356" i="17"/>
  <c r="A617" i="16"/>
  <c r="A655" i="4"/>
  <c r="A625" i="17"/>
  <c r="A372" i="17"/>
  <c r="A235" i="4"/>
  <c r="A174" i="4"/>
  <c r="A655" i="16"/>
  <c r="A396" i="17"/>
  <c r="A205" i="17"/>
  <c r="A479" i="17"/>
  <c r="A66" i="17"/>
  <c r="A442" i="17"/>
  <c r="A434" i="17"/>
  <c r="A518" i="17"/>
  <c r="A499" i="17"/>
  <c r="A121" i="4"/>
  <c r="A133" i="4"/>
  <c r="A609" i="17"/>
  <c r="A154" i="16"/>
  <c r="A395" i="4"/>
  <c r="A197" i="16"/>
  <c r="A664" i="17"/>
  <c r="A601" i="16"/>
  <c r="A283" i="17"/>
  <c r="A658" i="17"/>
  <c r="A472" i="16"/>
  <c r="A643" i="17"/>
  <c r="A600" i="4"/>
  <c r="A393" i="4"/>
  <c r="A595" i="4"/>
  <c r="A47" i="17"/>
  <c r="A83" i="17"/>
  <c r="A176" i="16"/>
  <c r="A192" i="16"/>
  <c r="A396" i="4"/>
  <c r="A606" i="4"/>
  <c r="A554" i="16"/>
  <c r="A110" i="17"/>
  <c r="A189" i="17"/>
  <c r="A260" i="16"/>
  <c r="A291" i="16"/>
  <c r="A525" i="4"/>
  <c r="A672" i="16"/>
  <c r="A613" i="16"/>
  <c r="A29" i="16"/>
  <c r="A80" i="16"/>
  <c r="A126" i="16"/>
  <c r="A345" i="4"/>
  <c r="A547" i="4"/>
  <c r="A97" i="17"/>
  <c r="A566" i="17"/>
  <c r="A647" i="17"/>
  <c r="A170" i="4"/>
  <c r="A31" i="16"/>
  <c r="A267" i="4"/>
  <c r="A472" i="4"/>
  <c r="A60" i="17"/>
  <c r="A129" i="17"/>
  <c r="A220" i="16"/>
  <c r="A226" i="16"/>
  <c r="A445" i="4"/>
  <c r="A638" i="4"/>
  <c r="A226" i="17"/>
  <c r="A288" i="17"/>
  <c r="A379" i="16"/>
  <c r="A414" i="16"/>
  <c r="A626" i="4"/>
  <c r="A114" i="4"/>
  <c r="A613" i="17"/>
  <c r="A25" i="16"/>
  <c r="A54" i="16"/>
  <c r="A255" i="4"/>
  <c r="A476" i="4"/>
  <c r="A360" i="17"/>
  <c r="A414" i="17"/>
  <c r="A487" i="17"/>
  <c r="A560" i="16"/>
  <c r="A591" i="16"/>
  <c r="A99" i="4"/>
  <c r="A309" i="4"/>
  <c r="A675" i="16"/>
  <c r="A260" i="17"/>
  <c r="A329" i="17"/>
  <c r="A409" i="16"/>
  <c r="A405" i="16"/>
  <c r="A629" i="4"/>
  <c r="A535" i="16"/>
  <c r="A58" i="17"/>
  <c r="A150" i="17"/>
  <c r="A205" i="16"/>
  <c r="A233" i="16"/>
  <c r="A463" i="4"/>
  <c r="A659" i="4"/>
  <c r="A456" i="17"/>
  <c r="A612" i="17"/>
  <c r="A666" i="17"/>
  <c r="A71" i="16"/>
  <c r="A74" i="16"/>
  <c r="A281" i="4"/>
  <c r="A485" i="4"/>
  <c r="A668" i="4"/>
  <c r="A612" i="4"/>
  <c r="A500" i="16"/>
  <c r="A343" i="16"/>
  <c r="A399" i="17"/>
  <c r="A64" i="16"/>
  <c r="A459" i="17"/>
  <c r="A255" i="17"/>
  <c r="A496" i="4"/>
  <c r="A266" i="4"/>
  <c r="A621" i="17"/>
  <c r="A551" i="17"/>
  <c r="A350" i="17"/>
  <c r="A471" i="17"/>
  <c r="A381" i="16"/>
  <c r="A289" i="16"/>
  <c r="A454" i="16"/>
  <c r="A70" i="4"/>
  <c r="A154" i="4"/>
  <c r="A45" i="4"/>
  <c r="A113" i="4"/>
  <c r="A272" i="17"/>
  <c r="A545" i="16"/>
  <c r="A416" i="17"/>
  <c r="A496" i="17"/>
  <c r="A184" i="4"/>
  <c r="A125" i="17"/>
  <c r="A580" i="16"/>
  <c r="A196" i="17"/>
  <c r="A49" i="4"/>
  <c r="A204" i="4"/>
  <c r="A105" i="4"/>
  <c r="A631" i="17"/>
  <c r="A104" i="17"/>
  <c r="A281" i="17"/>
  <c r="A74" i="17"/>
  <c r="A60" i="16"/>
  <c r="A250" i="17"/>
  <c r="A316" i="17"/>
  <c r="A330" i="17"/>
  <c r="A130" i="17"/>
  <c r="A434" i="16"/>
  <c r="A71" i="4"/>
  <c r="A484" i="4"/>
  <c r="A642" i="16"/>
  <c r="A116" i="17"/>
  <c r="A179" i="17"/>
  <c r="A264" i="16"/>
  <c r="A274" i="16"/>
  <c r="A479" i="4"/>
  <c r="A370" i="16"/>
  <c r="A463" i="16"/>
  <c r="A191" i="17"/>
  <c r="A268" i="17"/>
  <c r="A367" i="16"/>
  <c r="A387" i="16"/>
  <c r="A596" i="4"/>
  <c r="A97" i="4"/>
  <c r="A104" i="16"/>
  <c r="A84" i="17"/>
  <c r="A195" i="16"/>
  <c r="A206" i="16"/>
  <c r="A424" i="4"/>
  <c r="A616" i="4"/>
  <c r="A296" i="17"/>
  <c r="A662" i="17"/>
  <c r="A43" i="17"/>
  <c r="A118" i="16"/>
  <c r="A124" i="16"/>
  <c r="A351" i="4"/>
  <c r="A533" i="4"/>
  <c r="A164" i="17"/>
  <c r="A221" i="17"/>
  <c r="A299" i="16"/>
  <c r="A304" i="16"/>
  <c r="A529" i="4"/>
  <c r="A263" i="16"/>
  <c r="A306" i="17"/>
  <c r="A389" i="17"/>
  <c r="A468" i="16"/>
  <c r="A491" i="16"/>
  <c r="A667" i="16"/>
  <c r="A209" i="4"/>
  <c r="A39" i="17"/>
  <c r="A113" i="16"/>
  <c r="A143" i="16"/>
  <c r="A375" i="4"/>
  <c r="A567" i="4"/>
  <c r="A501" i="17"/>
  <c r="A491" i="17"/>
  <c r="A576" i="17"/>
  <c r="A29" i="4"/>
  <c r="A79" i="4"/>
  <c r="A197" i="4"/>
  <c r="A388" i="4"/>
  <c r="A331" i="4"/>
  <c r="A358" i="17"/>
  <c r="A421" i="17"/>
  <c r="A499" i="16"/>
  <c r="A522" i="16"/>
  <c r="A212" i="4"/>
  <c r="A310" i="4"/>
  <c r="A162" i="17"/>
  <c r="A216" i="17"/>
  <c r="A309" i="16"/>
  <c r="A329" i="16"/>
  <c r="A556" i="4"/>
  <c r="A43" i="4"/>
  <c r="A531" i="16"/>
  <c r="A30" i="16"/>
  <c r="A89" i="17"/>
  <c r="A167" i="16"/>
  <c r="A158" i="16"/>
  <c r="A379" i="4"/>
  <c r="A581" i="4"/>
  <c r="A631" i="16"/>
  <c r="A479" i="16"/>
  <c r="A534" i="4"/>
  <c r="A83" i="4"/>
  <c r="A350" i="16"/>
  <c r="A508" i="16"/>
  <c r="A524" i="17"/>
  <c r="A537" i="16"/>
  <c r="A660" i="4"/>
  <c r="A422" i="17"/>
  <c r="A651" i="17"/>
  <c r="A668" i="17"/>
  <c r="A414" i="4"/>
  <c r="A166" i="16"/>
  <c r="A663" i="4"/>
  <c r="A262" i="4"/>
  <c r="A617" i="4"/>
  <c r="A368" i="17"/>
  <c r="A510" i="17"/>
  <c r="A530" i="4"/>
  <c r="A660" i="17"/>
  <c r="A397" i="17"/>
  <c r="A601" i="4"/>
  <c r="A447" i="16"/>
  <c r="A525" i="16"/>
  <c r="A474" i="16"/>
  <c r="A458" i="17"/>
  <c r="A247" i="4"/>
  <c r="A535" i="17"/>
  <c r="A525" i="17"/>
  <c r="A417" i="4"/>
  <c r="A245" i="16"/>
  <c r="A22" i="16"/>
  <c r="A267" i="16"/>
  <c r="A34" i="16"/>
  <c r="A171" i="17"/>
  <c r="A88" i="16"/>
  <c r="A168" i="16"/>
  <c r="A259" i="17"/>
  <c r="A4" i="4"/>
  <c r="A543" i="16"/>
  <c r="A351" i="17"/>
  <c r="A356" i="16"/>
  <c r="A555" i="4"/>
  <c r="A54" i="4"/>
  <c r="A206" i="17"/>
  <c r="A271" i="17"/>
  <c r="A349" i="16"/>
  <c r="A359" i="16"/>
  <c r="A580" i="4"/>
  <c r="A284" i="16"/>
  <c r="A413" i="4"/>
  <c r="A287" i="17"/>
  <c r="A359" i="17"/>
  <c r="A451" i="16"/>
  <c r="A456" i="16"/>
  <c r="A629" i="16"/>
  <c r="A189" i="4"/>
  <c r="A300" i="16"/>
  <c r="A200" i="17"/>
  <c r="A258" i="16"/>
  <c r="A283" i="16"/>
  <c r="A513" i="4"/>
  <c r="A660" i="16"/>
  <c r="A137" i="4"/>
  <c r="A63" i="17"/>
  <c r="A142" i="17"/>
  <c r="A222" i="16"/>
  <c r="A208" i="16"/>
  <c r="A434" i="4"/>
  <c r="A645" i="4"/>
  <c r="A246" i="17"/>
  <c r="A322" i="17"/>
  <c r="A380" i="16"/>
  <c r="A393" i="16"/>
  <c r="A610" i="4"/>
  <c r="A530" i="16"/>
  <c r="A388" i="17"/>
  <c r="A476" i="17"/>
  <c r="A564" i="16"/>
  <c r="A589" i="16"/>
  <c r="A89" i="4"/>
  <c r="A293" i="4"/>
  <c r="A122" i="17"/>
  <c r="A214" i="16"/>
  <c r="A239" i="16"/>
  <c r="A446" i="4"/>
  <c r="A630" i="4"/>
  <c r="A204" i="17"/>
  <c r="A580" i="17"/>
  <c r="A675" i="17"/>
  <c r="A49" i="16"/>
  <c r="A62" i="16"/>
  <c r="A279" i="4"/>
  <c r="A497" i="4"/>
  <c r="A222" i="17"/>
  <c r="A446" i="17"/>
  <c r="A522" i="17"/>
  <c r="A585" i="16"/>
  <c r="A588" i="16"/>
  <c r="A299" i="4"/>
  <c r="A526" i="4"/>
  <c r="A251" i="17"/>
  <c r="A317" i="17"/>
  <c r="A396" i="16"/>
  <c r="A421" i="16"/>
  <c r="A643" i="4"/>
  <c r="A139" i="4"/>
  <c r="A470" i="16"/>
  <c r="A106" i="17"/>
  <c r="A176" i="17"/>
  <c r="A234" i="16"/>
  <c r="A256" i="16"/>
  <c r="A460" i="4"/>
  <c r="A671" i="4"/>
  <c r="B21" i="2"/>
  <c r="G49" i="2"/>
  <c r="B49" i="2" s="1"/>
  <c r="G22" i="2"/>
  <c r="G62" i="1"/>
  <c r="B62" i="1" s="1"/>
  <c r="G38" i="1"/>
  <c r="G63" i="1"/>
  <c r="B63" i="1" s="1"/>
  <c r="G23" i="2"/>
  <c r="G41" i="2"/>
  <c r="B41" i="2" s="1"/>
  <c r="B13" i="2"/>
  <c r="B34" i="1"/>
  <c r="G37" i="1"/>
  <c r="G24" i="2"/>
  <c r="G64" i="1"/>
  <c r="B64" i="1" s="1"/>
  <c r="G39" i="1"/>
  <c r="B16" i="2"/>
  <c r="G44" i="2"/>
  <c r="B44" i="2" s="1"/>
  <c r="G47" i="2"/>
  <c r="B47" i="2" s="1"/>
  <c r="B19" i="2"/>
  <c r="G48" i="2"/>
  <c r="B48" i="2" s="1"/>
  <c r="B20" i="2"/>
  <c r="G38" i="2"/>
  <c r="B38" i="2" s="1"/>
  <c r="B10" i="2"/>
  <c r="G52" i="2" l="1"/>
  <c r="B52" i="2" s="1"/>
  <c r="B24" i="2"/>
  <c r="G25" i="2"/>
  <c r="G65" i="1"/>
  <c r="B65" i="1" s="1"/>
  <c r="B37" i="1"/>
  <c r="G51" i="2"/>
  <c r="B51" i="2" s="1"/>
  <c r="B23" i="2"/>
  <c r="B22" i="2"/>
  <c r="G50" i="2"/>
  <c r="B50" i="2" s="1"/>
  <c r="G42" i="1"/>
  <c r="G40" i="1"/>
  <c r="G27" i="2"/>
  <c r="G67" i="1"/>
  <c r="B67" i="1" s="1"/>
  <c r="B39" i="1"/>
  <c r="G26" i="2"/>
  <c r="G66" i="1"/>
  <c r="B66" i="1" s="1"/>
  <c r="G41" i="1"/>
  <c r="B38" i="1"/>
  <c r="A17" i="4" a="1"/>
  <c r="A16" i="4" a="1"/>
  <c r="A16" i="17" a="1"/>
  <c r="A12" i="16" a="1"/>
  <c r="A9" i="4" a="1"/>
  <c r="A5" i="17" a="1"/>
  <c r="A8" i="17" a="1"/>
  <c r="A5" i="16" a="1"/>
  <c r="A16" i="16" a="1"/>
  <c r="A20" i="17" a="1"/>
  <c r="A13" i="16" a="1"/>
  <c r="A12" i="17" a="1"/>
  <c r="A10" i="4" a="1"/>
  <c r="A20" i="16" a="1"/>
  <c r="A17" i="17" a="1"/>
  <c r="A17" i="16" a="1"/>
  <c r="A24" i="17" a="1"/>
  <c r="A20" i="4" a="1"/>
  <c r="A12" i="4" a="1"/>
  <c r="A8" i="16" a="1"/>
  <c r="A13" i="4" a="1"/>
  <c r="A8" i="4" a="1"/>
  <c r="A10" i="16" a="1"/>
  <c r="A6" i="17" a="1"/>
  <c r="A18" i="4" a="1"/>
  <c r="A6" i="4" a="1"/>
  <c r="A24" i="4" a="1"/>
  <c r="A18" i="16" a="1"/>
  <c r="A14" i="16" a="1"/>
  <c r="A14" i="17" a="1"/>
  <c r="A13" i="17" a="1"/>
  <c r="A14" i="4" a="1"/>
  <c r="A6" i="16" a="1"/>
  <c r="A10" i="17" a="1"/>
  <c r="A24" i="16" a="1"/>
  <c r="A9" i="17" a="1"/>
  <c r="A18" i="17" a="1"/>
  <c r="A9" i="16" a="1"/>
  <c r="A5" i="4" a="1"/>
  <c r="A14" i="4" l="1"/>
  <c r="A8" i="4"/>
  <c r="A8" i="17"/>
  <c r="A20" i="17"/>
  <c r="A24" i="17"/>
  <c r="A5" i="17"/>
  <c r="A20" i="16"/>
  <c r="A16" i="17"/>
  <c r="A17" i="17"/>
  <c r="A14" i="17"/>
  <c r="A9" i="4"/>
  <c r="A16" i="16"/>
  <c r="A6" i="17"/>
  <c r="A12" i="16"/>
  <c r="A6" i="16"/>
  <c r="A16" i="4"/>
  <c r="A18" i="17"/>
  <c r="A13" i="17"/>
  <c r="A10" i="16"/>
  <c r="A10" i="17"/>
  <c r="A9" i="17"/>
  <c r="A12" i="4"/>
  <c r="A18" i="16"/>
  <c r="A17" i="4"/>
  <c r="A9" i="16"/>
  <c r="A17" i="16"/>
  <c r="A13" i="16"/>
  <c r="A14" i="16"/>
  <c r="A24" i="16"/>
  <c r="A12" i="17"/>
  <c r="A18" i="4"/>
  <c r="A5" i="4"/>
  <c r="A5" i="16"/>
  <c r="A8" i="16"/>
  <c r="A24" i="4"/>
  <c r="A13" i="4"/>
  <c r="A20" i="4"/>
  <c r="A10" i="4"/>
  <c r="A6" i="4"/>
  <c r="G55" i="2"/>
  <c r="B55" i="2" s="1"/>
  <c r="B27" i="2"/>
  <c r="B26" i="2"/>
  <c r="G54" i="2"/>
  <c r="B54" i="2" s="1"/>
  <c r="G28" i="2"/>
  <c r="G68" i="1"/>
  <c r="B68" i="1" s="1"/>
  <c r="B40" i="1"/>
  <c r="B25" i="2"/>
  <c r="G53" i="2"/>
  <c r="B53" i="2" s="1"/>
  <c r="G29" i="2"/>
  <c r="G69" i="1"/>
  <c r="B69" i="1" s="1"/>
  <c r="G44" i="1"/>
  <c r="B41" i="1"/>
  <c r="G30" i="2"/>
  <c r="G70" i="1"/>
  <c r="B70" i="1" s="1"/>
  <c r="G45" i="1"/>
  <c r="G43" i="1"/>
  <c r="B42" i="1"/>
  <c r="G46" i="1" l="1"/>
  <c r="G33" i="2"/>
  <c r="G73" i="1"/>
  <c r="B73" i="1" s="1"/>
  <c r="B45" i="1"/>
  <c r="G32" i="2"/>
  <c r="G72" i="1"/>
  <c r="B72" i="1" s="1"/>
  <c r="B44" i="1"/>
  <c r="B29" i="2"/>
  <c r="G57" i="2"/>
  <c r="B57" i="2" s="1"/>
  <c r="B30" i="2"/>
  <c r="G58" i="2"/>
  <c r="B58" i="2" s="1"/>
  <c r="G31" i="2"/>
  <c r="G71" i="1"/>
  <c r="B71" i="1" s="1"/>
  <c r="B43" i="1"/>
  <c r="G56" i="2"/>
  <c r="B56" i="2" s="1"/>
  <c r="B28" i="2"/>
  <c r="G59" i="2" l="1"/>
  <c r="B59" i="2" s="1"/>
  <c r="B31" i="2"/>
  <c r="G61" i="2"/>
  <c r="B61" i="2" s="1"/>
  <c r="B33" i="2"/>
  <c r="G60" i="2"/>
  <c r="B60" i="2" s="1"/>
  <c r="B32" i="2"/>
  <c r="G34" i="2"/>
  <c r="G74" i="1"/>
  <c r="B74" i="1" s="1"/>
  <c r="B46" i="1"/>
  <c r="G62" i="2" l="1"/>
  <c r="B62" i="2" s="1"/>
  <c r="B34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<sst xmlns="http://schemas.openxmlformats.org/spreadsheetml/2006/main" count="2425" uniqueCount="262">
  <si>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</si>
  <si>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</si>
  <si>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</si>
  <si>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</si>
  <si>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</si>
  <si>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</si>
  <si>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</si>
  <si>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</si>
  <si>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</si>
  <si>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</si>
  <si>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</si>
  <si>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</si>
  <si>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</si>
  <si>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</si>
  <si>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</si>
  <si>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</si>
  <si>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</si>
  <si>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</si>
  <si>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</si>
  <si>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</si>
  <si>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</si>
  <si>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</si>
  <si>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</si>
  <si>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</si>
  <si>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</si>
  <si>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</si>
  <si>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</si>
  <si>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</si>
  <si>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</si>
  <si>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</si>
  <si>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</si>
  <si>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</si>
  <si>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</si>
  <si>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</si>
  <si>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</si>
  <si>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</si>
  <si>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</si>
  <si>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</si>
  <si>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</si>
  <si>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</si>
  <si>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</si>
  <si>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</si>
  <si>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</si>
  <si>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</si>
  <si>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</si>
  <si>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</si>
  <si>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</si>
  <si>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</si>
  <si>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</si>
  <si>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</si>
  <si>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</si>
  <si>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</si>
  <si>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</si>
  <si>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</si>
  <si>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</si>
  <si>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</si>
  <si>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</si>
  <si>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</si>
  <si>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</si>
  <si>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</si>
  <si>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</si>
  <si>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</si>
  <si>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</si>
  <si>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</si>
  <si>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</si>
  <si>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</si>
  <si>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PT_p</t>
  </si>
  <si>
    <t>YT_p</t>
  </si>
  <si>
    <t>depreciation rate is delta_p =  (I/Y)/ (K/Y)</t>
  </si>
  <si>
    <t>omegaNX0_p</t>
  </si>
  <si>
    <t>omegaNXT_p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</si>
  <si>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</si>
  <si>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</si>
  <si>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</si>
  <si>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</si>
  <si>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</si>
  <si>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</si>
  <si>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</si>
  <si>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</si>
  <si>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</si>
  <si>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</si>
  <si>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</si>
  <si>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</si>
  <si>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</si>
  <si>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</si>
  <si>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</si>
  <si>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</si>
  <si>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</si>
  <si>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</si>
  <si>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</si>
  <si>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</si>
  <si>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</si>
  <si>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</si>
  <si>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</si>
  <si>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</si>
  <si>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</si>
  <si>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</si>
  <si>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</si>
  <si>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</si>
  <si>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</si>
  <si>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</si>
  <si>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</si>
  <si>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</si>
  <si>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</si>
  <si>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</si>
  <si>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</si>
  <si>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</si>
  <si>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</si>
  <si>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</si>
  <si>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</si>
  <si>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</si>
  <si>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</si>
  <si>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</si>
  <si>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</si>
  <si>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</si>
  <si>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</si>
  <si>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</si>
  <si>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</si>
  <si>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Dynamics</t>
  </si>
  <si>
    <t>defines values for structural parameters which influence the dynamics of the model</t>
  </si>
  <si>
    <t>defines values for structural parameters mainly elasticities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</si>
  <si>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</si>
  <si>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</si>
  <si>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</si>
  <si>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</si>
  <si>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</si>
  <si>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intitial temperature in region 3</t>
  </si>
  <si>
    <t>Red River Delta</t>
  </si>
  <si>
    <t>Central Highlands</t>
  </si>
  <si>
    <t>Mekong river delta</t>
  </si>
  <si>
    <t>Sector in Model</t>
  </si>
  <si>
    <t>Classifications</t>
  </si>
  <si>
    <t>Region in Model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</si>
  <si>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</si>
  <si>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</si>
  <si>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</si>
  <si>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</si>
  <si>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</si>
  <si>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</si>
  <si>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</si>
  <si>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</si>
  <si>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</si>
  <si>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</si>
  <si>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</si>
  <si>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Agriculture</t>
  </si>
  <si>
    <t>Forestry</t>
  </si>
  <si>
    <t>Special</t>
  </si>
  <si>
    <t>Homestead</t>
  </si>
  <si>
    <t>Number of newly established enterprises</t>
  </si>
  <si>
    <t>Cumulative</t>
  </si>
  <si>
    <t>Share</t>
  </si>
  <si>
    <t>Number of acting enterprises</t>
  </si>
  <si>
    <t>Number of Houses</t>
  </si>
  <si>
    <t>Area</t>
  </si>
  <si>
    <t>Average Population</t>
  </si>
  <si>
    <t>etaQ_p</t>
  </si>
  <si>
    <t>etaQ_1_p</t>
  </si>
  <si>
    <t>etaQ_2_p</t>
  </si>
  <si>
    <t>etaQ_3_p</t>
  </si>
  <si>
    <t>Time</t>
  </si>
  <si>
    <t>exo_T_1</t>
  </si>
  <si>
    <t>exo_SL</t>
  </si>
  <si>
    <t>Taxes on capital</t>
  </si>
  <si>
    <t>Taxes on labour</t>
  </si>
  <si>
    <t>Gross Value Added Shares National Level</t>
  </si>
  <si>
    <t>Employment Shares</t>
  </si>
  <si>
    <t>Labour cost shares</t>
  </si>
  <si>
    <t>exo_T_2</t>
  </si>
  <si>
    <t>exo_DRO_1</t>
  </si>
  <si>
    <t>exo_CYC_1</t>
  </si>
  <si>
    <t>exo_CYC_2</t>
  </si>
  <si>
    <t>Drought</t>
  </si>
  <si>
    <t>Cyclone</t>
  </si>
  <si>
    <t>Damage Functions TFP</t>
  </si>
  <si>
    <t>Damage Functions Labour</t>
  </si>
  <si>
    <t>Damage Functions Capital</t>
  </si>
  <si>
    <t>Data</t>
  </si>
  <si>
    <t>defines coefficients for the sectoral and regional damage functions to total factor productivity</t>
  </si>
  <si>
    <t>defines coefficients for the sectoral and regional damage functions to capital stock</t>
  </si>
  <si>
    <t>sheet with link to data sources used for calibration</t>
  </si>
  <si>
    <t>exo_PoP</t>
  </si>
  <si>
    <t>exo_T_3</t>
  </si>
  <si>
    <t>PERC0_3_p</t>
  </si>
  <si>
    <t>percipitation in region 3</t>
  </si>
  <si>
    <t>WS0_3_p</t>
  </si>
  <si>
    <t>wind speed in region 3</t>
  </si>
  <si>
    <t>exo_CYC_3</t>
  </si>
  <si>
    <t>exo_DRO_3</t>
  </si>
  <si>
    <t>Adaptation</t>
  </si>
  <si>
    <t>Extremes</t>
  </si>
  <si>
    <t>Structural Parameters</t>
  </si>
  <si>
    <t>defines coefficients for the sectoral and regional damage functions to labour productivity</t>
  </si>
  <si>
    <t xml:space="preserve">Note: The model uses aggregated sectors, e.g. BDE. The sector BDE is the aggregate out of the single sectors B, D and E. </t>
  </si>
  <si>
    <t>terminal aggregates</t>
  </si>
  <si>
    <t>Source: Statistical Yearbook 2018 page 42 Table 3</t>
  </si>
  <si>
    <t>Land use by region</t>
  </si>
  <si>
    <t>Source: Statistical Yearbook 2018 page 205 Table 73</t>
  </si>
  <si>
    <t>Source: Statistical Yearbook 2018 page 209 Table 75</t>
  </si>
  <si>
    <t>Source: Statistical Yearbook 2018 page 189 Table 71</t>
  </si>
  <si>
    <t>Source: Statistical Yearbook 2018 page 53 Table 5</t>
  </si>
  <si>
    <t>elasticity of substitution between sectors</t>
  </si>
  <si>
    <t>elasticity of substitution between regions for sector 1</t>
  </si>
  <si>
    <t>elasticity of substitution between regions for sector 2</t>
  </si>
  <si>
    <t>elasticity of substitution between regions for sector 3</t>
  </si>
  <si>
    <t>Initial Employment Growth Rates</t>
  </si>
  <si>
    <t>Growth rates of real gross value added</t>
  </si>
  <si>
    <t>Growth rates of employment</t>
  </si>
  <si>
    <t>North Central and Central Coast, Southeast, Central Highlands, Northern Midlands and Mountains</t>
  </si>
  <si>
    <t>GDP per capita in 2010 US Dollars</t>
  </si>
  <si>
    <t>B,D,E</t>
  </si>
  <si>
    <t>G,J,K,L,M,N,R</t>
  </si>
  <si>
    <t>O,P,Q</t>
  </si>
  <si>
    <t>S,T</t>
  </si>
  <si>
    <t>Initial</t>
  </si>
  <si>
    <t>Initial Growth Rate</t>
  </si>
  <si>
    <t>quandratic term</t>
  </si>
  <si>
    <t>quandratic exponent :-)</t>
  </si>
  <si>
    <t>etaQ_4_p</t>
  </si>
  <si>
    <t>etaQ_5_p</t>
  </si>
  <si>
    <t>etaQ_6_p</t>
  </si>
  <si>
    <t>etaQ_7_p</t>
  </si>
  <si>
    <t>etaQ_8_p</t>
  </si>
  <si>
    <t>etaQ_9_p</t>
  </si>
  <si>
    <t>elasticity of substitution between regions for sector 4</t>
  </si>
  <si>
    <t>elasticity of substitution between regions for sector 5</t>
  </si>
  <si>
    <t>elasticity of substitution between regions for sector 6</t>
  </si>
  <si>
    <t>elasticity of substitution between regions for sector 7</t>
  </si>
  <si>
    <t>elasticity of substitution between regions for sector 8</t>
  </si>
  <si>
    <t>elasticity of substitution between regions for sector 9</t>
  </si>
  <si>
    <t>© Halle Institute for Economic Research (IWH)</t>
  </si>
  <si>
    <t>defines terminal values for climate variables of the baseline scenario</t>
  </si>
  <si>
    <t>exo_GA_SL_1_1</t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</si>
  <si>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</si>
  <si>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</si>
  <si>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</si>
  <si>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</si>
  <si>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</si>
  <si>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</si>
  <si>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</si>
  <si>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</si>
  <si>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</si>
  <si>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</si>
  <si>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</si>
  <si>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</si>
  <si>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5_1</t>
  </si>
  <si>
    <t>5_2</t>
  </si>
  <si>
    <t>5_3</t>
  </si>
  <si>
    <t>6_1</t>
  </si>
  <si>
    <t>6_2</t>
  </si>
  <si>
    <t>6_3</t>
  </si>
  <si>
    <t>7_1</t>
  </si>
  <si>
    <t>7_2</t>
  </si>
  <si>
    <t>7_3</t>
  </si>
  <si>
    <t>8_1</t>
  </si>
  <si>
    <t>8_2</t>
  </si>
  <si>
    <t>8_3</t>
  </si>
  <si>
    <t>9_1</t>
  </si>
  <si>
    <t>9_2</t>
  </si>
  <si>
    <t>9_3</t>
  </si>
  <si>
    <t>exo_PREC_1</t>
  </si>
  <si>
    <t>exo_PREC_2</t>
  </si>
  <si>
    <t>exo_PREC_3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</si>
</sst>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11" fontId="3" fillId="0" borderId="0" xfId="0" applyNumberFormat="1" applyFont="1"/>
    <xf numFmtId="0" fontId="3" fillId="0" borderId="0" xfId="0" applyFont="1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0" fontId="0" fillId="6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5" xfId="0" applyBorder="1"/>
    <xf numFmtId="2" fontId="0" fillId="0" borderId="0" xfId="0" applyNumberForma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166" fontId="0" fillId="0" borderId="6" xfId="0" applyNumberFormat="1" applyBorder="1"/>
    <xf numFmtId="166" fontId="0" fillId="0" borderId="9" xfId="0" applyNumberFormat="1" applyBorder="1"/>
    <xf numFmtId="165" fontId="3" fillId="0" borderId="0" xfId="0" applyNumberFormat="1" applyFont="1"/>
    <xf numFmtId="0" fontId="0" fillId="6" borderId="8" xfId="0" applyFill="1" applyBorder="1"/>
    <xf numFmtId="0" fontId="0" fillId="0" borderId="0" xfId="0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166" fontId="0" fillId="0" borderId="0" xfId="0" applyNumberFormat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EmploymentShar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Real%20Gross%20Value%20Added%20by%20Economic%20Activ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_modified"/>
      <sheetName val="S"/>
      <sheetName val="U"/>
      <sheetName val="IO"/>
      <sheetName val="Tabelle1"/>
      <sheetName val="IO_unscaled_ProductTechnology"/>
      <sheetName val="IO_scaled_ProductTechnology"/>
      <sheetName val="IO_GRAS_ProductTechnology"/>
      <sheetName val="IO_unscaled_IndustryTechnology"/>
      <sheetName val="IO_scaled_IndustryTechnology"/>
      <sheetName val="IO_GRAS_IndustryTechnology"/>
      <sheetName val="IO_GRAS_Economic_Activity_3"/>
      <sheetName val="IO GRAS Economic Activity 9"/>
      <sheetName val="IO_GRAS_Economic_Activity_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3">
          <cell r="B23">
            <v>0.12065051525610013</v>
          </cell>
          <cell r="C23">
            <v>6.8525020666944686E-2</v>
          </cell>
          <cell r="D23">
            <v>0.28057186108772275</v>
          </cell>
          <cell r="E23">
            <v>6.9899451843180804E-2</v>
          </cell>
          <cell r="F23">
            <v>0.14702740304128381</v>
          </cell>
          <cell r="G23">
            <v>2.9483517417049399E-2</v>
          </cell>
          <cell r="H23">
            <v>0.17060224188606432</v>
          </cell>
          <cell r="I23">
            <v>0.10773637590795128</v>
          </cell>
          <cell r="J23">
            <v>5.5036128937033871E-3</v>
          </cell>
        </row>
        <row r="24">
          <cell r="B24">
            <v>0.66875157554028841</v>
          </cell>
          <cell r="C24">
            <v>0.39423468565742531</v>
          </cell>
          <cell r="D24">
            <v>0.58409473552768221</v>
          </cell>
          <cell r="E24">
            <v>0.8385907904930755</v>
          </cell>
          <cell r="F24">
            <v>0.64956754233901648</v>
          </cell>
          <cell r="G24">
            <v>0.67880370969667991</v>
          </cell>
          <cell r="H24">
            <v>0.60051035197199842</v>
          </cell>
          <cell r="I24">
            <v>0.72706895076539946</v>
          </cell>
          <cell r="J24">
            <v>0.89951936020416312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/>
      <sheetData sheetId="1">
        <row r="3">
          <cell r="X3">
            <v>-4.1781774017679151E-2</v>
          </cell>
          <cell r="Y3">
            <v>-1.2208379130647451E-2</v>
          </cell>
          <cell r="Z3">
            <v>5.2183640761688597E-2</v>
          </cell>
          <cell r="AA3">
            <v>4.5016824005985126E-2</v>
          </cell>
          <cell r="AB3">
            <v>1.9505154536107773E-2</v>
          </cell>
          <cell r="AC3">
            <v>2.2418693246302947E-2</v>
          </cell>
          <cell r="AD3">
            <v>3.6927653425906801E-2</v>
          </cell>
          <cell r="AE3">
            <v>1.3624174246621257E-2</v>
          </cell>
          <cell r="AF3">
            <v>3.2372678605788165E-2</v>
          </cell>
        </row>
        <row r="12">
          <cell r="B12">
            <v>0.41864967694004818</v>
          </cell>
          <cell r="C12">
            <v>9.9863421808985622E-3</v>
          </cell>
          <cell r="D12">
            <v>0.16634398192965472</v>
          </cell>
          <cell r="E12">
            <v>7.1292690065062239E-2</v>
          </cell>
          <cell r="F12">
            <v>0.15328087830282836</v>
          </cell>
          <cell r="G12">
            <v>3.0285463427812419E-2</v>
          </cell>
          <cell r="H12">
            <v>4.6569786202600987E-2</v>
          </cell>
          <cell r="I12">
            <v>8.3989959251671589E-2</v>
          </cell>
          <cell r="J12">
            <v>1.9601221699422917E-2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3.06-07"/>
      <sheetName val="Regression Data"/>
      <sheetName val="Aggregation 3 Sectors"/>
    </sheetNames>
    <sheetDataSet>
      <sheetData sheetId="0"/>
      <sheetData sheetId="1">
        <row r="17">
          <cell r="AI17">
            <v>2.7500252201002755E-2</v>
          </cell>
          <cell r="AJ17">
            <v>3.02806218819755E-2</v>
          </cell>
          <cell r="AK17">
            <v>0.10750863704699616</v>
          </cell>
          <cell r="AL17">
            <v>8.5753425432313859E-2</v>
          </cell>
          <cell r="AM17">
            <v>6.8169183350822518E-2</v>
          </cell>
          <cell r="AN17">
            <v>6.3191148855540488E-2</v>
          </cell>
          <cell r="AO17">
            <v>6.5351986037606793E-2</v>
          </cell>
          <cell r="AP17">
            <v>6.689610663516099E-2</v>
          </cell>
          <cell r="AQ17">
            <v>6.3625319191931748E-2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D56"/>
  <sheetViews>
    <sheetView workbookViewId="0">
      <selection activeCell="B4" sqref="B4"/>
    </sheetView>
  </sheetViews>
  <sheetFormatPr baseColWidth="10" defaultRowHeight="15" x14ac:dyDescent="0.25"/>
  <cols>
    <col min="1" max="1" width="24" bestFit="1" customWidth="1"/>
    <col min="2" max="2" width="108.42578125" bestFit="1" customWidth="1"/>
    <col min="3" max="3" width="14.42578125" bestFit="1" customWidth="1"/>
    <col min="4" max="4" width="31" bestFit="1" customWidth="1"/>
    <col min="5" max="5" width="28.42578125" bestFit="1" customWidth="1"/>
    <col min="6" max="6" width="9.42578125" bestFit="1" customWidth="1"/>
    <col min="7" max="7" width="17.28515625" bestFit="1" customWidth="1"/>
  </cols>
  <sheetData>
    <row r="1" spans="1:16384" x14ac:dyDescent="0.25">
      <c r="A1" s="55" t="s">
        <v>112</v>
      </c>
      <c r="B1" s="55"/>
    </row>
    <row r="2" spans="1:16384" x14ac:dyDescent="0.25">
      <c r="A2" s="4" t="s">
        <v>113</v>
      </c>
      <c r="B2" t="s">
        <v>116</v>
      </c>
    </row>
    <row r="3" spans="1:16384" x14ac:dyDescent="0.25">
      <c r="A3" s="4" t="s">
        <v>114</v>
      </c>
      <c r="B3" t="s">
        <v>115</v>
      </c>
    </row>
    <row r="4" spans="1:16384" x14ac:dyDescent="0.25">
      <c r="A4" s="4" t="s">
        <v>117</v>
      </c>
      <c r="B4" t="s">
        <v>230</v>
      </c>
    </row>
    <row r="5" spans="1:16384" x14ac:dyDescent="0.25">
      <c r="A5" s="4" t="s">
        <v>58</v>
      </c>
      <c r="B5" t="s">
        <v>122</v>
      </c>
    </row>
    <row r="6" spans="1:16384" x14ac:dyDescent="0.25">
      <c r="A6" s="4" t="s">
        <v>64</v>
      </c>
      <c r="B6" t="s">
        <v>121</v>
      </c>
    </row>
    <row r="7" spans="1:16384" x14ac:dyDescent="0.25">
      <c r="A7" s="4" t="s">
        <v>188</v>
      </c>
    </row>
    <row r="8" spans="1:16384" x14ac:dyDescent="0.25">
      <c r="A8" s="4" t="s">
        <v>189</v>
      </c>
    </row>
    <row r="9" spans="1:16384" x14ac:dyDescent="0.25">
      <c r="A9" s="4" t="s">
        <v>118</v>
      </c>
      <c r="B9" t="s">
        <v>119</v>
      </c>
    </row>
    <row r="10" spans="1:16384" x14ac:dyDescent="0.25">
      <c r="A10" s="4" t="s">
        <v>190</v>
      </c>
      <c r="B10" t="s">
        <v>120</v>
      </c>
    </row>
    <row r="11" spans="1:16384" x14ac:dyDescent="0.25">
      <c r="A11" s="4" t="s">
        <v>173</v>
      </c>
      <c r="B11" t="s">
        <v>177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pans="1:16384" x14ac:dyDescent="0.25">
      <c r="A12" s="4" t="s">
        <v>174</v>
      </c>
      <c r="B12" t="s">
        <v>191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spans="1:16384" x14ac:dyDescent="0.25">
      <c r="A13" s="4" t="s">
        <v>175</v>
      </c>
      <c r="B13" t="s">
        <v>178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spans="1:16384" x14ac:dyDescent="0.25">
      <c r="A14" s="4" t="s">
        <v>176</v>
      </c>
      <c r="B14" t="s">
        <v>179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  <c r="XFD14" s="4"/>
    </row>
    <row r="15" spans="1:16384" x14ac:dyDescent="0.25">
      <c r="A15" s="55" t="s">
        <v>71</v>
      </c>
      <c r="B15" s="55"/>
    </row>
    <row r="16" spans="1:16384" x14ac:dyDescent="0.25">
      <c r="A16" t="s">
        <v>72</v>
      </c>
      <c r="B16" s="3" t="s">
        <v>92</v>
      </c>
    </row>
    <row r="17" spans="1:2" x14ac:dyDescent="0.25">
      <c r="A17" t="s">
        <v>73</v>
      </c>
      <c r="B17" s="3" t="s">
        <v>93</v>
      </c>
    </row>
    <row r="18" spans="1:2" x14ac:dyDescent="0.25">
      <c r="A18" t="s">
        <v>74</v>
      </c>
      <c r="B18" s="3" t="s">
        <v>94</v>
      </c>
    </row>
    <row r="19" spans="1:2" x14ac:dyDescent="0.25">
      <c r="A19" t="s">
        <v>75</v>
      </c>
      <c r="B19" s="3" t="s">
        <v>95</v>
      </c>
    </row>
    <row r="20" spans="1:2" x14ac:dyDescent="0.25">
      <c r="A20" t="s">
        <v>91</v>
      </c>
      <c r="B20" s="3" t="s">
        <v>96</v>
      </c>
    </row>
    <row r="21" spans="1:2" x14ac:dyDescent="0.25">
      <c r="A21" t="s">
        <v>76</v>
      </c>
      <c r="B21" s="3" t="s">
        <v>97</v>
      </c>
    </row>
    <row r="22" spans="1:2" x14ac:dyDescent="0.25">
      <c r="A22" t="s">
        <v>77</v>
      </c>
      <c r="B22" s="3" t="s">
        <v>98</v>
      </c>
    </row>
    <row r="23" spans="1:2" x14ac:dyDescent="0.25">
      <c r="A23" t="s">
        <v>78</v>
      </c>
      <c r="B23" s="3" t="s">
        <v>99</v>
      </c>
    </row>
    <row r="24" spans="1:2" x14ac:dyDescent="0.25">
      <c r="A24" t="s">
        <v>79</v>
      </c>
      <c r="B24" s="3" t="s">
        <v>100</v>
      </c>
    </row>
    <row r="25" spans="1:2" x14ac:dyDescent="0.25">
      <c r="A25" t="s">
        <v>80</v>
      </c>
      <c r="B25" s="3" t="s">
        <v>101</v>
      </c>
    </row>
    <row r="26" spans="1:2" x14ac:dyDescent="0.25">
      <c r="A26" t="s">
        <v>81</v>
      </c>
      <c r="B26" s="3" t="s">
        <v>102</v>
      </c>
    </row>
    <row r="27" spans="1:2" x14ac:dyDescent="0.25">
      <c r="A27" t="s">
        <v>82</v>
      </c>
      <c r="B27" s="3" t="s">
        <v>103</v>
      </c>
    </row>
    <row r="28" spans="1:2" x14ac:dyDescent="0.25">
      <c r="A28" t="s">
        <v>83</v>
      </c>
      <c r="B28" s="3" t="s">
        <v>104</v>
      </c>
    </row>
    <row r="29" spans="1:2" x14ac:dyDescent="0.25">
      <c r="A29" t="s">
        <v>84</v>
      </c>
      <c r="B29" s="3" t="s">
        <v>105</v>
      </c>
    </row>
    <row r="30" spans="1:2" x14ac:dyDescent="0.25">
      <c r="A30" t="s">
        <v>85</v>
      </c>
      <c r="B30" s="3" t="s">
        <v>106</v>
      </c>
    </row>
    <row r="31" spans="1:2" x14ac:dyDescent="0.25">
      <c r="A31" t="s">
        <v>86</v>
      </c>
      <c r="B31" s="3" t="s">
        <v>107</v>
      </c>
    </row>
    <row r="32" spans="1:2" x14ac:dyDescent="0.25">
      <c r="A32" t="s">
        <v>87</v>
      </c>
      <c r="B32" s="3" t="s">
        <v>108</v>
      </c>
    </row>
    <row r="33" spans="1:2" x14ac:dyDescent="0.25">
      <c r="A33" t="s">
        <v>88</v>
      </c>
      <c r="B33" s="3" t="s">
        <v>109</v>
      </c>
    </row>
    <row r="34" spans="1:2" x14ac:dyDescent="0.25">
      <c r="A34" t="s">
        <v>89</v>
      </c>
      <c r="B34" s="3" t="s">
        <v>110</v>
      </c>
    </row>
    <row r="35" spans="1:2" x14ac:dyDescent="0.25">
      <c r="A35" t="s">
        <v>90</v>
      </c>
      <c r="B35" s="3" t="s">
        <v>111</v>
      </c>
    </row>
    <row r="37" spans="1:2" x14ac:dyDescent="0.25">
      <c r="A37" s="13" t="s">
        <v>130</v>
      </c>
      <c r="B37" s="13" t="s">
        <v>131</v>
      </c>
    </row>
    <row r="38" spans="1:2" x14ac:dyDescent="0.25">
      <c r="A38" s="40">
        <v>1</v>
      </c>
      <c r="B38" t="s">
        <v>72</v>
      </c>
    </row>
    <row r="39" spans="1:2" x14ac:dyDescent="0.25">
      <c r="A39" s="40">
        <v>2</v>
      </c>
      <c r="B39" t="s">
        <v>209</v>
      </c>
    </row>
    <row r="40" spans="1:2" x14ac:dyDescent="0.25">
      <c r="A40" s="40">
        <v>3</v>
      </c>
      <c r="B40" t="s">
        <v>74</v>
      </c>
    </row>
    <row r="41" spans="1:2" x14ac:dyDescent="0.25">
      <c r="A41" s="40">
        <v>4</v>
      </c>
      <c r="B41" t="s">
        <v>76</v>
      </c>
    </row>
    <row r="42" spans="1:2" x14ac:dyDescent="0.25">
      <c r="A42" s="40">
        <v>5</v>
      </c>
      <c r="B42" t="s">
        <v>210</v>
      </c>
    </row>
    <row r="43" spans="1:2" x14ac:dyDescent="0.25">
      <c r="A43" s="40">
        <v>6</v>
      </c>
      <c r="B43" t="s">
        <v>78</v>
      </c>
    </row>
    <row r="44" spans="1:2" x14ac:dyDescent="0.25">
      <c r="A44" s="40">
        <v>7</v>
      </c>
      <c r="B44" t="s">
        <v>79</v>
      </c>
    </row>
    <row r="45" spans="1:2" x14ac:dyDescent="0.25">
      <c r="A45" s="40">
        <v>8</v>
      </c>
      <c r="B45" t="s">
        <v>211</v>
      </c>
    </row>
    <row r="46" spans="1:2" x14ac:dyDescent="0.25">
      <c r="A46" s="40">
        <v>9</v>
      </c>
      <c r="B46" t="s">
        <v>212</v>
      </c>
    </row>
    <row r="48" spans="1:2" x14ac:dyDescent="0.25">
      <c r="A48" s="13" t="s">
        <v>132</v>
      </c>
      <c r="B48" s="13"/>
    </row>
    <row r="49" spans="1:2" x14ac:dyDescent="0.25">
      <c r="A49" s="11">
        <v>1</v>
      </c>
      <c r="B49" t="s">
        <v>129</v>
      </c>
    </row>
    <row r="50" spans="1:2" x14ac:dyDescent="0.25">
      <c r="A50" s="11">
        <v>2</v>
      </c>
      <c r="B50" t="s">
        <v>127</v>
      </c>
    </row>
    <row r="51" spans="1:2" x14ac:dyDescent="0.25">
      <c r="A51" s="11">
        <v>3</v>
      </c>
      <c r="B51" t="s">
        <v>207</v>
      </c>
    </row>
    <row r="52" spans="1:2" x14ac:dyDescent="0.25">
      <c r="A52" s="11"/>
    </row>
    <row r="53" spans="1:2" x14ac:dyDescent="0.25">
      <c r="A53" s="11"/>
    </row>
    <row r="54" spans="1:2" x14ac:dyDescent="0.25">
      <c r="A54" s="11"/>
    </row>
    <row r="55" spans="1:2" x14ac:dyDescent="0.25">
      <c r="A55" s="54" t="s">
        <v>192</v>
      </c>
      <c r="B55" s="54"/>
    </row>
    <row r="56" spans="1:2" x14ac:dyDescent="0.25">
      <c r="A56" t="s">
        <v>229</v>
      </c>
    </row>
  </sheetData>
  <mergeCells count="3">
    <mergeCell ref="A55:B55"/>
    <mergeCell ref="A1:B1"/>
    <mergeCell ref="A15:B15"/>
  </mergeCells>
  <hyperlinks>
    <hyperlink ref="A2" location="Start!A1" display="Start"/>
    <hyperlink ref="A3" location="Terminal!A1" display="Terminal"/>
    <hyperlink ref="A4" location="Baseline!A1" display="Baseline"/>
    <hyperlink ref="A9" location="Dynamics!A1" display="Dynamics"/>
    <hyperlink ref="A11" location="'Damage Functions TFP'!A1" display="Damage Functions TFP"/>
    <hyperlink ref="A12" location="'Damage Functions Labour'!A1" display="Damage Functions Labour"/>
    <hyperlink ref="A13" location="'Damage Functions Capital'!A1" display="Damage Functions Capital"/>
    <hyperlink ref="A14" location="Data!A1" display="Data"/>
    <hyperlink ref="A5" location="Temperature!A1" display="Temperature"/>
    <hyperlink ref="A6" location="SeaLevel!A1" display="Sea Level"/>
    <hyperlink ref="A7" location="Adaptation!A1" display="Adaptation"/>
    <hyperlink ref="A8" location="Extremes!A1" display="Extremes"/>
    <hyperlink ref="A10" location="'Structural Parameters'!A1" display="Strucutral Parameters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opLeftCell="A58" workbookViewId="0">
      <selection activeCell="C54" sqref="C54:C59"/>
    </sheetView>
  </sheetViews>
  <sheetFormatPr baseColWidth="10" defaultRowHeight="15" x14ac:dyDescent="0.25"/>
  <cols>
    <col min="1" max="1" width="45.28515625" customWidth="1"/>
    <col min="3" max="3" width="12.28515625" customWidth="1"/>
  </cols>
  <sheetData>
    <row r="1" spans="1:5" x14ac:dyDescent="0.25">
      <c r="A1" s="20" t="s">
        <v>123</v>
      </c>
      <c r="B1" s="21" t="s">
        <v>164</v>
      </c>
      <c r="C1" s="21"/>
      <c r="D1" s="21"/>
      <c r="E1" s="22"/>
    </row>
    <row r="2" spans="1:5" x14ac:dyDescent="0.25">
      <c r="A2" s="23">
        <v>1</v>
      </c>
      <c r="B2" s="24">
        <f>'[1]IO GRAS Economic Activity 9'!$B$23</f>
        <v>0.12065051525610013</v>
      </c>
      <c r="C2" s="25"/>
      <c r="D2" s="25"/>
      <c r="E2" s="26"/>
    </row>
    <row r="3" spans="1:5" x14ac:dyDescent="0.25">
      <c r="A3" s="23">
        <v>2</v>
      </c>
      <c r="B3" s="24">
        <f>'[1]IO GRAS Economic Activity 9'!$C$23</f>
        <v>6.8525020666944686E-2</v>
      </c>
      <c r="C3" s="25"/>
      <c r="D3" s="25"/>
      <c r="E3" s="26"/>
    </row>
    <row r="4" spans="1:5" x14ac:dyDescent="0.25">
      <c r="A4" s="23">
        <v>3</v>
      </c>
      <c r="B4" s="24">
        <f>'[1]IO GRAS Economic Activity 9'!$D$23</f>
        <v>0.28057186108772275</v>
      </c>
      <c r="C4" s="25"/>
      <c r="D4" s="25"/>
      <c r="E4" s="26"/>
    </row>
    <row r="5" spans="1:5" x14ac:dyDescent="0.25">
      <c r="A5" s="23">
        <v>4</v>
      </c>
      <c r="B5" s="24">
        <f>'[1]IO GRAS Economic Activity 9'!$E$23</f>
        <v>6.9899451843180804E-2</v>
      </c>
      <c r="C5" s="25"/>
      <c r="D5" s="25"/>
      <c r="E5" s="26"/>
    </row>
    <row r="6" spans="1:5" x14ac:dyDescent="0.25">
      <c r="A6" s="23">
        <v>5</v>
      </c>
      <c r="B6" s="24">
        <f>'[1]IO GRAS Economic Activity 9'!$F$23</f>
        <v>0.14702740304128381</v>
      </c>
      <c r="C6" s="25"/>
      <c r="D6" s="25"/>
      <c r="E6" s="26"/>
    </row>
    <row r="7" spans="1:5" x14ac:dyDescent="0.25">
      <c r="A7" s="23">
        <v>6</v>
      </c>
      <c r="B7" s="24">
        <f>'[1]IO GRAS Economic Activity 9'!$G$23</f>
        <v>2.9483517417049399E-2</v>
      </c>
      <c r="C7" s="25"/>
      <c r="D7" s="25"/>
      <c r="E7" s="26"/>
    </row>
    <row r="8" spans="1:5" x14ac:dyDescent="0.25">
      <c r="A8" s="23">
        <v>7</v>
      </c>
      <c r="B8" s="24">
        <f>'[1]IO GRAS Economic Activity 9'!$H$23</f>
        <v>0.17060224188606432</v>
      </c>
      <c r="C8" s="25"/>
      <c r="D8" s="25"/>
      <c r="E8" s="26"/>
    </row>
    <row r="9" spans="1:5" x14ac:dyDescent="0.25">
      <c r="A9" s="23">
        <v>8</v>
      </c>
      <c r="B9" s="24">
        <f>'[1]IO GRAS Economic Activity 9'!$I$23</f>
        <v>0.10773637590795128</v>
      </c>
      <c r="C9" s="25"/>
      <c r="D9" s="25"/>
      <c r="E9" s="26"/>
    </row>
    <row r="10" spans="1:5" x14ac:dyDescent="0.25">
      <c r="A10" s="27">
        <v>9</v>
      </c>
      <c r="B10" s="24">
        <f>'[1]IO GRAS Economic Activity 9'!$J$23</f>
        <v>5.5036128937033871E-3</v>
      </c>
      <c r="C10" s="28"/>
      <c r="D10" s="28"/>
      <c r="E10" s="29"/>
    </row>
    <row r="11" spans="1:5" x14ac:dyDescent="0.25">
      <c r="A11" s="20" t="s">
        <v>123</v>
      </c>
      <c r="B11" s="21" t="s">
        <v>165</v>
      </c>
      <c r="C11" s="21"/>
      <c r="D11" s="21"/>
      <c r="E11" s="22"/>
    </row>
    <row r="12" spans="1:5" x14ac:dyDescent="0.25">
      <c r="A12" s="23">
        <v>1</v>
      </c>
      <c r="B12" s="24">
        <f>[2]Calibration!$B$12</f>
        <v>0.41864967694004818</v>
      </c>
      <c r="C12" s="25"/>
      <c r="D12" s="25"/>
      <c r="E12" s="26"/>
    </row>
    <row r="13" spans="1:5" x14ac:dyDescent="0.25">
      <c r="A13" s="23">
        <v>2</v>
      </c>
      <c r="B13" s="24">
        <f>[2]Calibration!$C$12</f>
        <v>9.9863421808985622E-3</v>
      </c>
      <c r="C13" s="25"/>
      <c r="D13" s="25"/>
      <c r="E13" s="26"/>
    </row>
    <row r="14" spans="1:5" x14ac:dyDescent="0.25">
      <c r="A14" s="23">
        <v>3</v>
      </c>
      <c r="B14" s="24">
        <f>[2]Calibration!$D$12</f>
        <v>0.16634398192965472</v>
      </c>
      <c r="C14" s="25"/>
      <c r="D14" s="25"/>
      <c r="E14" s="26"/>
    </row>
    <row r="15" spans="1:5" x14ac:dyDescent="0.25">
      <c r="A15" s="23">
        <v>4</v>
      </c>
      <c r="B15" s="24">
        <f>[2]Calibration!$E$12</f>
        <v>7.1292690065062239E-2</v>
      </c>
      <c r="C15" s="25"/>
      <c r="D15" s="25"/>
      <c r="E15" s="26"/>
    </row>
    <row r="16" spans="1:5" x14ac:dyDescent="0.25">
      <c r="A16" s="23">
        <v>5</v>
      </c>
      <c r="B16" s="24">
        <f>[2]Calibration!$F$12</f>
        <v>0.15328087830282836</v>
      </c>
      <c r="C16" s="25"/>
      <c r="D16" s="25"/>
      <c r="E16" s="26"/>
    </row>
    <row r="17" spans="1:5" x14ac:dyDescent="0.25">
      <c r="A17" s="23">
        <v>6</v>
      </c>
      <c r="B17" s="24">
        <f>[2]Calibration!$G$12</f>
        <v>3.0285463427812419E-2</v>
      </c>
      <c r="C17" s="25"/>
      <c r="D17" s="25"/>
      <c r="E17" s="26"/>
    </row>
    <row r="18" spans="1:5" x14ac:dyDescent="0.25">
      <c r="A18" s="23">
        <v>7</v>
      </c>
      <c r="B18" s="24">
        <f>[2]Calibration!$H$12</f>
        <v>4.6569786202600987E-2</v>
      </c>
      <c r="C18" s="25"/>
      <c r="D18" s="25"/>
      <c r="E18" s="26"/>
    </row>
    <row r="19" spans="1:5" x14ac:dyDescent="0.25">
      <c r="A19" s="23">
        <v>8</v>
      </c>
      <c r="B19" s="24">
        <f>[2]Calibration!$I$12</f>
        <v>8.3989959251671589E-2</v>
      </c>
      <c r="C19" s="25"/>
      <c r="D19" s="25"/>
      <c r="E19" s="26"/>
    </row>
    <row r="20" spans="1:5" x14ac:dyDescent="0.25">
      <c r="A20" s="27">
        <v>9</v>
      </c>
      <c r="B20" s="24">
        <f>[2]Calibration!$J$12</f>
        <v>1.9601221699422917E-2</v>
      </c>
      <c r="C20" s="28"/>
      <c r="D20" s="28"/>
      <c r="E20" s="29"/>
    </row>
    <row r="21" spans="1:5" x14ac:dyDescent="0.25">
      <c r="A21" s="20" t="s">
        <v>123</v>
      </c>
      <c r="B21" s="21" t="s">
        <v>166</v>
      </c>
      <c r="C21" s="21"/>
      <c r="D21" s="21"/>
      <c r="E21" s="22"/>
    </row>
    <row r="22" spans="1:5" x14ac:dyDescent="0.25">
      <c r="A22" s="23">
        <v>1</v>
      </c>
      <c r="B22" s="24">
        <f>'[1]IO GRAS Economic Activity 9'!$B$24</f>
        <v>0.66875157554028841</v>
      </c>
      <c r="C22" s="25"/>
      <c r="D22" s="25"/>
      <c r="E22" s="26"/>
    </row>
    <row r="23" spans="1:5" x14ac:dyDescent="0.25">
      <c r="A23" s="23">
        <v>2</v>
      </c>
      <c r="B23" s="24">
        <f>'[1]IO GRAS Economic Activity 9'!$C$24</f>
        <v>0.39423468565742531</v>
      </c>
      <c r="C23" s="25"/>
      <c r="D23" s="25"/>
      <c r="E23" s="26"/>
    </row>
    <row r="24" spans="1:5" x14ac:dyDescent="0.25">
      <c r="A24" s="23">
        <v>3</v>
      </c>
      <c r="B24" s="24">
        <f>'[1]IO GRAS Economic Activity 9'!$D$24</f>
        <v>0.58409473552768221</v>
      </c>
      <c r="C24" s="25"/>
      <c r="D24" s="25"/>
      <c r="E24" s="26"/>
    </row>
    <row r="25" spans="1:5" x14ac:dyDescent="0.25">
      <c r="A25" s="23">
        <v>4</v>
      </c>
      <c r="B25" s="24">
        <f>'[1]IO GRAS Economic Activity 9'!$E$24</f>
        <v>0.8385907904930755</v>
      </c>
      <c r="C25" s="25"/>
      <c r="D25" s="25"/>
      <c r="E25" s="26"/>
    </row>
    <row r="26" spans="1:5" x14ac:dyDescent="0.25">
      <c r="A26" s="23">
        <v>5</v>
      </c>
      <c r="B26" s="24">
        <f>'[1]IO GRAS Economic Activity 9'!$F$24</f>
        <v>0.64956754233901648</v>
      </c>
      <c r="C26" s="25"/>
      <c r="D26" s="25"/>
      <c r="E26" s="26"/>
    </row>
    <row r="27" spans="1:5" x14ac:dyDescent="0.25">
      <c r="A27" s="23">
        <v>6</v>
      </c>
      <c r="B27" s="24">
        <f>'[1]IO GRAS Economic Activity 9'!$G$24</f>
        <v>0.67880370969667991</v>
      </c>
      <c r="C27" s="25"/>
      <c r="D27" s="25"/>
      <c r="E27" s="26"/>
    </row>
    <row r="28" spans="1:5" x14ac:dyDescent="0.25">
      <c r="A28" s="23">
        <v>7</v>
      </c>
      <c r="B28" s="24">
        <f>'[1]IO GRAS Economic Activity 9'!$H$24</f>
        <v>0.60051035197199842</v>
      </c>
      <c r="C28" s="25"/>
      <c r="D28" s="25"/>
      <c r="E28" s="26"/>
    </row>
    <row r="29" spans="1:5" x14ac:dyDescent="0.25">
      <c r="A29" s="23">
        <v>8</v>
      </c>
      <c r="B29" s="24">
        <f>'[1]IO GRAS Economic Activity 9'!$I$24</f>
        <v>0.72706895076539946</v>
      </c>
      <c r="C29" s="25"/>
      <c r="D29" s="25"/>
      <c r="E29" s="26"/>
    </row>
    <row r="30" spans="1:5" x14ac:dyDescent="0.25">
      <c r="A30" s="27">
        <v>9</v>
      </c>
      <c r="B30" s="24">
        <f>'[1]IO GRAS Economic Activity 9'!$J$24</f>
        <v>0.89951936020416312</v>
      </c>
      <c r="C30" s="25"/>
      <c r="D30" s="25"/>
      <c r="E30" s="26"/>
    </row>
    <row r="31" spans="1:5" x14ac:dyDescent="0.25">
      <c r="A31" s="20" t="s">
        <v>123</v>
      </c>
      <c r="B31" s="21" t="s">
        <v>205</v>
      </c>
      <c r="C31" s="21"/>
      <c r="D31" s="21"/>
      <c r="E31" s="22"/>
    </row>
    <row r="32" spans="1:5" x14ac:dyDescent="0.25">
      <c r="A32" s="23">
        <v>1</v>
      </c>
      <c r="B32" s="24">
        <f>'[3]Regression Data'!$AI$17</f>
        <v>2.7500252201002755E-2</v>
      </c>
      <c r="C32" s="25"/>
      <c r="D32" s="25"/>
      <c r="E32" s="26"/>
    </row>
    <row r="33" spans="1:5" x14ac:dyDescent="0.25">
      <c r="A33" s="23">
        <v>2</v>
      </c>
      <c r="B33" s="24">
        <f>'[3]Regression Data'!$AJ$17</f>
        <v>3.02806218819755E-2</v>
      </c>
      <c r="C33" s="25"/>
      <c r="D33" s="25"/>
      <c r="E33" s="26"/>
    </row>
    <row r="34" spans="1:5" x14ac:dyDescent="0.25">
      <c r="A34" s="23">
        <v>3</v>
      </c>
      <c r="B34" s="24">
        <f>'[3]Regression Data'!$AK$17</f>
        <v>0.10750863704699616</v>
      </c>
      <c r="C34" s="25"/>
      <c r="D34" s="25"/>
      <c r="E34" s="26"/>
    </row>
    <row r="35" spans="1:5" x14ac:dyDescent="0.25">
      <c r="A35" s="23">
        <v>4</v>
      </c>
      <c r="B35" s="24">
        <f>'[3]Regression Data'!$AL$17</f>
        <v>8.5753425432313859E-2</v>
      </c>
      <c r="C35" s="25"/>
      <c r="D35" s="25"/>
      <c r="E35" s="26"/>
    </row>
    <row r="36" spans="1:5" x14ac:dyDescent="0.25">
      <c r="A36" s="23">
        <v>5</v>
      </c>
      <c r="B36" s="24">
        <f>'[3]Regression Data'!$AM$17</f>
        <v>6.8169183350822518E-2</v>
      </c>
      <c r="C36" s="25"/>
      <c r="D36" s="25"/>
      <c r="E36" s="26"/>
    </row>
    <row r="37" spans="1:5" x14ac:dyDescent="0.25">
      <c r="A37" s="23">
        <v>6</v>
      </c>
      <c r="B37" s="24">
        <f>'[3]Regression Data'!$AN$17</f>
        <v>6.3191148855540488E-2</v>
      </c>
      <c r="C37" s="25"/>
      <c r="D37" s="25"/>
      <c r="E37" s="26"/>
    </row>
    <row r="38" spans="1:5" x14ac:dyDescent="0.25">
      <c r="A38" s="23">
        <v>7</v>
      </c>
      <c r="B38" s="24">
        <f>'[3]Regression Data'!$AO$17</f>
        <v>6.5351986037606793E-2</v>
      </c>
      <c r="C38" s="25"/>
      <c r="D38" s="25"/>
      <c r="E38" s="26"/>
    </row>
    <row r="39" spans="1:5" x14ac:dyDescent="0.25">
      <c r="A39" s="23">
        <v>8</v>
      </c>
      <c r="B39" s="24">
        <f>'[3]Regression Data'!$AP$17</f>
        <v>6.689610663516099E-2</v>
      </c>
      <c r="C39" s="25"/>
      <c r="D39" s="25"/>
      <c r="E39" s="26"/>
    </row>
    <row r="40" spans="1:5" x14ac:dyDescent="0.25">
      <c r="A40" s="23">
        <v>9</v>
      </c>
      <c r="B40" s="24">
        <f>'[3]Regression Data'!$AQ$17</f>
        <v>6.3625319191931748E-2</v>
      </c>
      <c r="C40" s="25"/>
      <c r="D40" s="25"/>
      <c r="E40" s="26"/>
    </row>
    <row r="41" spans="1:5" x14ac:dyDescent="0.25">
      <c r="A41" s="20" t="s">
        <v>123</v>
      </c>
      <c r="B41" s="21" t="s">
        <v>206</v>
      </c>
      <c r="C41" s="21"/>
      <c r="D41" s="21"/>
      <c r="E41" s="22"/>
    </row>
    <row r="42" spans="1:5" x14ac:dyDescent="0.25">
      <c r="A42" s="23">
        <v>1</v>
      </c>
      <c r="B42" s="24">
        <f>[2]Calibration!$X$3</f>
        <v>-4.1781774017679151E-2</v>
      </c>
      <c r="C42" s="25"/>
      <c r="D42" s="25"/>
      <c r="E42" s="26"/>
    </row>
    <row r="43" spans="1:5" x14ac:dyDescent="0.25">
      <c r="A43" s="23">
        <v>2</v>
      </c>
      <c r="B43" s="24">
        <f>[2]Calibration!$Y$3</f>
        <v>-1.2208379130647451E-2</v>
      </c>
      <c r="C43" s="25"/>
      <c r="D43" s="25"/>
      <c r="E43" s="26"/>
    </row>
    <row r="44" spans="1:5" x14ac:dyDescent="0.25">
      <c r="A44" s="23">
        <v>3</v>
      </c>
      <c r="B44" s="24">
        <f>[2]Calibration!$Z$3</f>
        <v>5.2183640761688597E-2</v>
      </c>
      <c r="C44" s="25"/>
      <c r="D44" s="25"/>
      <c r="E44" s="26"/>
    </row>
    <row r="45" spans="1:5" x14ac:dyDescent="0.25">
      <c r="A45" s="23">
        <v>4</v>
      </c>
      <c r="B45" s="24">
        <f>[2]Calibration!$AA$3</f>
        <v>4.5016824005985126E-2</v>
      </c>
      <c r="C45" s="25"/>
      <c r="D45" s="25"/>
      <c r="E45" s="26"/>
    </row>
    <row r="46" spans="1:5" x14ac:dyDescent="0.25">
      <c r="A46" s="23">
        <v>5</v>
      </c>
      <c r="B46" s="24">
        <f>[2]Calibration!$AB$3</f>
        <v>1.9505154536107773E-2</v>
      </c>
      <c r="C46" s="25"/>
      <c r="D46" s="25"/>
      <c r="E46" s="26"/>
    </row>
    <row r="47" spans="1:5" x14ac:dyDescent="0.25">
      <c r="A47" s="23">
        <v>6</v>
      </c>
      <c r="B47" s="24">
        <f>[2]Calibration!$AC$3</f>
        <v>2.2418693246302947E-2</v>
      </c>
      <c r="C47" s="25"/>
      <c r="D47" s="25"/>
      <c r="E47" s="26"/>
    </row>
    <row r="48" spans="1:5" x14ac:dyDescent="0.25">
      <c r="A48" s="23">
        <v>7</v>
      </c>
      <c r="B48" s="24">
        <f>[2]Calibration!$AD$3</f>
        <v>3.6927653425906801E-2</v>
      </c>
      <c r="C48" s="25"/>
      <c r="D48" s="25"/>
      <c r="E48" s="26"/>
    </row>
    <row r="49" spans="1:6" x14ac:dyDescent="0.25">
      <c r="A49" s="23">
        <v>8</v>
      </c>
      <c r="B49" s="24">
        <f>[2]Calibration!$AE$3</f>
        <v>1.3624174246621257E-2</v>
      </c>
      <c r="C49" s="25"/>
      <c r="D49" s="25"/>
      <c r="E49" s="26"/>
    </row>
    <row r="50" spans="1:6" x14ac:dyDescent="0.25">
      <c r="A50" s="23">
        <v>9</v>
      </c>
      <c r="B50" s="24">
        <f>[2]Calibration!$AF$3</f>
        <v>3.2372678605788165E-2</v>
      </c>
      <c r="C50" s="25"/>
      <c r="D50" s="25"/>
      <c r="E50" s="26"/>
    </row>
    <row r="51" spans="1:6" x14ac:dyDescent="0.25">
      <c r="A51" s="30" t="s">
        <v>194</v>
      </c>
      <c r="B51" s="31"/>
      <c r="C51" s="31"/>
      <c r="D51" s="31"/>
      <c r="E51" s="31"/>
      <c r="F51" s="32"/>
    </row>
    <row r="52" spans="1:6" x14ac:dyDescent="0.25">
      <c r="A52" s="33" t="s">
        <v>195</v>
      </c>
      <c r="B52" s="34" t="s">
        <v>138</v>
      </c>
      <c r="C52" s="34" t="s">
        <v>144</v>
      </c>
      <c r="D52" s="34" t="s">
        <v>145</v>
      </c>
      <c r="E52" s="34" t="s">
        <v>146</v>
      </c>
      <c r="F52" s="35" t="s">
        <v>147</v>
      </c>
    </row>
    <row r="53" spans="1:6" x14ac:dyDescent="0.25">
      <c r="A53" s="23" t="s">
        <v>139</v>
      </c>
      <c r="B53" s="25">
        <v>33123.599999999999</v>
      </c>
      <c r="C53" s="25">
        <v>11508</v>
      </c>
      <c r="D53" s="25">
        <v>14910.5</v>
      </c>
      <c r="E53" s="25">
        <v>1874.3</v>
      </c>
      <c r="F53" s="26">
        <v>714.9</v>
      </c>
    </row>
    <row r="54" spans="1:6" x14ac:dyDescent="0.25">
      <c r="A54" s="23" t="s">
        <v>127</v>
      </c>
      <c r="B54" s="25">
        <v>2125.5</v>
      </c>
      <c r="C54" s="25">
        <v>791.7</v>
      </c>
      <c r="D54" s="25">
        <v>493.7</v>
      </c>
      <c r="E54" s="25">
        <v>320.7</v>
      </c>
      <c r="F54" s="26">
        <v>145.9</v>
      </c>
    </row>
    <row r="55" spans="1:6" x14ac:dyDescent="0.25">
      <c r="A55" s="23" t="s">
        <v>140</v>
      </c>
      <c r="B55" s="25">
        <v>9520.2999999999993</v>
      </c>
      <c r="C55" s="25">
        <v>2121</v>
      </c>
      <c r="D55" s="25">
        <v>5396.7</v>
      </c>
      <c r="E55" s="25">
        <v>329.5</v>
      </c>
      <c r="F55" s="26">
        <v>112</v>
      </c>
    </row>
    <row r="56" spans="1:6" x14ac:dyDescent="0.25">
      <c r="A56" s="23" t="s">
        <v>141</v>
      </c>
      <c r="B56" s="25">
        <v>9565.5</v>
      </c>
      <c r="C56" s="25">
        <v>2195</v>
      </c>
      <c r="D56" s="25">
        <v>5750.8</v>
      </c>
      <c r="E56" s="25">
        <v>559.79999999999995</v>
      </c>
      <c r="F56" s="26">
        <v>187.8</v>
      </c>
    </row>
    <row r="57" spans="1:6" x14ac:dyDescent="0.25">
      <c r="A57" s="23" t="s">
        <v>128</v>
      </c>
      <c r="B57" s="25">
        <v>5450.9</v>
      </c>
      <c r="C57" s="25">
        <v>2421.3000000000002</v>
      </c>
      <c r="D57" s="25">
        <v>2489.5</v>
      </c>
      <c r="E57" s="25">
        <v>194.9</v>
      </c>
      <c r="F57" s="26">
        <v>59.7</v>
      </c>
    </row>
    <row r="58" spans="1:6" x14ac:dyDescent="0.25">
      <c r="A58" s="23" t="s">
        <v>142</v>
      </c>
      <c r="B58" s="25">
        <v>2352</v>
      </c>
      <c r="C58" s="25">
        <v>1359.8</v>
      </c>
      <c r="D58" s="25">
        <v>502.7</v>
      </c>
      <c r="E58" s="25">
        <v>223.9</v>
      </c>
      <c r="F58" s="26">
        <v>82.3</v>
      </c>
    </row>
    <row r="59" spans="1:6" x14ac:dyDescent="0.25">
      <c r="A59" s="27" t="s">
        <v>143</v>
      </c>
      <c r="B59" s="28">
        <v>4081.4</v>
      </c>
      <c r="C59" s="28">
        <v>2618.1</v>
      </c>
      <c r="D59" s="28">
        <v>253.6</v>
      </c>
      <c r="E59" s="28">
        <v>245.4</v>
      </c>
      <c r="F59" s="29">
        <v>127.2</v>
      </c>
    </row>
    <row r="60" spans="1:6" x14ac:dyDescent="0.25">
      <c r="A60" s="30" t="s">
        <v>196</v>
      </c>
      <c r="B60" s="31"/>
      <c r="C60" s="31"/>
      <c r="D60" s="31"/>
      <c r="E60" s="31"/>
      <c r="F60" s="32"/>
    </row>
    <row r="61" spans="1:6" x14ac:dyDescent="0.25">
      <c r="A61" s="33" t="s">
        <v>148</v>
      </c>
      <c r="B61" s="34">
        <v>2016</v>
      </c>
      <c r="C61" s="34">
        <v>2017</v>
      </c>
      <c r="D61" s="34">
        <v>2018</v>
      </c>
      <c r="E61" s="34" t="s">
        <v>149</v>
      </c>
      <c r="F61" s="35" t="s">
        <v>150</v>
      </c>
    </row>
    <row r="62" spans="1:6" x14ac:dyDescent="0.25">
      <c r="A62" s="23" t="s">
        <v>139</v>
      </c>
      <c r="B62" s="25">
        <v>110100</v>
      </c>
      <c r="C62" s="25">
        <v>126859</v>
      </c>
      <c r="D62" s="25">
        <v>13275</v>
      </c>
      <c r="E62" s="25">
        <f t="shared" ref="E62:E68" si="0">SUM(B62:D62)</f>
        <v>250234</v>
      </c>
      <c r="F62" s="36">
        <f>B62/B$62</f>
        <v>1</v>
      </c>
    </row>
    <row r="63" spans="1:6" x14ac:dyDescent="0.25">
      <c r="A63" s="23" t="s">
        <v>127</v>
      </c>
      <c r="B63" s="25">
        <v>4193</v>
      </c>
      <c r="C63" s="25">
        <v>5300</v>
      </c>
      <c r="D63" s="25">
        <v>5271</v>
      </c>
      <c r="E63" s="25">
        <f t="shared" si="0"/>
        <v>14764</v>
      </c>
      <c r="F63" s="36">
        <f t="shared" ref="F63:F68" si="1">B63/B$62</f>
        <v>3.8083560399636694E-2</v>
      </c>
    </row>
    <row r="64" spans="1:6" x14ac:dyDescent="0.25">
      <c r="A64" s="23" t="s">
        <v>140</v>
      </c>
      <c r="B64" s="25">
        <v>14825</v>
      </c>
      <c r="C64" s="25">
        <v>17556</v>
      </c>
      <c r="D64" s="25">
        <v>18820</v>
      </c>
      <c r="E64" s="25">
        <f t="shared" si="0"/>
        <v>51201</v>
      </c>
      <c r="F64" s="36">
        <f t="shared" si="1"/>
        <v>0.13465031789282469</v>
      </c>
    </row>
    <row r="65" spans="1:6" x14ac:dyDescent="0.25">
      <c r="A65" s="23" t="s">
        <v>141</v>
      </c>
      <c r="B65" s="25">
        <v>2631</v>
      </c>
      <c r="C65" s="25">
        <v>3236</v>
      </c>
      <c r="D65" s="25">
        <v>3219</v>
      </c>
      <c r="E65" s="25">
        <f t="shared" si="0"/>
        <v>9086</v>
      </c>
      <c r="F65" s="36">
        <f t="shared" si="1"/>
        <v>2.3896457765667574E-2</v>
      </c>
    </row>
    <row r="66" spans="1:6" x14ac:dyDescent="0.25">
      <c r="A66" s="23" t="s">
        <v>128</v>
      </c>
      <c r="B66" s="25">
        <v>47108</v>
      </c>
      <c r="C66" s="25">
        <v>53698</v>
      </c>
      <c r="D66" s="25">
        <v>55821</v>
      </c>
      <c r="E66" s="25">
        <f t="shared" si="0"/>
        <v>156627</v>
      </c>
      <c r="F66" s="36">
        <f t="shared" si="1"/>
        <v>0.42786557674841053</v>
      </c>
    </row>
    <row r="67" spans="1:6" x14ac:dyDescent="0.25">
      <c r="A67" s="23" t="s">
        <v>142</v>
      </c>
      <c r="B67" s="25">
        <v>47108</v>
      </c>
      <c r="C67" s="25">
        <v>53698</v>
      </c>
      <c r="D67" s="25">
        <v>55821</v>
      </c>
      <c r="E67" s="25">
        <f t="shared" si="0"/>
        <v>156627</v>
      </c>
      <c r="F67" s="36">
        <f t="shared" si="1"/>
        <v>0.42786557674841053</v>
      </c>
    </row>
    <row r="68" spans="1:6" x14ac:dyDescent="0.25">
      <c r="A68" s="27" t="s">
        <v>143</v>
      </c>
      <c r="B68" s="28">
        <v>7890</v>
      </c>
      <c r="C68" s="28">
        <v>8994</v>
      </c>
      <c r="D68" s="28">
        <v>9271</v>
      </c>
      <c r="E68" s="28">
        <f t="shared" si="0"/>
        <v>26155</v>
      </c>
      <c r="F68" s="37">
        <f t="shared" si="1"/>
        <v>7.1662125340599458E-2</v>
      </c>
    </row>
    <row r="69" spans="1:6" x14ac:dyDescent="0.25">
      <c r="A69" s="30" t="s">
        <v>197</v>
      </c>
      <c r="B69" s="31"/>
      <c r="C69" s="31"/>
      <c r="D69" s="32"/>
    </row>
    <row r="70" spans="1:6" x14ac:dyDescent="0.25">
      <c r="A70" s="33" t="s">
        <v>151</v>
      </c>
      <c r="B70" s="34">
        <v>2017</v>
      </c>
      <c r="C70" s="34">
        <v>2018</v>
      </c>
      <c r="D70" s="35" t="s">
        <v>150</v>
      </c>
    </row>
    <row r="71" spans="1:6" x14ac:dyDescent="0.25">
      <c r="A71" s="23" t="s">
        <v>139</v>
      </c>
      <c r="B71" s="25">
        <v>654633</v>
      </c>
      <c r="C71" s="25">
        <v>714755</v>
      </c>
      <c r="D71" s="36">
        <f>B71/B$71</f>
        <v>1</v>
      </c>
    </row>
    <row r="72" spans="1:6" x14ac:dyDescent="0.25">
      <c r="A72" s="23" t="s">
        <v>127</v>
      </c>
      <c r="B72" s="25">
        <v>207376</v>
      </c>
      <c r="C72" s="25">
        <v>222324</v>
      </c>
      <c r="D72" s="36">
        <f t="shared" ref="D72:D77" si="2">B72/B$71</f>
        <v>0.31678207484193432</v>
      </c>
    </row>
    <row r="73" spans="1:6" x14ac:dyDescent="0.25">
      <c r="A73" s="23" t="s">
        <v>140</v>
      </c>
      <c r="B73" s="25">
        <v>28302</v>
      </c>
      <c r="C73" s="25">
        <v>30370</v>
      </c>
      <c r="D73" s="36">
        <f t="shared" si="2"/>
        <v>4.3233384201529709E-2</v>
      </c>
    </row>
    <row r="74" spans="1:6" x14ac:dyDescent="0.25">
      <c r="A74" s="23" t="s">
        <v>141</v>
      </c>
      <c r="B74" s="25">
        <v>88222</v>
      </c>
      <c r="C74" s="25">
        <v>95558</v>
      </c>
      <c r="D74" s="36">
        <f t="shared" si="2"/>
        <v>0.13476558621395499</v>
      </c>
    </row>
    <row r="75" spans="1:6" x14ac:dyDescent="0.25">
      <c r="A75" s="23" t="s">
        <v>128</v>
      </c>
      <c r="B75" s="25">
        <v>17533</v>
      </c>
      <c r="C75" s="25">
        <v>18489</v>
      </c>
      <c r="D75" s="36">
        <f t="shared" si="2"/>
        <v>2.6782945558809286E-2</v>
      </c>
    </row>
    <row r="76" spans="1:6" x14ac:dyDescent="0.25">
      <c r="A76" s="23" t="s">
        <v>142</v>
      </c>
      <c r="B76" s="25">
        <v>263426</v>
      </c>
      <c r="C76" s="25">
        <v>294940</v>
      </c>
      <c r="D76" s="36">
        <f t="shared" si="2"/>
        <v>0.40240256754547971</v>
      </c>
    </row>
    <row r="77" spans="1:6" x14ac:dyDescent="0.25">
      <c r="A77" s="27" t="s">
        <v>143</v>
      </c>
      <c r="B77" s="28">
        <v>49774</v>
      </c>
      <c r="C77" s="28">
        <v>53074</v>
      </c>
      <c r="D77" s="37">
        <f t="shared" si="2"/>
        <v>7.6033441638291996E-2</v>
      </c>
    </row>
    <row r="78" spans="1:6" x14ac:dyDescent="0.25">
      <c r="A78" s="30" t="s">
        <v>198</v>
      </c>
      <c r="B78" s="31"/>
      <c r="C78" s="32"/>
    </row>
    <row r="79" spans="1:6" x14ac:dyDescent="0.25">
      <c r="A79" s="33" t="s">
        <v>152</v>
      </c>
      <c r="B79" s="34" t="s">
        <v>138</v>
      </c>
      <c r="C79" s="35" t="s">
        <v>150</v>
      </c>
    </row>
    <row r="80" spans="1:6" x14ac:dyDescent="0.25">
      <c r="A80" s="23" t="s">
        <v>139</v>
      </c>
      <c r="B80" s="25">
        <v>17830</v>
      </c>
      <c r="C80" s="36">
        <f t="shared" ref="C80:C86" si="3">B80/B$80</f>
        <v>1</v>
      </c>
    </row>
    <row r="81" spans="1:4" x14ac:dyDescent="0.25">
      <c r="A81" s="23" t="s">
        <v>127</v>
      </c>
      <c r="B81" s="25">
        <v>5534</v>
      </c>
      <c r="C81" s="36">
        <f t="shared" si="3"/>
        <v>0.31037577117218174</v>
      </c>
    </row>
    <row r="82" spans="1:4" x14ac:dyDescent="0.25">
      <c r="A82" s="23" t="s">
        <v>140</v>
      </c>
      <c r="B82" s="25">
        <v>152</v>
      </c>
      <c r="C82" s="36">
        <f t="shared" si="3"/>
        <v>8.5249579360628155E-3</v>
      </c>
    </row>
    <row r="83" spans="1:4" x14ac:dyDescent="0.25">
      <c r="A83" s="23" t="s">
        <v>141</v>
      </c>
      <c r="B83" s="25">
        <v>6024</v>
      </c>
      <c r="C83" s="36">
        <f t="shared" si="3"/>
        <v>0.33785754346606844</v>
      </c>
    </row>
    <row r="84" spans="1:4" x14ac:dyDescent="0.25">
      <c r="A84" s="23" t="s">
        <v>128</v>
      </c>
      <c r="B84" s="25">
        <v>108</v>
      </c>
      <c r="C84" s="36">
        <f t="shared" si="3"/>
        <v>6.0572069545709482E-3</v>
      </c>
    </row>
    <row r="85" spans="1:4" x14ac:dyDescent="0.25">
      <c r="A85" s="23" t="s">
        <v>142</v>
      </c>
      <c r="B85" s="25">
        <v>4638</v>
      </c>
      <c r="C85" s="36">
        <f t="shared" si="3"/>
        <v>0.2601233875490746</v>
      </c>
    </row>
    <row r="86" spans="1:4" x14ac:dyDescent="0.25">
      <c r="A86" s="23" t="s">
        <v>143</v>
      </c>
      <c r="B86" s="25">
        <v>1374</v>
      </c>
      <c r="C86" s="37">
        <f t="shared" si="3"/>
        <v>7.7061132922041503E-2</v>
      </c>
    </row>
    <row r="87" spans="1:4" x14ac:dyDescent="0.25">
      <c r="A87" s="30" t="s">
        <v>199</v>
      </c>
      <c r="B87" s="31"/>
      <c r="C87" s="31"/>
      <c r="D87" s="32"/>
    </row>
    <row r="88" spans="1:4" x14ac:dyDescent="0.25">
      <c r="A88" s="23"/>
      <c r="B88" s="34" t="s">
        <v>153</v>
      </c>
      <c r="C88" s="34" t="s">
        <v>154</v>
      </c>
      <c r="D88" s="35" t="s">
        <v>150</v>
      </c>
    </row>
    <row r="89" spans="1:4" x14ac:dyDescent="0.25">
      <c r="A89" s="23" t="s">
        <v>139</v>
      </c>
      <c r="B89" s="25">
        <v>331235.7</v>
      </c>
      <c r="C89" s="25">
        <v>94666</v>
      </c>
      <c r="D89" s="36">
        <f t="shared" ref="D89:D95" si="4">C89/C$89</f>
        <v>1</v>
      </c>
    </row>
    <row r="90" spans="1:4" x14ac:dyDescent="0.25">
      <c r="A90" s="23" t="s">
        <v>127</v>
      </c>
      <c r="B90" s="25">
        <v>21260</v>
      </c>
      <c r="C90" s="25">
        <v>21566.400000000001</v>
      </c>
      <c r="D90" s="36">
        <f t="shared" si="4"/>
        <v>0.2278156888428792</v>
      </c>
    </row>
    <row r="91" spans="1:4" x14ac:dyDescent="0.25">
      <c r="A91" s="23" t="s">
        <v>140</v>
      </c>
      <c r="B91" s="25">
        <v>95222.2</v>
      </c>
      <c r="C91" s="25">
        <v>12292.7</v>
      </c>
      <c r="D91" s="36">
        <f t="shared" si="4"/>
        <v>0.12985337924914964</v>
      </c>
    </row>
    <row r="92" spans="1:4" x14ac:dyDescent="0.25">
      <c r="A92" s="23" t="s">
        <v>141</v>
      </c>
      <c r="B92" s="25">
        <v>95876</v>
      </c>
      <c r="C92" s="25">
        <v>20056.900000000001</v>
      </c>
      <c r="D92" s="36">
        <f t="shared" si="4"/>
        <v>0.21187015401516915</v>
      </c>
    </row>
    <row r="93" spans="1:4" x14ac:dyDescent="0.25">
      <c r="A93" s="23" t="s">
        <v>128</v>
      </c>
      <c r="B93" s="25">
        <v>54508.3</v>
      </c>
      <c r="C93" s="25">
        <v>5871</v>
      </c>
      <c r="D93" s="36">
        <f t="shared" si="4"/>
        <v>6.2018042380580146E-2</v>
      </c>
    </row>
    <row r="94" spans="1:4" x14ac:dyDescent="0.25">
      <c r="A94" s="23" t="s">
        <v>142</v>
      </c>
      <c r="B94" s="25">
        <v>23552.799999999999</v>
      </c>
      <c r="C94" s="25">
        <v>17074.3</v>
      </c>
      <c r="D94" s="36">
        <f t="shared" si="4"/>
        <v>0.18036359410981767</v>
      </c>
    </row>
    <row r="95" spans="1:4" x14ac:dyDescent="0.25">
      <c r="A95" s="27" t="s">
        <v>143</v>
      </c>
      <c r="B95" s="28">
        <v>40816.400000000001</v>
      </c>
      <c r="C95" s="28">
        <v>17804.7</v>
      </c>
      <c r="D95" s="37">
        <f t="shared" si="4"/>
        <v>0.18807914140240425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zoomScaleNormal="100" workbookViewId="0">
      <selection activeCell="B16" sqref="B16"/>
    </sheetView>
  </sheetViews>
  <sheetFormatPr baseColWidth="10" defaultRowHeight="15" x14ac:dyDescent="0.25"/>
  <cols>
    <col min="3" max="3" width="76.85546875" bestFit="1" customWidth="1"/>
    <col min="10" max="10" width="35.42578125" bestFit="1" customWidth="1"/>
  </cols>
  <sheetData>
    <row r="1" spans="1:4" ht="15.75" thickBot="1" x14ac:dyDescent="0.3">
      <c r="A1" s="16" t="s">
        <v>0</v>
      </c>
      <c r="B1" s="16" t="s">
        <v>1</v>
      </c>
      <c r="C1" s="16" t="s">
        <v>2</v>
      </c>
    </row>
    <row r="2" spans="1:4" x14ac:dyDescent="0.25">
      <c r="A2" s="56" t="s">
        <v>12</v>
      </c>
      <c r="B2" s="56"/>
      <c r="C2" s="56"/>
      <c r="D2" t="s">
        <v>208</v>
      </c>
    </row>
    <row r="3" spans="1:4" x14ac:dyDescent="0.25">
      <c r="A3" t="s">
        <v>3</v>
      </c>
      <c r="B3" s="15">
        <f>B5*D3</f>
        <v>1.6643999999999999</v>
      </c>
      <c r="C3" t="s">
        <v>4</v>
      </c>
      <c r="D3">
        <v>1.752</v>
      </c>
    </row>
    <row r="4" spans="1:4" x14ac:dyDescent="0.25">
      <c r="A4" t="s">
        <v>8</v>
      </c>
      <c r="B4" s="15">
        <v>1</v>
      </c>
      <c r="C4" t="s">
        <v>9</v>
      </c>
    </row>
    <row r="5" spans="1:4" x14ac:dyDescent="0.25">
      <c r="A5" t="s">
        <v>10</v>
      </c>
      <c r="B5" s="15">
        <v>0.95</v>
      </c>
      <c r="C5" t="s">
        <v>11</v>
      </c>
    </row>
    <row r="6" spans="1:4" x14ac:dyDescent="0.25">
      <c r="A6" t="s">
        <v>13</v>
      </c>
      <c r="B6" s="15">
        <v>0.14499999999999999</v>
      </c>
      <c r="C6" t="s">
        <v>14</v>
      </c>
    </row>
    <row r="7" spans="1:4" x14ac:dyDescent="0.25">
      <c r="A7" t="s">
        <v>69</v>
      </c>
      <c r="B7" s="15">
        <v>0.03</v>
      </c>
      <c r="C7" t="s">
        <v>38</v>
      </c>
    </row>
    <row r="8" spans="1:4" x14ac:dyDescent="0.25">
      <c r="A8" s="56" t="s">
        <v>19</v>
      </c>
      <c r="B8" s="56"/>
      <c r="C8" s="56"/>
    </row>
    <row r="9" spans="1:4" x14ac:dyDescent="0.25">
      <c r="A9" t="s">
        <v>15</v>
      </c>
      <c r="B9" s="14">
        <v>0.2</v>
      </c>
      <c r="C9" t="s">
        <v>21</v>
      </c>
    </row>
    <row r="10" spans="1:4" x14ac:dyDescent="0.25">
      <c r="A10" t="s">
        <v>16</v>
      </c>
      <c r="B10" s="14">
        <v>0.2</v>
      </c>
      <c r="C10" t="s">
        <v>20</v>
      </c>
    </row>
    <row r="11" spans="1:4" x14ac:dyDescent="0.25">
      <c r="A11" t="s">
        <v>125</v>
      </c>
      <c r="B11" s="14">
        <v>0.2</v>
      </c>
      <c r="C11" t="s">
        <v>126</v>
      </c>
    </row>
    <row r="12" spans="1:4" x14ac:dyDescent="0.25">
      <c r="A12" t="s">
        <v>17</v>
      </c>
      <c r="B12" s="15">
        <v>0</v>
      </c>
      <c r="C12" t="s">
        <v>22</v>
      </c>
    </row>
    <row r="13" spans="1:4" x14ac:dyDescent="0.25">
      <c r="A13" t="s">
        <v>18</v>
      </c>
      <c r="B13" s="15">
        <v>0</v>
      </c>
      <c r="C13" t="s">
        <v>23</v>
      </c>
    </row>
    <row r="14" spans="1:4" x14ac:dyDescent="0.25">
      <c r="A14" t="s">
        <v>184</v>
      </c>
      <c r="B14" s="15">
        <v>0</v>
      </c>
      <c r="C14" t="s">
        <v>185</v>
      </c>
    </row>
    <row r="15" spans="1:4" x14ac:dyDescent="0.25">
      <c r="A15" t="s">
        <v>27</v>
      </c>
      <c r="B15" s="15">
        <v>0</v>
      </c>
      <c r="C15" t="s">
        <v>28</v>
      </c>
    </row>
    <row r="16" spans="1:4" x14ac:dyDescent="0.25">
      <c r="A16" t="s">
        <v>26</v>
      </c>
      <c r="B16" s="15">
        <v>0</v>
      </c>
      <c r="C16" t="s">
        <v>29</v>
      </c>
    </row>
    <row r="17" spans="1:10" x14ac:dyDescent="0.25">
      <c r="A17" t="s">
        <v>182</v>
      </c>
      <c r="B17" s="15">
        <v>0</v>
      </c>
      <c r="C17" t="s">
        <v>183</v>
      </c>
    </row>
    <row r="18" spans="1:10" x14ac:dyDescent="0.25">
      <c r="A18" t="s">
        <v>24</v>
      </c>
      <c r="B18" s="15">
        <v>0.04</v>
      </c>
      <c r="C18" t="s">
        <v>25</v>
      </c>
    </row>
    <row r="19" spans="1:10" x14ac:dyDescent="0.25">
      <c r="A19" s="56" t="s">
        <v>7</v>
      </c>
      <c r="B19" s="56"/>
      <c r="C19" s="56"/>
      <c r="D19" t="s">
        <v>123</v>
      </c>
      <c r="E19" t="s">
        <v>124</v>
      </c>
      <c r="F19" t="s">
        <v>136</v>
      </c>
      <c r="G19" t="s">
        <v>137</v>
      </c>
      <c r="H19" t="s">
        <v>123</v>
      </c>
      <c r="I19" t="s">
        <v>150</v>
      </c>
    </row>
    <row r="20" spans="1:10" x14ac:dyDescent="0.25">
      <c r="A20" t="str">
        <f>"phiY0_" &amp; D20 &amp; "_" &amp; E20 &amp; "_p"</f>
        <v>phiY0_1_1_p</v>
      </c>
      <c r="B20" s="18">
        <f>F20*G20</f>
        <v>2.7448306742439671E-2</v>
      </c>
      <c r="C20" t="str">
        <f>CONCATENATE(D$19, " ", D20, " ",E$19, " ",E20)</f>
        <v>Sector 1 Region 1</v>
      </c>
      <c r="D20">
        <v>1</v>
      </c>
      <c r="E20">
        <v>1</v>
      </c>
      <c r="F20">
        <f>VLOOKUP(D20,$H$20:$I$28,2,0)</f>
        <v>0.12065051525610013</v>
      </c>
      <c r="G20" s="8">
        <f>Data!C59/Data!C$53</f>
        <v>0.22750260688216892</v>
      </c>
      <c r="H20">
        <v>1</v>
      </c>
      <c r="I20" s="2">
        <f>Data!B2</f>
        <v>0.12065051525610013</v>
      </c>
      <c r="J20" s="2"/>
    </row>
    <row r="21" spans="1:10" x14ac:dyDescent="0.25">
      <c r="A21" t="str">
        <f t="shared" ref="A21:A28" si="0">"phiY0_" &amp; D21 &amp; "_" &amp; E21 &amp; "_p"</f>
        <v>phiY0_1_2_p</v>
      </c>
      <c r="B21" s="18">
        <f t="shared" ref="B21:B28" si="1">F21*G21</f>
        <v>8.3002270532025104E-3</v>
      </c>
      <c r="C21" t="str">
        <f t="shared" ref="C21:C28" si="2">CONCATENATE(D$19, " ", D21, " ",E$19, " ",E21)</f>
        <v>Sector 1 Region 2</v>
      </c>
      <c r="D21">
        <v>1</v>
      </c>
      <c r="E21">
        <v>2</v>
      </c>
      <c r="F21">
        <f t="shared" ref="F21:F46" si="3">VLOOKUP(D21,$H$20:$I$28,2,0)</f>
        <v>0.12065051525610013</v>
      </c>
      <c r="G21" s="8">
        <f>Data!C54/Data!C$53</f>
        <v>6.8795620437956215E-2</v>
      </c>
      <c r="H21">
        <v>2</v>
      </c>
      <c r="I21" s="2">
        <f>Data!B3</f>
        <v>6.8525020666944686E-2</v>
      </c>
      <c r="J21" s="2"/>
    </row>
    <row r="22" spans="1:10" x14ac:dyDescent="0.25">
      <c r="A22" t="str">
        <f t="shared" si="0"/>
        <v>phiY0_1_3_p</v>
      </c>
      <c r="B22" s="18">
        <f t="shared" si="1"/>
        <v>8.4901981460457951E-2</v>
      </c>
      <c r="C22" t="str">
        <f t="shared" si="2"/>
        <v>Sector 1 Region 3</v>
      </c>
      <c r="D22">
        <v>1</v>
      </c>
      <c r="E22">
        <v>3</v>
      </c>
      <c r="F22">
        <f t="shared" si="3"/>
        <v>0.12065051525610013</v>
      </c>
      <c r="G22" s="8">
        <f>1-G21-G20</f>
        <v>0.70370177267987488</v>
      </c>
      <c r="H22">
        <v>3</v>
      </c>
      <c r="I22" s="2">
        <f>Data!B4</f>
        <v>0.28057186108772275</v>
      </c>
      <c r="J22" s="2"/>
    </row>
    <row r="23" spans="1:10" x14ac:dyDescent="0.25">
      <c r="A23" t="str">
        <f t="shared" si="0"/>
        <v>phiY0_2_1_p</v>
      </c>
      <c r="B23" s="18">
        <f t="shared" si="1"/>
        <v>8.9719042157969525E-3</v>
      </c>
      <c r="C23" t="str">
        <f t="shared" si="2"/>
        <v>Sector 2 Region 1</v>
      </c>
      <c r="D23">
        <v>2</v>
      </c>
      <c r="E23">
        <v>1</v>
      </c>
      <c r="F23">
        <f t="shared" si="3"/>
        <v>6.8525020666944686E-2</v>
      </c>
      <c r="G23" s="7">
        <f>Data!E59/Data!E53</f>
        <v>0.13092888011524303</v>
      </c>
      <c r="H23">
        <v>4</v>
      </c>
      <c r="I23" s="2">
        <f>Data!B5</f>
        <v>6.9899451843180804E-2</v>
      </c>
      <c r="J23" s="2"/>
    </row>
    <row r="24" spans="1:10" x14ac:dyDescent="0.25">
      <c r="A24" t="str">
        <f t="shared" si="0"/>
        <v>phiY0_2_2_p</v>
      </c>
      <c r="B24" s="18">
        <f t="shared" si="1"/>
        <v>1.1724896829690638E-2</v>
      </c>
      <c r="C24" t="str">
        <f t="shared" si="2"/>
        <v>Sector 2 Region 2</v>
      </c>
      <c r="D24">
        <v>2</v>
      </c>
      <c r="E24">
        <v>2</v>
      </c>
      <c r="F24">
        <f t="shared" si="3"/>
        <v>6.8525020666944686E-2</v>
      </c>
      <c r="G24" s="7">
        <f>Data!E54/Data!E53</f>
        <v>0.17110387878141173</v>
      </c>
      <c r="H24">
        <v>5</v>
      </c>
      <c r="I24" s="2">
        <f>Data!B6</f>
        <v>0.14702740304128381</v>
      </c>
    </row>
    <row r="25" spans="1:10" x14ac:dyDescent="0.25">
      <c r="A25" t="str">
        <f t="shared" si="0"/>
        <v>phiY0_2_3_p</v>
      </c>
      <c r="B25" s="18">
        <f t="shared" si="1"/>
        <v>4.7828219621457092E-2</v>
      </c>
      <c r="C25" t="str">
        <f t="shared" si="2"/>
        <v>Sector 2 Region 3</v>
      </c>
      <c r="D25">
        <v>2</v>
      </c>
      <c r="E25">
        <v>3</v>
      </c>
      <c r="F25">
        <f t="shared" si="3"/>
        <v>6.8525020666944686E-2</v>
      </c>
      <c r="G25" s="7">
        <f>1-G24-G23</f>
        <v>0.69796724110334518</v>
      </c>
      <c r="H25">
        <v>6</v>
      </c>
      <c r="I25" s="2">
        <f>Data!B7</f>
        <v>2.9483517417049399E-2</v>
      </c>
    </row>
    <row r="26" spans="1:10" x14ac:dyDescent="0.25">
      <c r="A26" t="str">
        <f t="shared" si="0"/>
        <v>phiY0_3_1_p</v>
      </c>
      <c r="B26" s="18">
        <f t="shared" si="1"/>
        <v>5.2769714735053534E-2</v>
      </c>
      <c r="C26" t="str">
        <f t="shared" si="2"/>
        <v>Sector 3 Region 1</v>
      </c>
      <c r="D26">
        <v>3</v>
      </c>
      <c r="E26">
        <v>1</v>
      </c>
      <c r="F26">
        <f t="shared" si="3"/>
        <v>0.28057186108772275</v>
      </c>
      <c r="G26" s="9">
        <f>Data!D95</f>
        <v>0.18807914140240425</v>
      </c>
      <c r="H26">
        <v>7</v>
      </c>
      <c r="I26" s="2">
        <f>Data!B8</f>
        <v>0.17060224188606432</v>
      </c>
    </row>
    <row r="27" spans="1:10" x14ac:dyDescent="0.25">
      <c r="A27" t="str">
        <f t="shared" si="0"/>
        <v>phiY0_3_2_p</v>
      </c>
      <c r="B27" s="18">
        <f t="shared" si="1"/>
        <v>6.3918671803628174E-2</v>
      </c>
      <c r="C27" t="str">
        <f t="shared" si="2"/>
        <v>Sector 3 Region 2</v>
      </c>
      <c r="D27">
        <v>3</v>
      </c>
      <c r="E27">
        <v>2</v>
      </c>
      <c r="F27">
        <f t="shared" si="3"/>
        <v>0.28057186108772275</v>
      </c>
      <c r="G27" s="9">
        <f>Data!D90</f>
        <v>0.2278156888428792</v>
      </c>
      <c r="H27">
        <v>8</v>
      </c>
      <c r="I27" s="2">
        <f>Data!B9</f>
        <v>0.10773637590795128</v>
      </c>
    </row>
    <row r="28" spans="1:10" x14ac:dyDescent="0.25">
      <c r="A28" t="str">
        <f t="shared" si="0"/>
        <v>phiY0_3_3_p</v>
      </c>
      <c r="B28" s="18">
        <f t="shared" si="1"/>
        <v>0.16388347454904106</v>
      </c>
      <c r="C28" t="str">
        <f t="shared" si="2"/>
        <v>Sector 3 Region 3</v>
      </c>
      <c r="D28">
        <v>3</v>
      </c>
      <c r="E28">
        <v>3</v>
      </c>
      <c r="F28">
        <f t="shared" si="3"/>
        <v>0.28057186108772275</v>
      </c>
      <c r="G28" s="9">
        <f>1-Start!G27-Start!G26</f>
        <v>0.5841051697547166</v>
      </c>
      <c r="H28">
        <v>9</v>
      </c>
      <c r="I28" s="2">
        <f>Data!B10</f>
        <v>5.5036128937033871E-3</v>
      </c>
    </row>
    <row r="29" spans="1:10" x14ac:dyDescent="0.25">
      <c r="A29" t="str">
        <f t="shared" ref="A29:A46" si="4">"phiY0_" &amp; D29 &amp; "_" &amp; E29 &amp; "_p"</f>
        <v>phiY0_4_1_p</v>
      </c>
      <c r="B29" s="18">
        <f t="shared" ref="B29:B46" si="5">F29*G29</f>
        <v>1.314662888716415E-2</v>
      </c>
      <c r="C29" t="str">
        <f t="shared" ref="C29:C46" si="6">CONCATENATE(D$19, " ", D29, " ",E$19, " ",E29)</f>
        <v>Sector 4 Region 1</v>
      </c>
      <c r="D29">
        <v>4</v>
      </c>
      <c r="E29">
        <v>1</v>
      </c>
      <c r="F29">
        <f t="shared" si="3"/>
        <v>6.9899451843180804E-2</v>
      </c>
      <c r="G29" s="41">
        <f>G26</f>
        <v>0.18807914140240425</v>
      </c>
      <c r="I29" s="2"/>
    </row>
    <row r="30" spans="1:10" x14ac:dyDescent="0.25">
      <c r="A30" t="str">
        <f t="shared" si="4"/>
        <v>phiY0_4_2_p</v>
      </c>
      <c r="B30" s="18">
        <f t="shared" si="5"/>
        <v>1.5924191771393897E-2</v>
      </c>
      <c r="C30" t="str">
        <f t="shared" si="6"/>
        <v>Sector 4 Region 2</v>
      </c>
      <c r="D30">
        <v>4</v>
      </c>
      <c r="E30">
        <v>2</v>
      </c>
      <c r="F30">
        <f t="shared" si="3"/>
        <v>6.9899451843180804E-2</v>
      </c>
      <c r="G30" s="41">
        <f>G27</f>
        <v>0.2278156888428792</v>
      </c>
      <c r="I30" s="2"/>
    </row>
    <row r="31" spans="1:10" x14ac:dyDescent="0.25">
      <c r="A31" t="str">
        <f t="shared" si="4"/>
        <v>phiY0_4_3_p</v>
      </c>
      <c r="B31" s="18">
        <f t="shared" si="5"/>
        <v>4.0828631184622759E-2</v>
      </c>
      <c r="C31" t="str">
        <f t="shared" si="6"/>
        <v>Sector 4 Region 3</v>
      </c>
      <c r="D31">
        <v>4</v>
      </c>
      <c r="E31">
        <v>3</v>
      </c>
      <c r="F31">
        <f t="shared" si="3"/>
        <v>6.9899451843180804E-2</v>
      </c>
      <c r="G31" s="41">
        <f>1-G30-G29</f>
        <v>0.5841051697547166</v>
      </c>
      <c r="I31" s="2"/>
    </row>
    <row r="32" spans="1:10" x14ac:dyDescent="0.25">
      <c r="A32" t="str">
        <f t="shared" si="4"/>
        <v>phiY0_5_1_p</v>
      </c>
      <c r="B32" s="18">
        <f t="shared" si="5"/>
        <v>2.76527877266299E-2</v>
      </c>
      <c r="C32" t="str">
        <f t="shared" si="6"/>
        <v>Sector 5 Region 1</v>
      </c>
      <c r="D32">
        <v>5</v>
      </c>
      <c r="E32">
        <v>1</v>
      </c>
      <c r="F32">
        <f t="shared" si="3"/>
        <v>0.14702740304128381</v>
      </c>
      <c r="G32" s="42">
        <f>G29</f>
        <v>0.18807914140240425</v>
      </c>
      <c r="I32" s="2"/>
    </row>
    <row r="33" spans="1:10" x14ac:dyDescent="0.25">
      <c r="A33" t="str">
        <f t="shared" si="4"/>
        <v>phiY0_5_2_p</v>
      </c>
      <c r="B33" s="18">
        <f t="shared" si="5"/>
        <v>3.3495149102629705E-2</v>
      </c>
      <c r="C33" t="str">
        <f t="shared" si="6"/>
        <v>Sector 5 Region 2</v>
      </c>
      <c r="D33">
        <v>5</v>
      </c>
      <c r="E33">
        <v>2</v>
      </c>
      <c r="F33">
        <f t="shared" si="3"/>
        <v>0.14702740304128381</v>
      </c>
      <c r="G33" s="42">
        <f>G30</f>
        <v>0.2278156888428792</v>
      </c>
      <c r="I33" s="2"/>
    </row>
    <row r="34" spans="1:10" x14ac:dyDescent="0.25">
      <c r="A34" t="str">
        <f t="shared" si="4"/>
        <v>phiY0_5_3_p</v>
      </c>
      <c r="B34" s="18">
        <f t="shared" si="5"/>
        <v>8.5879466212024219E-2</v>
      </c>
      <c r="C34" t="str">
        <f t="shared" si="6"/>
        <v>Sector 5 Region 3</v>
      </c>
      <c r="D34">
        <v>5</v>
      </c>
      <c r="E34">
        <v>3</v>
      </c>
      <c r="F34">
        <f t="shared" si="3"/>
        <v>0.14702740304128381</v>
      </c>
      <c r="G34" s="42">
        <f>1-G33-G32</f>
        <v>0.5841051697547166</v>
      </c>
      <c r="I34" s="2"/>
    </row>
    <row r="35" spans="1:10" x14ac:dyDescent="0.25">
      <c r="A35" t="str">
        <f t="shared" si="4"/>
        <v>phiY0_6_1_p</v>
      </c>
      <c r="B35" s="18">
        <f t="shared" si="5"/>
        <v>5.5452346413214825E-3</v>
      </c>
      <c r="C35" t="str">
        <f t="shared" si="6"/>
        <v>Sector 6 Region 1</v>
      </c>
      <c r="D35">
        <v>6</v>
      </c>
      <c r="E35">
        <v>1</v>
      </c>
      <c r="F35">
        <f t="shared" si="3"/>
        <v>2.9483517417049399E-2</v>
      </c>
      <c r="G35" s="43">
        <f>G32</f>
        <v>0.18807914140240425</v>
      </c>
      <c r="I35" s="2"/>
    </row>
    <row r="36" spans="1:10" x14ac:dyDescent="0.25">
      <c r="A36" t="str">
        <f t="shared" si="4"/>
        <v>phiY0_6_2_p</v>
      </c>
      <c r="B36" s="18">
        <f t="shared" si="5"/>
        <v>6.7168078298761357E-3</v>
      </c>
      <c r="C36" t="str">
        <f t="shared" si="6"/>
        <v>Sector 6 Region 2</v>
      </c>
      <c r="D36">
        <v>6</v>
      </c>
      <c r="E36">
        <v>2</v>
      </c>
      <c r="F36">
        <f t="shared" si="3"/>
        <v>2.9483517417049399E-2</v>
      </c>
      <c r="G36" s="43">
        <f>G33</f>
        <v>0.2278156888428792</v>
      </c>
      <c r="I36" s="2"/>
    </row>
    <row r="37" spans="1:10" x14ac:dyDescent="0.25">
      <c r="A37" t="str">
        <f t="shared" si="4"/>
        <v>phiY0_6_3_p</v>
      </c>
      <c r="B37" s="18">
        <f t="shared" si="5"/>
        <v>1.7221474945851783E-2</v>
      </c>
      <c r="C37" t="str">
        <f t="shared" si="6"/>
        <v>Sector 6 Region 3</v>
      </c>
      <c r="D37">
        <v>6</v>
      </c>
      <c r="E37">
        <v>3</v>
      </c>
      <c r="F37">
        <f t="shared" si="3"/>
        <v>2.9483517417049399E-2</v>
      </c>
      <c r="G37" s="43">
        <f>1-G36-G35</f>
        <v>0.5841051697547166</v>
      </c>
      <c r="I37" s="2"/>
    </row>
    <row r="38" spans="1:10" x14ac:dyDescent="0.25">
      <c r="A38" t="str">
        <f t="shared" si="4"/>
        <v>phiY0_7_1_p</v>
      </c>
      <c r="B38" s="18">
        <f t="shared" si="5"/>
        <v>3.2086723175256265E-2</v>
      </c>
      <c r="C38" t="str">
        <f t="shared" si="6"/>
        <v>Sector 7 Region 1</v>
      </c>
      <c r="D38">
        <v>7</v>
      </c>
      <c r="E38">
        <v>1</v>
      </c>
      <c r="F38">
        <f t="shared" si="3"/>
        <v>0.17060224188606432</v>
      </c>
      <c r="G38" s="44">
        <f>G35</f>
        <v>0.18807914140240425</v>
      </c>
      <c r="I38" s="2"/>
    </row>
    <row r="39" spans="1:10" x14ac:dyDescent="0.25">
      <c r="A39" t="str">
        <f t="shared" si="4"/>
        <v>phiY0_7_2_p</v>
      </c>
      <c r="B39" s="18">
        <f t="shared" si="5"/>
        <v>3.886586725341324E-2</v>
      </c>
      <c r="C39" t="str">
        <f t="shared" si="6"/>
        <v>Sector 7 Region 2</v>
      </c>
      <c r="D39">
        <v>7</v>
      </c>
      <c r="E39">
        <v>2</v>
      </c>
      <c r="F39">
        <f t="shared" si="3"/>
        <v>0.17060224188606432</v>
      </c>
      <c r="G39" s="44">
        <f>G36</f>
        <v>0.2278156888428792</v>
      </c>
      <c r="I39" s="2"/>
    </row>
    <row r="40" spans="1:10" x14ac:dyDescent="0.25">
      <c r="A40" t="str">
        <f t="shared" si="4"/>
        <v>phiY0_7_3_p</v>
      </c>
      <c r="B40" s="18">
        <f t="shared" si="5"/>
        <v>9.9649651457394822E-2</v>
      </c>
      <c r="C40" t="str">
        <f t="shared" si="6"/>
        <v>Sector 7 Region 3</v>
      </c>
      <c r="D40">
        <v>7</v>
      </c>
      <c r="E40">
        <v>3</v>
      </c>
      <c r="F40">
        <f t="shared" si="3"/>
        <v>0.17060224188606432</v>
      </c>
      <c r="G40" s="44">
        <f>1-G39-G38</f>
        <v>0.5841051697547166</v>
      </c>
      <c r="I40" s="2"/>
    </row>
    <row r="41" spans="1:10" x14ac:dyDescent="0.25">
      <c r="A41" t="str">
        <f t="shared" si="4"/>
        <v>phiY0_8_1_p</v>
      </c>
      <c r="B41" s="18">
        <f t="shared" si="5"/>
        <v>2.0262965078574148E-2</v>
      </c>
      <c r="C41" t="str">
        <f t="shared" si="6"/>
        <v>Sector 8 Region 1</v>
      </c>
      <c r="D41">
        <v>8</v>
      </c>
      <c r="E41">
        <v>1</v>
      </c>
      <c r="F41">
        <f t="shared" si="3"/>
        <v>0.10773637590795128</v>
      </c>
      <c r="G41" s="45">
        <f>G38</f>
        <v>0.18807914140240425</v>
      </c>
      <c r="I41" s="2"/>
    </row>
    <row r="42" spans="1:10" x14ac:dyDescent="0.25">
      <c r="A42" t="str">
        <f t="shared" si="4"/>
        <v>phiY0_8_2_p</v>
      </c>
      <c r="B42" s="18">
        <f t="shared" si="5"/>
        <v>2.4544036690905296E-2</v>
      </c>
      <c r="C42" t="str">
        <f t="shared" si="6"/>
        <v>Sector 8 Region 2</v>
      </c>
      <c r="D42">
        <v>8</v>
      </c>
      <c r="E42">
        <v>2</v>
      </c>
      <c r="F42">
        <f t="shared" si="3"/>
        <v>0.10773637590795128</v>
      </c>
      <c r="G42" s="45">
        <f>G39</f>
        <v>0.2278156888428792</v>
      </c>
      <c r="I42" s="2"/>
    </row>
    <row r="43" spans="1:10" x14ac:dyDescent="0.25">
      <c r="A43" t="str">
        <f t="shared" si="4"/>
        <v>phiY0_8_3_p</v>
      </c>
      <c r="B43" s="18">
        <f t="shared" si="5"/>
        <v>6.2929374138471841E-2</v>
      </c>
      <c r="C43" t="str">
        <f t="shared" si="6"/>
        <v>Sector 8 Region 3</v>
      </c>
      <c r="D43">
        <v>8</v>
      </c>
      <c r="E43">
        <v>3</v>
      </c>
      <c r="F43">
        <f t="shared" si="3"/>
        <v>0.10773637590795128</v>
      </c>
      <c r="G43" s="45">
        <f>1-G42-G41</f>
        <v>0.5841051697547166</v>
      </c>
      <c r="I43" s="2"/>
    </row>
    <row r="44" spans="1:10" x14ac:dyDescent="0.25">
      <c r="A44" t="str">
        <f t="shared" si="4"/>
        <v>phiY0_9_1_p</v>
      </c>
      <c r="B44" s="18">
        <f t="shared" si="5"/>
        <v>1.0351147876589346E-3</v>
      </c>
      <c r="C44" t="str">
        <f t="shared" si="6"/>
        <v>Sector 9 Region 1</v>
      </c>
      <c r="D44">
        <v>9</v>
      </c>
      <c r="E44">
        <v>1</v>
      </c>
      <c r="F44">
        <f t="shared" si="3"/>
        <v>5.5036128937033871E-3</v>
      </c>
      <c r="G44" s="46">
        <f>G41</f>
        <v>0.18807914140240425</v>
      </c>
      <c r="I44" s="2"/>
    </row>
    <row r="45" spans="1:10" x14ac:dyDescent="0.25">
      <c r="A45" t="str">
        <f t="shared" si="4"/>
        <v>phiY0_9_2_p</v>
      </c>
      <c r="B45" s="18">
        <f t="shared" si="5"/>
        <v>1.2538093625035888E-3</v>
      </c>
      <c r="C45" t="str">
        <f t="shared" si="6"/>
        <v>Sector 9 Region 2</v>
      </c>
      <c r="D45">
        <v>9</v>
      </c>
      <c r="E45">
        <v>2</v>
      </c>
      <c r="F45">
        <f t="shared" si="3"/>
        <v>5.5036128937033871E-3</v>
      </c>
      <c r="G45" s="46">
        <f>G42</f>
        <v>0.2278156888428792</v>
      </c>
      <c r="I45" s="2"/>
    </row>
    <row r="46" spans="1:10" x14ac:dyDescent="0.25">
      <c r="A46" t="str">
        <f t="shared" si="4"/>
        <v>phiY0_9_3_p</v>
      </c>
      <c r="B46" s="18">
        <f t="shared" si="5"/>
        <v>3.2146887435408641E-3</v>
      </c>
      <c r="C46" t="str">
        <f t="shared" si="6"/>
        <v>Sector 9 Region 3</v>
      </c>
      <c r="D46">
        <v>9</v>
      </c>
      <c r="E46">
        <v>3</v>
      </c>
      <c r="F46">
        <f t="shared" si="3"/>
        <v>5.5036128937033871E-3</v>
      </c>
      <c r="G46" s="46">
        <f>1-G45-G44</f>
        <v>0.5841051697547166</v>
      </c>
      <c r="I46" s="2"/>
    </row>
    <row r="47" spans="1:10" x14ac:dyDescent="0.25">
      <c r="A47" s="56" t="s">
        <v>6</v>
      </c>
      <c r="B47" s="56"/>
      <c r="C47" s="56"/>
      <c r="D47" t="s">
        <v>123</v>
      </c>
      <c r="E47" t="s">
        <v>124</v>
      </c>
      <c r="F47" t="s">
        <v>136</v>
      </c>
      <c r="G47" t="s">
        <v>137</v>
      </c>
      <c r="H47" t="s">
        <v>123</v>
      </c>
      <c r="I47" t="s">
        <v>150</v>
      </c>
    </row>
    <row r="48" spans="1:10" x14ac:dyDescent="0.25">
      <c r="A48" t="str">
        <f t="shared" ref="A48:A55" si="7">"phiN0_" &amp; D48 &amp; "_" &amp; E48 &amp; "_p"</f>
        <v>phiN0_1_1_p</v>
      </c>
      <c r="B48" s="18">
        <f>F48*G48</f>
        <v>9.5243892874238803E-2</v>
      </c>
      <c r="C48" t="str">
        <f>CONCATENATE(D$47, " ", D48, " ",E$47, " ",E48)</f>
        <v>Sector 1 Region 1</v>
      </c>
      <c r="D48">
        <v>1</v>
      </c>
      <c r="E48">
        <v>1</v>
      </c>
      <c r="F48">
        <f>VLOOKUP(D48,$H$47:$I$56,2,0)</f>
        <v>0.41864967694004818</v>
      </c>
      <c r="G48" s="8">
        <f>G20</f>
        <v>0.22750260688216892</v>
      </c>
      <c r="H48">
        <v>1</v>
      </c>
      <c r="I48" s="2">
        <f>Data!B12</f>
        <v>0.41864967694004818</v>
      </c>
      <c r="J48" s="2"/>
    </row>
    <row r="49" spans="1:10" x14ac:dyDescent="0.25">
      <c r="A49" t="str">
        <f t="shared" si="7"/>
        <v>phiN0_1_2_p</v>
      </c>
      <c r="B49" s="18">
        <f t="shared" ref="B49:B55" si="8">F49*G49</f>
        <v>2.8801264271240544E-2</v>
      </c>
      <c r="C49" t="str">
        <f t="shared" ref="C49:C55" si="9">CONCATENATE(D$47, " ", D49, " ",E$47, " ",E49)</f>
        <v>Sector 1 Region 2</v>
      </c>
      <c r="D49">
        <v>1</v>
      </c>
      <c r="E49">
        <v>2</v>
      </c>
      <c r="F49">
        <f t="shared" ref="F49:F74" si="10">VLOOKUP(D49,$H$47:$I$56,2,0)</f>
        <v>0.41864967694004818</v>
      </c>
      <c r="G49" s="8">
        <f t="shared" ref="G49:G74" si="11">G21</f>
        <v>6.8795620437956215E-2</v>
      </c>
      <c r="H49">
        <v>2</v>
      </c>
      <c r="I49" s="2">
        <f>Data!B13</f>
        <v>9.9863421808985622E-3</v>
      </c>
      <c r="J49" s="2"/>
    </row>
    <row r="50" spans="1:10" x14ac:dyDescent="0.25">
      <c r="A50" t="str">
        <f t="shared" ref="A50" si="12">"phiN0_" &amp; D50 &amp; "_" &amp; E50 &amp; "_p"</f>
        <v>phiN0_1_3_p</v>
      </c>
      <c r="B50" s="18">
        <f t="shared" ref="B50" si="13">F50*G50</f>
        <v>0.29460451979456886</v>
      </c>
      <c r="C50" t="str">
        <f t="shared" ref="C50" si="14">CONCATENATE(D$47, " ", D50, " ",E$47, " ",E50)</f>
        <v>Sector 1 Region 3</v>
      </c>
      <c r="D50">
        <v>1</v>
      </c>
      <c r="E50">
        <v>3</v>
      </c>
      <c r="F50">
        <f t="shared" si="10"/>
        <v>0.41864967694004818</v>
      </c>
      <c r="G50" s="8">
        <f t="shared" si="11"/>
        <v>0.70370177267987488</v>
      </c>
      <c r="H50">
        <v>3</v>
      </c>
      <c r="I50" s="2">
        <f>Data!B14</f>
        <v>0.16634398192965472</v>
      </c>
      <c r="J50" s="2"/>
    </row>
    <row r="51" spans="1:10" x14ac:dyDescent="0.25">
      <c r="A51" t="str">
        <f t="shared" si="7"/>
        <v>phiN0_2_1_p</v>
      </c>
      <c r="B51" s="18">
        <f t="shared" si="8"/>
        <v>1.3075005981926626E-3</v>
      </c>
      <c r="C51" t="str">
        <f t="shared" si="9"/>
        <v>Sector 2 Region 1</v>
      </c>
      <c r="D51">
        <v>2</v>
      </c>
      <c r="E51">
        <v>1</v>
      </c>
      <c r="F51">
        <f t="shared" si="10"/>
        <v>9.9863421808985622E-3</v>
      </c>
      <c r="G51" s="7">
        <f t="shared" si="11"/>
        <v>0.13092888011524303</v>
      </c>
      <c r="H51">
        <v>4</v>
      </c>
      <c r="I51" s="2">
        <f>Data!B15</f>
        <v>7.1292690065062239E-2</v>
      </c>
      <c r="J51" s="2"/>
    </row>
    <row r="52" spans="1:10" x14ac:dyDescent="0.25">
      <c r="A52" t="str">
        <f t="shared" si="7"/>
        <v>phiN0_2_2_p</v>
      </c>
      <c r="B52" s="18">
        <f t="shared" si="8"/>
        <v>1.7087018819901664E-3</v>
      </c>
      <c r="C52" t="str">
        <f t="shared" si="9"/>
        <v>Sector 2 Region 2</v>
      </c>
      <c r="D52">
        <v>2</v>
      </c>
      <c r="E52">
        <v>2</v>
      </c>
      <c r="F52">
        <f t="shared" si="10"/>
        <v>9.9863421808985622E-3</v>
      </c>
      <c r="G52" s="7">
        <f t="shared" si="11"/>
        <v>0.17110387878141173</v>
      </c>
      <c r="H52">
        <v>5</v>
      </c>
      <c r="I52" s="2">
        <f>Data!B16</f>
        <v>0.15328087830282836</v>
      </c>
    </row>
    <row r="53" spans="1:10" x14ac:dyDescent="0.25">
      <c r="A53" t="str">
        <f t="shared" ref="A53" si="15">"phiN0_" &amp; D53 &amp; "_" &amp; E53 &amp; "_p"</f>
        <v>phiN0_2_3_p</v>
      </c>
      <c r="B53" s="18">
        <f t="shared" ref="B53" si="16">F53*G53</f>
        <v>6.970139700715733E-3</v>
      </c>
      <c r="C53" t="str">
        <f t="shared" ref="C53" si="17">CONCATENATE(D$47, " ", D53, " ",E$47, " ",E53)</f>
        <v>Sector 2 Region 3</v>
      </c>
      <c r="D53">
        <v>2</v>
      </c>
      <c r="E53">
        <v>3</v>
      </c>
      <c r="F53">
        <f t="shared" si="10"/>
        <v>9.9863421808985622E-3</v>
      </c>
      <c r="G53" s="7">
        <f t="shared" si="11"/>
        <v>0.69796724110334518</v>
      </c>
      <c r="H53">
        <v>6</v>
      </c>
      <c r="I53" s="2">
        <f>Data!B17</f>
        <v>3.0285463427812419E-2</v>
      </c>
    </row>
    <row r="54" spans="1:10" x14ac:dyDescent="0.25">
      <c r="A54" t="str">
        <f t="shared" si="7"/>
        <v>phiN0_3_1_p</v>
      </c>
      <c r="B54" s="18">
        <f t="shared" si="8"/>
        <v>3.1285833298786508E-2</v>
      </c>
      <c r="C54" t="str">
        <f t="shared" si="9"/>
        <v>Sector 3 Region 1</v>
      </c>
      <c r="D54">
        <v>3</v>
      </c>
      <c r="E54">
        <v>1</v>
      </c>
      <c r="F54">
        <f t="shared" si="10"/>
        <v>0.16634398192965472</v>
      </c>
      <c r="G54" s="9">
        <f t="shared" si="11"/>
        <v>0.18807914140240425</v>
      </c>
      <c r="H54">
        <v>7</v>
      </c>
      <c r="I54" s="2">
        <f>Data!B18</f>
        <v>4.6569786202600987E-2</v>
      </c>
    </row>
    <row r="55" spans="1:10" x14ac:dyDescent="0.25">
      <c r="A55" t="str">
        <f t="shared" si="7"/>
        <v>phiN0_3_2_p</v>
      </c>
      <c r="B55" s="18">
        <f t="shared" si="8"/>
        <v>3.7895768828171736E-2</v>
      </c>
      <c r="C55" t="str">
        <f t="shared" si="9"/>
        <v>Sector 3 Region 2</v>
      </c>
      <c r="D55">
        <v>3</v>
      </c>
      <c r="E55">
        <v>2</v>
      </c>
      <c r="F55">
        <f t="shared" si="10"/>
        <v>0.16634398192965472</v>
      </c>
      <c r="G55" s="9">
        <f t="shared" si="11"/>
        <v>0.2278156888428792</v>
      </c>
      <c r="H55">
        <v>8</v>
      </c>
      <c r="I55" s="2">
        <f>Data!B19</f>
        <v>8.3989959251671589E-2</v>
      </c>
    </row>
    <row r="56" spans="1:10" x14ac:dyDescent="0.25">
      <c r="A56" t="str">
        <f t="shared" ref="A56" si="18">"phiN0_" &amp; D56 &amp; "_" &amp; E56 &amp; "_p"</f>
        <v>phiN0_3_3_p</v>
      </c>
      <c r="B56" s="18">
        <f t="shared" ref="B56" si="19">F56*G56</f>
        <v>9.7162379802696486E-2</v>
      </c>
      <c r="C56" t="str">
        <f t="shared" ref="C56" si="20">CONCATENATE(D$47, " ", D56, " ",E$47, " ",E56)</f>
        <v>Sector 3 Region 3</v>
      </c>
      <c r="D56">
        <v>3</v>
      </c>
      <c r="E56">
        <v>3</v>
      </c>
      <c r="F56">
        <f t="shared" si="10"/>
        <v>0.16634398192965472</v>
      </c>
      <c r="G56" s="9">
        <f t="shared" si="11"/>
        <v>0.5841051697547166</v>
      </c>
      <c r="H56">
        <v>9</v>
      </c>
      <c r="I56" s="2">
        <f>Data!B20</f>
        <v>1.9601221699422917E-2</v>
      </c>
    </row>
    <row r="57" spans="1:10" x14ac:dyDescent="0.25">
      <c r="A57" t="str">
        <f t="shared" ref="A57:A74" si="21">"phiN0_" &amp; D57 &amp; "_" &amp; E57 &amp; "_p"</f>
        <v>phiN0_4_1_p</v>
      </c>
      <c r="B57" s="18">
        <f t="shared" ref="B57:B74" si="22">F57*G57</f>
        <v>1.3408667935704622E-2</v>
      </c>
      <c r="C57" t="str">
        <f t="shared" ref="C57:C74" si="23">CONCATENATE(D$47, " ", D57, " ",E$47, " ",E57)</f>
        <v>Sector 4 Region 1</v>
      </c>
      <c r="D57">
        <v>4</v>
      </c>
      <c r="E57">
        <v>1</v>
      </c>
      <c r="F57">
        <f t="shared" si="10"/>
        <v>7.1292690065062239E-2</v>
      </c>
      <c r="G57" s="41">
        <f t="shared" si="11"/>
        <v>0.18807914140240425</v>
      </c>
      <c r="I57" s="2"/>
    </row>
    <row r="58" spans="1:10" x14ac:dyDescent="0.25">
      <c r="A58" t="str">
        <f t="shared" si="21"/>
        <v>phiN0_4_2_p</v>
      </c>
      <c r="B58" s="18">
        <f t="shared" si="22"/>
        <v>1.6241593296634046E-2</v>
      </c>
      <c r="C58" t="str">
        <f t="shared" si="23"/>
        <v>Sector 4 Region 2</v>
      </c>
      <c r="D58">
        <v>4</v>
      </c>
      <c r="E58">
        <v>2</v>
      </c>
      <c r="F58">
        <f t="shared" si="10"/>
        <v>7.1292690065062239E-2</v>
      </c>
      <c r="G58" s="41">
        <f t="shared" si="11"/>
        <v>0.2278156888428792</v>
      </c>
      <c r="I58" s="2"/>
    </row>
    <row r="59" spans="1:10" x14ac:dyDescent="0.25">
      <c r="A59" t="str">
        <f t="shared" si="21"/>
        <v>phiN0_4_3_p</v>
      </c>
      <c r="B59" s="18">
        <f t="shared" si="22"/>
        <v>4.164242883272358E-2</v>
      </c>
      <c r="C59" t="str">
        <f t="shared" si="23"/>
        <v>Sector 4 Region 3</v>
      </c>
      <c r="D59">
        <v>4</v>
      </c>
      <c r="E59">
        <v>3</v>
      </c>
      <c r="F59">
        <f t="shared" si="10"/>
        <v>7.1292690065062239E-2</v>
      </c>
      <c r="G59" s="41">
        <f t="shared" si="11"/>
        <v>0.5841051697547166</v>
      </c>
      <c r="I59" s="2"/>
    </row>
    <row r="60" spans="1:10" x14ac:dyDescent="0.25">
      <c r="A60" t="str">
        <f t="shared" si="21"/>
        <v>phiN0_5_1_p</v>
      </c>
      <c r="B60" s="18">
        <f t="shared" si="22"/>
        <v>2.8828935984602372E-2</v>
      </c>
      <c r="C60" t="str">
        <f t="shared" si="23"/>
        <v>Sector 5 Region 1</v>
      </c>
      <c r="D60">
        <v>5</v>
      </c>
      <c r="E60">
        <v>1</v>
      </c>
      <c r="F60">
        <f t="shared" si="10"/>
        <v>0.15328087830282836</v>
      </c>
      <c r="G60" s="42">
        <f t="shared" si="11"/>
        <v>0.18807914140240425</v>
      </c>
      <c r="I60" s="2"/>
    </row>
    <row r="61" spans="1:10" x14ac:dyDescent="0.25">
      <c r="A61" t="str">
        <f t="shared" si="21"/>
        <v>phiN0_5_2_p</v>
      </c>
      <c r="B61" s="18">
        <f t="shared" si="22"/>
        <v>3.4919788877000375E-2</v>
      </c>
      <c r="C61" t="str">
        <f t="shared" si="23"/>
        <v>Sector 5 Region 2</v>
      </c>
      <c r="D61">
        <v>5</v>
      </c>
      <c r="E61">
        <v>2</v>
      </c>
      <c r="F61">
        <f t="shared" si="10"/>
        <v>0.15328087830282836</v>
      </c>
      <c r="G61" s="42">
        <f t="shared" si="11"/>
        <v>0.2278156888428792</v>
      </c>
      <c r="I61" s="2"/>
    </row>
    <row r="62" spans="1:10" x14ac:dyDescent="0.25">
      <c r="A62" t="str">
        <f t="shared" si="21"/>
        <v>phiN0_5_3_p</v>
      </c>
      <c r="B62" s="18">
        <f t="shared" si="22"/>
        <v>8.9532153441225615E-2</v>
      </c>
      <c r="C62" t="str">
        <f t="shared" si="23"/>
        <v>Sector 5 Region 3</v>
      </c>
      <c r="D62">
        <v>5</v>
      </c>
      <c r="E62">
        <v>3</v>
      </c>
      <c r="F62">
        <f t="shared" si="10"/>
        <v>0.15328087830282836</v>
      </c>
      <c r="G62" s="42">
        <f t="shared" si="11"/>
        <v>0.5841051697547166</v>
      </c>
      <c r="I62" s="2"/>
    </row>
    <row r="63" spans="1:10" x14ac:dyDescent="0.25">
      <c r="A63" t="str">
        <f t="shared" si="21"/>
        <v>phiN0_6_1_p</v>
      </c>
      <c r="B63" s="18">
        <f t="shared" si="22"/>
        <v>5.6960639584768746E-3</v>
      </c>
      <c r="C63" t="str">
        <f t="shared" si="23"/>
        <v>Sector 6 Region 1</v>
      </c>
      <c r="D63">
        <v>6</v>
      </c>
      <c r="E63">
        <v>1</v>
      </c>
      <c r="F63">
        <f t="shared" si="10"/>
        <v>3.0285463427812419E-2</v>
      </c>
      <c r="G63" s="43">
        <f t="shared" si="11"/>
        <v>0.18807914140240425</v>
      </c>
      <c r="I63" s="2"/>
    </row>
    <row r="64" spans="1:10" x14ac:dyDescent="0.25">
      <c r="A64" t="str">
        <f t="shared" si="21"/>
        <v>phiN0_6_2_p</v>
      </c>
      <c r="B64" s="18">
        <f t="shared" si="22"/>
        <v>6.8995037127329122E-3</v>
      </c>
      <c r="C64" t="str">
        <f t="shared" si="23"/>
        <v>Sector 6 Region 2</v>
      </c>
      <c r="D64">
        <v>6</v>
      </c>
      <c r="E64">
        <v>2</v>
      </c>
      <c r="F64">
        <f t="shared" si="10"/>
        <v>3.0285463427812419E-2</v>
      </c>
      <c r="G64" s="43">
        <f t="shared" si="11"/>
        <v>0.2278156888428792</v>
      </c>
      <c r="I64" s="2"/>
    </row>
    <row r="65" spans="1:9" x14ac:dyDescent="0.25">
      <c r="A65" t="str">
        <f t="shared" si="21"/>
        <v>phiN0_6_3_p</v>
      </c>
      <c r="B65" s="18">
        <f t="shared" si="22"/>
        <v>1.7689895756602635E-2</v>
      </c>
      <c r="C65" t="str">
        <f t="shared" si="23"/>
        <v>Sector 6 Region 3</v>
      </c>
      <c r="D65">
        <v>6</v>
      </c>
      <c r="E65">
        <v>3</v>
      </c>
      <c r="F65">
        <f t="shared" si="10"/>
        <v>3.0285463427812419E-2</v>
      </c>
      <c r="G65" s="43">
        <f t="shared" si="11"/>
        <v>0.5841051697547166</v>
      </c>
      <c r="I65" s="2"/>
    </row>
    <row r="66" spans="1:9" x14ac:dyDescent="0.25">
      <c r="A66" t="str">
        <f t="shared" si="21"/>
        <v>phiN0_7_1_p</v>
      </c>
      <c r="B66" s="18">
        <f t="shared" si="22"/>
        <v>8.7588054042787248E-3</v>
      </c>
      <c r="C66" t="str">
        <f t="shared" si="23"/>
        <v>Sector 7 Region 1</v>
      </c>
      <c r="D66">
        <v>7</v>
      </c>
      <c r="E66">
        <v>1</v>
      </c>
      <c r="F66">
        <f t="shared" si="10"/>
        <v>4.6569786202600987E-2</v>
      </c>
      <c r="G66" s="44">
        <f t="shared" si="11"/>
        <v>0.18807914140240425</v>
      </c>
      <c r="I66" s="2"/>
    </row>
    <row r="67" spans="1:9" x14ac:dyDescent="0.25">
      <c r="A67" t="str">
        <f t="shared" si="21"/>
        <v>phiN0_7_2_p</v>
      </c>
      <c r="B67" s="18">
        <f t="shared" si="22"/>
        <v>1.0609327923011155E-2</v>
      </c>
      <c r="C67" t="str">
        <f t="shared" si="23"/>
        <v>Sector 7 Region 2</v>
      </c>
      <c r="D67">
        <v>7</v>
      </c>
      <c r="E67">
        <v>2</v>
      </c>
      <c r="F67">
        <f t="shared" si="10"/>
        <v>4.6569786202600987E-2</v>
      </c>
      <c r="G67" s="44">
        <f t="shared" si="11"/>
        <v>0.2278156888428792</v>
      </c>
      <c r="I67" s="2"/>
    </row>
    <row r="68" spans="1:9" x14ac:dyDescent="0.25">
      <c r="A68" t="str">
        <f t="shared" si="21"/>
        <v>phiN0_7_3_p</v>
      </c>
      <c r="B68" s="18">
        <f t="shared" si="22"/>
        <v>2.7201652875311108E-2</v>
      </c>
      <c r="C68" t="str">
        <f t="shared" si="23"/>
        <v>Sector 7 Region 3</v>
      </c>
      <c r="D68">
        <v>7</v>
      </c>
      <c r="E68">
        <v>3</v>
      </c>
      <c r="F68">
        <f t="shared" si="10"/>
        <v>4.6569786202600987E-2</v>
      </c>
      <c r="G68" s="44">
        <f t="shared" si="11"/>
        <v>0.5841051697547166</v>
      </c>
      <c r="I68" s="2"/>
    </row>
    <row r="69" spans="1:9" x14ac:dyDescent="0.25">
      <c r="A69" t="str">
        <f t="shared" si="21"/>
        <v>phiN0_8_1_p</v>
      </c>
      <c r="B69" s="18">
        <f t="shared" si="22"/>
        <v>1.5796759422477311E-2</v>
      </c>
      <c r="C69" t="str">
        <f t="shared" si="23"/>
        <v>Sector 8 Region 1</v>
      </c>
      <c r="D69">
        <v>8</v>
      </c>
      <c r="E69">
        <v>1</v>
      </c>
      <c r="F69">
        <f t="shared" si="10"/>
        <v>8.3989959251671589E-2</v>
      </c>
      <c r="G69" s="45">
        <f t="shared" si="11"/>
        <v>0.18807914140240425</v>
      </c>
      <c r="I69" s="2"/>
    </row>
    <row r="70" spans="1:9" x14ac:dyDescent="0.25">
      <c r="A70" t="str">
        <f t="shared" si="21"/>
        <v>phiN0_8_2_p</v>
      </c>
      <c r="B70" s="18">
        <f t="shared" si="22"/>
        <v>1.9134230422804918E-2</v>
      </c>
      <c r="C70" t="str">
        <f t="shared" si="23"/>
        <v>Sector 8 Region 2</v>
      </c>
      <c r="D70">
        <v>8</v>
      </c>
      <c r="E70">
        <v>2</v>
      </c>
      <c r="F70">
        <f t="shared" si="10"/>
        <v>8.3989959251671589E-2</v>
      </c>
      <c r="G70" s="45">
        <f t="shared" si="11"/>
        <v>0.2278156888428792</v>
      </c>
      <c r="I70" s="2"/>
    </row>
    <row r="71" spans="1:9" x14ac:dyDescent="0.25">
      <c r="A71" t="str">
        <f t="shared" si="21"/>
        <v>phiN0_8_3_p</v>
      </c>
      <c r="B71" s="18">
        <f t="shared" si="22"/>
        <v>4.9058969406389361E-2</v>
      </c>
      <c r="C71" t="str">
        <f t="shared" si="23"/>
        <v>Sector 8 Region 3</v>
      </c>
      <c r="D71">
        <v>8</v>
      </c>
      <c r="E71">
        <v>3</v>
      </c>
      <c r="F71">
        <f t="shared" si="10"/>
        <v>8.3989959251671589E-2</v>
      </c>
      <c r="G71" s="45">
        <f t="shared" si="11"/>
        <v>0.5841051697547166</v>
      </c>
      <c r="I71" s="2"/>
    </row>
    <row r="72" spans="1:9" x14ac:dyDescent="0.25">
      <c r="A72" t="str">
        <f t="shared" si="21"/>
        <v>phiN0_9_1_p</v>
      </c>
      <c r="B72" s="18">
        <f t="shared" si="22"/>
        <v>3.6865809476656374E-3</v>
      </c>
      <c r="C72" t="str">
        <f t="shared" si="23"/>
        <v>Sector 9 Region 1</v>
      </c>
      <c r="D72">
        <v>9</v>
      </c>
      <c r="E72">
        <v>1</v>
      </c>
      <c r="F72">
        <f t="shared" si="10"/>
        <v>1.9601221699422917E-2</v>
      </c>
      <c r="G72" s="46">
        <f t="shared" si="11"/>
        <v>0.18807914140240425</v>
      </c>
      <c r="I72" s="2"/>
    </row>
    <row r="73" spans="1:9" x14ac:dyDescent="0.25">
      <c r="A73" t="str">
        <f t="shared" si="21"/>
        <v>phiN0_9_2_p</v>
      </c>
      <c r="B73" s="18">
        <f t="shared" si="22"/>
        <v>4.4654658236160235E-3</v>
      </c>
      <c r="C73" t="str">
        <f t="shared" si="23"/>
        <v>Sector 9 Region 2</v>
      </c>
      <c r="D73">
        <v>9</v>
      </c>
      <c r="E73">
        <v>2</v>
      </c>
      <c r="F73">
        <f t="shared" si="10"/>
        <v>1.9601221699422917E-2</v>
      </c>
      <c r="G73" s="46">
        <f t="shared" si="11"/>
        <v>0.2278156888428792</v>
      </c>
      <c r="I73" s="2"/>
    </row>
    <row r="74" spans="1:9" x14ac:dyDescent="0.25">
      <c r="A74" t="str">
        <f t="shared" si="21"/>
        <v>phiN0_9_3_p</v>
      </c>
      <c r="B74" s="18">
        <f t="shared" si="22"/>
        <v>1.1449174928141258E-2</v>
      </c>
      <c r="C74" t="str">
        <f t="shared" si="23"/>
        <v>Sector 9 Region 3</v>
      </c>
      <c r="D74">
        <v>9</v>
      </c>
      <c r="E74">
        <v>3</v>
      </c>
      <c r="F74">
        <f t="shared" si="10"/>
        <v>1.9601221699422917E-2</v>
      </c>
      <c r="G74" s="46">
        <f t="shared" si="11"/>
        <v>0.5841051697547166</v>
      </c>
      <c r="I74" s="2"/>
    </row>
    <row r="75" spans="1:9" x14ac:dyDescent="0.25">
      <c r="A75" s="56" t="s">
        <v>5</v>
      </c>
      <c r="B75" s="56"/>
      <c r="C75" s="56"/>
      <c r="D75" t="s">
        <v>123</v>
      </c>
      <c r="E75" t="s">
        <v>124</v>
      </c>
      <c r="F75" t="s">
        <v>136</v>
      </c>
      <c r="G75" t="s">
        <v>137</v>
      </c>
      <c r="H75" t="s">
        <v>123</v>
      </c>
      <c r="I75" t="s">
        <v>150</v>
      </c>
    </row>
    <row r="76" spans="1:9" x14ac:dyDescent="0.25">
      <c r="A76" t="str">
        <f t="shared" ref="A76:A84" si="24">"phiW_" &amp; D76 &amp; "_" &amp; E76 &amp; "_p"</f>
        <v>phiW_1_1_p</v>
      </c>
      <c r="B76" s="18">
        <f>F76*G76</f>
        <v>0.66875157554028841</v>
      </c>
      <c r="C76" t="str">
        <f>CONCATENATE(D$75, " ", D76, " ",E$75, " ",E76)</f>
        <v>Sector 1 Region 1</v>
      </c>
      <c r="D76">
        <v>1</v>
      </c>
      <c r="E76">
        <v>1</v>
      </c>
      <c r="F76">
        <f>VLOOKUP(D76,$H$75:$I$84,2,0)</f>
        <v>0.66875157554028841</v>
      </c>
      <c r="G76" s="8">
        <v>1</v>
      </c>
      <c r="H76">
        <v>1</v>
      </c>
      <c r="I76" s="2">
        <f>Data!B22</f>
        <v>0.66875157554028841</v>
      </c>
    </row>
    <row r="77" spans="1:9" x14ac:dyDescent="0.25">
      <c r="A77" t="str">
        <f t="shared" si="24"/>
        <v>phiW_1_2_p</v>
      </c>
      <c r="B77" s="18">
        <f t="shared" ref="B77:B84" si="25">F77*G77</f>
        <v>0.66875157554028841</v>
      </c>
      <c r="C77" t="str">
        <f t="shared" ref="C77:C84" si="26">CONCATENATE(D$75, " ", D77, " ",E$75, " ",E77)</f>
        <v>Sector 1 Region 2</v>
      </c>
      <c r="D77">
        <v>1</v>
      </c>
      <c r="E77">
        <v>2</v>
      </c>
      <c r="F77">
        <f t="shared" ref="F77:F102" si="27">VLOOKUP(D77,$H$75:$I$84,2,0)</f>
        <v>0.66875157554028841</v>
      </c>
      <c r="G77" s="8">
        <v>1</v>
      </c>
      <c r="H77">
        <v>2</v>
      </c>
      <c r="I77" s="2">
        <f>Data!B23</f>
        <v>0.39423468565742531</v>
      </c>
    </row>
    <row r="78" spans="1:9" x14ac:dyDescent="0.25">
      <c r="A78" t="str">
        <f t="shared" si="24"/>
        <v>phiW_1_3_p</v>
      </c>
      <c r="B78" s="18">
        <f t="shared" si="25"/>
        <v>0.66875157554028841</v>
      </c>
      <c r="C78" t="str">
        <f t="shared" si="26"/>
        <v>Sector 1 Region 3</v>
      </c>
      <c r="D78">
        <v>1</v>
      </c>
      <c r="E78">
        <v>3</v>
      </c>
      <c r="F78">
        <f t="shared" si="27"/>
        <v>0.66875157554028841</v>
      </c>
      <c r="G78" s="8">
        <v>1</v>
      </c>
      <c r="H78">
        <v>3</v>
      </c>
      <c r="I78" s="2">
        <f>Data!B24</f>
        <v>0.58409473552768221</v>
      </c>
    </row>
    <row r="79" spans="1:9" x14ac:dyDescent="0.25">
      <c r="A79" t="str">
        <f t="shared" si="24"/>
        <v>phiW_2_1_p</v>
      </c>
      <c r="B79" s="18">
        <f t="shared" si="25"/>
        <v>0.39423468565742531</v>
      </c>
      <c r="C79" t="str">
        <f t="shared" si="26"/>
        <v>Sector 2 Region 1</v>
      </c>
      <c r="D79">
        <v>2</v>
      </c>
      <c r="E79">
        <v>1</v>
      </c>
      <c r="F79">
        <f t="shared" si="27"/>
        <v>0.39423468565742531</v>
      </c>
      <c r="G79" s="7">
        <v>1</v>
      </c>
      <c r="H79">
        <v>4</v>
      </c>
      <c r="I79" s="2">
        <f>Data!B25</f>
        <v>0.8385907904930755</v>
      </c>
    </row>
    <row r="80" spans="1:9" x14ac:dyDescent="0.25">
      <c r="A80" t="str">
        <f t="shared" si="24"/>
        <v>phiW_2_2_p</v>
      </c>
      <c r="B80" s="18">
        <f t="shared" si="25"/>
        <v>0.39423468565742531</v>
      </c>
      <c r="C80" t="str">
        <f t="shared" si="26"/>
        <v>Sector 2 Region 2</v>
      </c>
      <c r="D80">
        <v>2</v>
      </c>
      <c r="E80">
        <v>2</v>
      </c>
      <c r="F80">
        <f t="shared" si="27"/>
        <v>0.39423468565742531</v>
      </c>
      <c r="G80" s="7">
        <v>1</v>
      </c>
      <c r="H80">
        <v>5</v>
      </c>
      <c r="I80" s="2">
        <f>Data!B26</f>
        <v>0.64956754233901648</v>
      </c>
    </row>
    <row r="81" spans="1:9" x14ac:dyDescent="0.25">
      <c r="A81" t="str">
        <f t="shared" si="24"/>
        <v>phiW_2_3_p</v>
      </c>
      <c r="B81" s="18">
        <f t="shared" si="25"/>
        <v>0.39423468565742531</v>
      </c>
      <c r="C81" t="str">
        <f t="shared" si="26"/>
        <v>Sector 2 Region 3</v>
      </c>
      <c r="D81">
        <v>2</v>
      </c>
      <c r="E81">
        <v>3</v>
      </c>
      <c r="F81">
        <f t="shared" si="27"/>
        <v>0.39423468565742531</v>
      </c>
      <c r="G81" s="7">
        <v>1</v>
      </c>
      <c r="H81">
        <v>6</v>
      </c>
      <c r="I81" s="2">
        <f>Data!B27</f>
        <v>0.67880370969667991</v>
      </c>
    </row>
    <row r="82" spans="1:9" x14ac:dyDescent="0.25">
      <c r="A82" t="str">
        <f t="shared" si="24"/>
        <v>phiW_3_1_p</v>
      </c>
      <c r="B82" s="18">
        <f t="shared" si="25"/>
        <v>0.58409473552768221</v>
      </c>
      <c r="C82" t="str">
        <f t="shared" si="26"/>
        <v>Sector 3 Region 1</v>
      </c>
      <c r="D82">
        <v>3</v>
      </c>
      <c r="E82">
        <v>1</v>
      </c>
      <c r="F82">
        <f t="shared" si="27"/>
        <v>0.58409473552768221</v>
      </c>
      <c r="G82" s="9">
        <v>1</v>
      </c>
      <c r="H82">
        <v>7</v>
      </c>
      <c r="I82" s="2">
        <f>Data!B28</f>
        <v>0.60051035197199842</v>
      </c>
    </row>
    <row r="83" spans="1:9" x14ac:dyDescent="0.25">
      <c r="A83" t="str">
        <f t="shared" si="24"/>
        <v>phiW_3_2_p</v>
      </c>
      <c r="B83" s="18">
        <f t="shared" si="25"/>
        <v>0.58409473552768221</v>
      </c>
      <c r="C83" t="str">
        <f t="shared" si="26"/>
        <v>Sector 3 Region 2</v>
      </c>
      <c r="D83">
        <v>3</v>
      </c>
      <c r="E83">
        <v>2</v>
      </c>
      <c r="F83">
        <f t="shared" si="27"/>
        <v>0.58409473552768221</v>
      </c>
      <c r="G83" s="9">
        <v>1</v>
      </c>
      <c r="H83">
        <v>8</v>
      </c>
      <c r="I83" s="2">
        <f>Data!B29</f>
        <v>0.72706895076539946</v>
      </c>
    </row>
    <row r="84" spans="1:9" x14ac:dyDescent="0.25">
      <c r="A84" t="str">
        <f t="shared" si="24"/>
        <v>phiW_3_3_p</v>
      </c>
      <c r="B84" s="18">
        <f t="shared" si="25"/>
        <v>0.58409473552768221</v>
      </c>
      <c r="C84" t="str">
        <f t="shared" si="26"/>
        <v>Sector 3 Region 3</v>
      </c>
      <c r="D84">
        <v>3</v>
      </c>
      <c r="E84">
        <v>3</v>
      </c>
      <c r="F84">
        <f t="shared" si="27"/>
        <v>0.58409473552768221</v>
      </c>
      <c r="G84" s="9">
        <v>1</v>
      </c>
      <c r="H84">
        <v>9</v>
      </c>
      <c r="I84" s="2">
        <f>Data!B30</f>
        <v>0.89951936020416312</v>
      </c>
    </row>
    <row r="85" spans="1:9" x14ac:dyDescent="0.25">
      <c r="A85" t="str">
        <f t="shared" ref="A85:A102" si="28">"phiW_" &amp; D85 &amp; "_" &amp; E85 &amp; "_p"</f>
        <v>phiW_4_1_p</v>
      </c>
      <c r="B85" s="18">
        <f t="shared" ref="B85:B102" si="29">F85*G85</f>
        <v>0.8385907904930755</v>
      </c>
      <c r="C85" t="str">
        <f t="shared" ref="C85:C102" si="30">CONCATENATE(D$75, " ", D85, " ",E$75, " ",E85)</f>
        <v>Sector 4 Region 1</v>
      </c>
      <c r="D85">
        <v>4</v>
      </c>
      <c r="E85">
        <v>1</v>
      </c>
      <c r="F85">
        <f t="shared" si="27"/>
        <v>0.8385907904930755</v>
      </c>
      <c r="G85" s="41">
        <v>1</v>
      </c>
    </row>
    <row r="86" spans="1:9" x14ac:dyDescent="0.25">
      <c r="A86" t="str">
        <f t="shared" si="28"/>
        <v>phiW_4_2_p</v>
      </c>
      <c r="B86" s="18">
        <f t="shared" si="29"/>
        <v>0.8385907904930755</v>
      </c>
      <c r="C86" t="str">
        <f t="shared" si="30"/>
        <v>Sector 4 Region 2</v>
      </c>
      <c r="D86">
        <v>4</v>
      </c>
      <c r="E86">
        <v>2</v>
      </c>
      <c r="F86">
        <f t="shared" si="27"/>
        <v>0.8385907904930755</v>
      </c>
      <c r="G86" s="41">
        <v>1</v>
      </c>
    </row>
    <row r="87" spans="1:9" x14ac:dyDescent="0.25">
      <c r="A87" t="str">
        <f t="shared" si="28"/>
        <v>phiW_4_3_p</v>
      </c>
      <c r="B87" s="18">
        <f t="shared" si="29"/>
        <v>0.8385907904930755</v>
      </c>
      <c r="C87" t="str">
        <f t="shared" si="30"/>
        <v>Sector 4 Region 3</v>
      </c>
      <c r="D87">
        <v>4</v>
      </c>
      <c r="E87">
        <v>3</v>
      </c>
      <c r="F87">
        <f t="shared" si="27"/>
        <v>0.8385907904930755</v>
      </c>
      <c r="G87" s="41">
        <v>1</v>
      </c>
    </row>
    <row r="88" spans="1:9" x14ac:dyDescent="0.25">
      <c r="A88" t="str">
        <f t="shared" si="28"/>
        <v>phiW_5_1_p</v>
      </c>
      <c r="B88" s="18">
        <f t="shared" si="29"/>
        <v>0.64956754233901648</v>
      </c>
      <c r="C88" t="str">
        <f t="shared" si="30"/>
        <v>Sector 5 Region 1</v>
      </c>
      <c r="D88">
        <v>5</v>
      </c>
      <c r="E88">
        <v>1</v>
      </c>
      <c r="F88">
        <f t="shared" si="27"/>
        <v>0.64956754233901648</v>
      </c>
      <c r="G88" s="42">
        <v>1</v>
      </c>
    </row>
    <row r="89" spans="1:9" x14ac:dyDescent="0.25">
      <c r="A89" t="str">
        <f t="shared" si="28"/>
        <v>phiW_5_2_p</v>
      </c>
      <c r="B89" s="18">
        <f t="shared" si="29"/>
        <v>0.64956754233901648</v>
      </c>
      <c r="C89" t="str">
        <f t="shared" si="30"/>
        <v>Sector 5 Region 2</v>
      </c>
      <c r="D89">
        <v>5</v>
      </c>
      <c r="E89">
        <v>2</v>
      </c>
      <c r="F89">
        <f t="shared" si="27"/>
        <v>0.64956754233901648</v>
      </c>
      <c r="G89" s="42">
        <v>1</v>
      </c>
    </row>
    <row r="90" spans="1:9" x14ac:dyDescent="0.25">
      <c r="A90" t="str">
        <f t="shared" si="28"/>
        <v>phiW_5_3_p</v>
      </c>
      <c r="B90" s="18">
        <f t="shared" si="29"/>
        <v>0.64956754233901648</v>
      </c>
      <c r="C90" t="str">
        <f t="shared" si="30"/>
        <v>Sector 5 Region 3</v>
      </c>
      <c r="D90">
        <v>5</v>
      </c>
      <c r="E90">
        <v>3</v>
      </c>
      <c r="F90">
        <f t="shared" si="27"/>
        <v>0.64956754233901648</v>
      </c>
      <c r="G90" s="42">
        <v>1</v>
      </c>
    </row>
    <row r="91" spans="1:9" x14ac:dyDescent="0.25">
      <c r="A91" t="str">
        <f t="shared" si="28"/>
        <v>phiW_6_1_p</v>
      </c>
      <c r="B91" s="18">
        <f t="shared" si="29"/>
        <v>0.67880370969667991</v>
      </c>
      <c r="C91" t="str">
        <f t="shared" si="30"/>
        <v>Sector 6 Region 1</v>
      </c>
      <c r="D91">
        <v>6</v>
      </c>
      <c r="E91">
        <v>1</v>
      </c>
      <c r="F91">
        <f t="shared" si="27"/>
        <v>0.67880370969667991</v>
      </c>
      <c r="G91" s="43">
        <v>1</v>
      </c>
    </row>
    <row r="92" spans="1:9" x14ac:dyDescent="0.25">
      <c r="A92" t="str">
        <f t="shared" si="28"/>
        <v>phiW_6_2_p</v>
      </c>
      <c r="B92" s="18">
        <f t="shared" si="29"/>
        <v>0.67880370969667991</v>
      </c>
      <c r="C92" t="str">
        <f t="shared" si="30"/>
        <v>Sector 6 Region 2</v>
      </c>
      <c r="D92">
        <v>6</v>
      </c>
      <c r="E92">
        <v>2</v>
      </c>
      <c r="F92">
        <f t="shared" si="27"/>
        <v>0.67880370969667991</v>
      </c>
      <c r="G92" s="43">
        <v>1</v>
      </c>
    </row>
    <row r="93" spans="1:9" x14ac:dyDescent="0.25">
      <c r="A93" t="str">
        <f t="shared" si="28"/>
        <v>phiW_6_3_p</v>
      </c>
      <c r="B93" s="18">
        <f t="shared" si="29"/>
        <v>0.67880370969667991</v>
      </c>
      <c r="C93" t="str">
        <f t="shared" si="30"/>
        <v>Sector 6 Region 3</v>
      </c>
      <c r="D93">
        <v>6</v>
      </c>
      <c r="E93">
        <v>3</v>
      </c>
      <c r="F93">
        <f t="shared" si="27"/>
        <v>0.67880370969667991</v>
      </c>
      <c r="G93" s="43">
        <v>1</v>
      </c>
    </row>
    <row r="94" spans="1:9" x14ac:dyDescent="0.25">
      <c r="A94" t="str">
        <f t="shared" si="28"/>
        <v>phiW_7_1_p</v>
      </c>
      <c r="B94" s="18">
        <f t="shared" si="29"/>
        <v>0.60051035197199842</v>
      </c>
      <c r="C94" t="str">
        <f t="shared" si="30"/>
        <v>Sector 7 Region 1</v>
      </c>
      <c r="D94">
        <v>7</v>
      </c>
      <c r="E94">
        <v>1</v>
      </c>
      <c r="F94">
        <f t="shared" si="27"/>
        <v>0.60051035197199842</v>
      </c>
      <c r="G94" s="44">
        <v>1</v>
      </c>
    </row>
    <row r="95" spans="1:9" x14ac:dyDescent="0.25">
      <c r="A95" t="str">
        <f t="shared" si="28"/>
        <v>phiW_7_2_p</v>
      </c>
      <c r="B95" s="18">
        <f t="shared" si="29"/>
        <v>0.60051035197199842</v>
      </c>
      <c r="C95" t="str">
        <f t="shared" si="30"/>
        <v>Sector 7 Region 2</v>
      </c>
      <c r="D95">
        <v>7</v>
      </c>
      <c r="E95">
        <v>2</v>
      </c>
      <c r="F95">
        <f t="shared" si="27"/>
        <v>0.60051035197199842</v>
      </c>
      <c r="G95" s="44">
        <v>1</v>
      </c>
    </row>
    <row r="96" spans="1:9" x14ac:dyDescent="0.25">
      <c r="A96" t="str">
        <f t="shared" si="28"/>
        <v>phiW_7_3_p</v>
      </c>
      <c r="B96" s="18">
        <f t="shared" si="29"/>
        <v>0.60051035197199842</v>
      </c>
      <c r="C96" t="str">
        <f t="shared" si="30"/>
        <v>Sector 7 Region 3</v>
      </c>
      <c r="D96">
        <v>7</v>
      </c>
      <c r="E96">
        <v>3</v>
      </c>
      <c r="F96">
        <f t="shared" si="27"/>
        <v>0.60051035197199842</v>
      </c>
      <c r="G96" s="44">
        <v>1</v>
      </c>
    </row>
    <row r="97" spans="1:7" x14ac:dyDescent="0.25">
      <c r="A97" t="str">
        <f t="shared" si="28"/>
        <v>phiW_8_1_p</v>
      </c>
      <c r="B97" s="18">
        <f t="shared" si="29"/>
        <v>0.72706895076539946</v>
      </c>
      <c r="C97" t="str">
        <f t="shared" si="30"/>
        <v>Sector 8 Region 1</v>
      </c>
      <c r="D97">
        <v>8</v>
      </c>
      <c r="E97">
        <v>1</v>
      </c>
      <c r="F97">
        <f t="shared" si="27"/>
        <v>0.72706895076539946</v>
      </c>
      <c r="G97" s="45">
        <v>1</v>
      </c>
    </row>
    <row r="98" spans="1:7" x14ac:dyDescent="0.25">
      <c r="A98" t="str">
        <f t="shared" si="28"/>
        <v>phiW_8_2_p</v>
      </c>
      <c r="B98" s="18">
        <f t="shared" si="29"/>
        <v>0.72706895076539946</v>
      </c>
      <c r="C98" t="str">
        <f t="shared" si="30"/>
        <v>Sector 8 Region 2</v>
      </c>
      <c r="D98">
        <v>8</v>
      </c>
      <c r="E98">
        <v>2</v>
      </c>
      <c r="F98">
        <f t="shared" si="27"/>
        <v>0.72706895076539946</v>
      </c>
      <c r="G98" s="45">
        <v>1</v>
      </c>
    </row>
    <row r="99" spans="1:7" x14ac:dyDescent="0.25">
      <c r="A99" t="str">
        <f t="shared" si="28"/>
        <v>phiW_8_3_p</v>
      </c>
      <c r="B99" s="18">
        <f t="shared" si="29"/>
        <v>0.72706895076539946</v>
      </c>
      <c r="C99" t="str">
        <f t="shared" si="30"/>
        <v>Sector 8 Region 3</v>
      </c>
      <c r="D99">
        <v>8</v>
      </c>
      <c r="E99">
        <v>3</v>
      </c>
      <c r="F99">
        <f t="shared" si="27"/>
        <v>0.72706895076539946</v>
      </c>
      <c r="G99" s="45">
        <v>1</v>
      </c>
    </row>
    <row r="100" spans="1:7" x14ac:dyDescent="0.25">
      <c r="A100" t="str">
        <f t="shared" si="28"/>
        <v>phiW_9_1_p</v>
      </c>
      <c r="B100" s="18">
        <f t="shared" si="29"/>
        <v>0.89951936020416312</v>
      </c>
      <c r="C100" t="str">
        <f t="shared" si="30"/>
        <v>Sector 9 Region 1</v>
      </c>
      <c r="D100">
        <v>9</v>
      </c>
      <c r="E100">
        <v>1</v>
      </c>
      <c r="F100">
        <f t="shared" si="27"/>
        <v>0.89951936020416312</v>
      </c>
      <c r="G100" s="46">
        <v>1</v>
      </c>
    </row>
    <row r="101" spans="1:7" x14ac:dyDescent="0.25">
      <c r="A101" t="str">
        <f t="shared" si="28"/>
        <v>phiW_9_2_p</v>
      </c>
      <c r="B101" s="18">
        <f t="shared" si="29"/>
        <v>0.89951936020416312</v>
      </c>
      <c r="C101" t="str">
        <f t="shared" si="30"/>
        <v>Sector 9 Region 2</v>
      </c>
      <c r="D101">
        <v>9</v>
      </c>
      <c r="E101">
        <v>2</v>
      </c>
      <c r="F101">
        <f t="shared" si="27"/>
        <v>0.89951936020416312</v>
      </c>
      <c r="G101" s="46">
        <v>1</v>
      </c>
    </row>
    <row r="102" spans="1:7" x14ac:dyDescent="0.25">
      <c r="A102" t="str">
        <f t="shared" si="28"/>
        <v>phiW_9_3_p</v>
      </c>
      <c r="B102" s="18">
        <f t="shared" si="29"/>
        <v>0.89951936020416312</v>
      </c>
      <c r="C102" t="str">
        <f t="shared" si="30"/>
        <v>Sector 9 Region 3</v>
      </c>
      <c r="D102">
        <v>9</v>
      </c>
      <c r="E102">
        <v>3</v>
      </c>
      <c r="F102">
        <f t="shared" si="27"/>
        <v>0.89951936020416312</v>
      </c>
      <c r="G102" s="46">
        <v>1</v>
      </c>
    </row>
  </sheetData>
  <mergeCells count="5">
    <mergeCell ref="A47:C47"/>
    <mergeCell ref="A19:C19"/>
    <mergeCell ref="A2:C2"/>
    <mergeCell ref="A8:C8"/>
    <mergeCell ref="A75:C75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F36" sqref="F36:F62"/>
    </sheetView>
  </sheetViews>
  <sheetFormatPr baseColWidth="10" defaultRowHeight="15" x14ac:dyDescent="0.25"/>
  <cols>
    <col min="3" max="3" width="20" customWidth="1"/>
  </cols>
  <sheetData>
    <row r="1" spans="1:11" ht="15.75" thickBot="1" x14ac:dyDescent="0.3">
      <c r="A1" s="16" t="s">
        <v>0</v>
      </c>
      <c r="B1" s="16" t="s">
        <v>1</v>
      </c>
      <c r="C1" s="16" t="s">
        <v>2</v>
      </c>
    </row>
    <row r="2" spans="1:11" x14ac:dyDescent="0.25">
      <c r="A2" s="56" t="s">
        <v>193</v>
      </c>
      <c r="B2" s="56"/>
      <c r="C2" s="56"/>
    </row>
    <row r="3" spans="1:11" x14ac:dyDescent="0.25">
      <c r="A3" t="s">
        <v>67</v>
      </c>
      <c r="B3" s="15">
        <f>42*Start!B3</f>
        <v>69.904799999999994</v>
      </c>
      <c r="C3" t="s">
        <v>4</v>
      </c>
    </row>
    <row r="4" spans="1:11" x14ac:dyDescent="0.25">
      <c r="A4" t="s">
        <v>66</v>
      </c>
      <c r="B4" s="15">
        <v>1</v>
      </c>
      <c r="C4" t="s">
        <v>9</v>
      </c>
    </row>
    <row r="5" spans="1:11" x14ac:dyDescent="0.25">
      <c r="A5" t="s">
        <v>65</v>
      </c>
      <c r="B5" s="15">
        <v>0.14499999999999999</v>
      </c>
      <c r="C5" t="s">
        <v>14</v>
      </c>
    </row>
    <row r="6" spans="1:11" x14ac:dyDescent="0.25">
      <c r="A6" t="s">
        <v>70</v>
      </c>
      <c r="B6" s="15">
        <v>2.5000000000000001E-2</v>
      </c>
      <c r="C6" t="s">
        <v>38</v>
      </c>
    </row>
    <row r="7" spans="1:11" x14ac:dyDescent="0.25">
      <c r="A7" s="56" t="s">
        <v>7</v>
      </c>
      <c r="B7" s="56"/>
      <c r="C7" s="56"/>
      <c r="D7" s="19" t="s">
        <v>123</v>
      </c>
      <c r="E7" s="19" t="s">
        <v>124</v>
      </c>
      <c r="F7" s="19" t="s">
        <v>136</v>
      </c>
      <c r="G7" s="19" t="s">
        <v>137</v>
      </c>
      <c r="H7" s="19" t="s">
        <v>123</v>
      </c>
      <c r="I7" s="19" t="s">
        <v>150</v>
      </c>
      <c r="J7" s="19" t="s">
        <v>213</v>
      </c>
      <c r="K7" s="19" t="s">
        <v>214</v>
      </c>
    </row>
    <row r="8" spans="1:11" x14ac:dyDescent="0.25">
      <c r="A8" t="str">
        <f t="shared" ref="A8:A16" si="0">"phiYT_" &amp; D8 &amp; "_" &amp; E8 &amp; "_p"</f>
        <v>phiYT_1_1_p</v>
      </c>
      <c r="B8" s="17">
        <f>F8*G8</f>
        <v>2.2750260688216891E-3</v>
      </c>
      <c r="C8" t="str">
        <f>CONCATENATE(D$7, " ", D8, " ",E$7, " ",E8)</f>
        <v>Sector 1 Region 1</v>
      </c>
      <c r="D8">
        <v>1</v>
      </c>
      <c r="E8">
        <v>1</v>
      </c>
      <c r="F8">
        <f>VLOOKUP(D8,$H$7:$I$16,2,0)</f>
        <v>0.01</v>
      </c>
      <c r="G8" s="8">
        <f>Start!G20</f>
        <v>0.22750260688216892</v>
      </c>
      <c r="H8">
        <v>1</v>
      </c>
      <c r="I8" s="47">
        <v>0.01</v>
      </c>
      <c r="J8" s="2">
        <f>Start!I20</f>
        <v>0.12065051525610013</v>
      </c>
      <c r="K8" s="2">
        <f>Data!B32</f>
        <v>2.7500252201002755E-2</v>
      </c>
    </row>
    <row r="9" spans="1:11" x14ac:dyDescent="0.25">
      <c r="A9" t="str">
        <f t="shared" si="0"/>
        <v>phiYT_1_2_p</v>
      </c>
      <c r="B9" s="17">
        <f t="shared" ref="B9:B16" si="1">F9*G9</f>
        <v>6.879562043795622E-4</v>
      </c>
      <c r="C9" t="str">
        <f t="shared" ref="C9:C16" si="2">CONCATENATE(D$7, " ", D9, " ",E$7, " ",E9)</f>
        <v>Sector 1 Region 2</v>
      </c>
      <c r="D9">
        <v>1</v>
      </c>
      <c r="E9">
        <v>2</v>
      </c>
      <c r="F9">
        <f t="shared" ref="F9:F34" si="3">VLOOKUP(D9,$H$7:$I$16,2,0)</f>
        <v>0.01</v>
      </c>
      <c r="G9" s="8">
        <f>Start!G21</f>
        <v>6.8795620437956215E-2</v>
      </c>
      <c r="H9">
        <v>2</v>
      </c>
      <c r="I9" s="47">
        <v>0.02</v>
      </c>
      <c r="J9" s="2">
        <f>Start!I21</f>
        <v>6.8525020666944686E-2</v>
      </c>
      <c r="K9" s="2">
        <f>Data!B33</f>
        <v>3.02806218819755E-2</v>
      </c>
    </row>
    <row r="10" spans="1:11" x14ac:dyDescent="0.25">
      <c r="A10" t="str">
        <f t="shared" si="0"/>
        <v>phiYT_1_3_p</v>
      </c>
      <c r="B10" s="17">
        <f t="shared" si="1"/>
        <v>7.0370177267987492E-3</v>
      </c>
      <c r="C10" t="str">
        <f t="shared" si="2"/>
        <v>Sector 1 Region 3</v>
      </c>
      <c r="D10">
        <v>1</v>
      </c>
      <c r="E10">
        <v>3</v>
      </c>
      <c r="F10">
        <f t="shared" si="3"/>
        <v>0.01</v>
      </c>
      <c r="G10" s="8">
        <f>Start!G22</f>
        <v>0.70370177267987488</v>
      </c>
      <c r="H10">
        <v>3</v>
      </c>
      <c r="I10" s="47">
        <v>0.25</v>
      </c>
      <c r="J10" s="2">
        <f>Start!I22</f>
        <v>0.28057186108772275</v>
      </c>
      <c r="K10" s="2">
        <f>Data!B34</f>
        <v>0.10750863704699616</v>
      </c>
    </row>
    <row r="11" spans="1:11" x14ac:dyDescent="0.25">
      <c r="A11" t="str">
        <f t="shared" si="0"/>
        <v>phiYT_2_1_p</v>
      </c>
      <c r="B11" s="17">
        <f t="shared" si="1"/>
        <v>2.6185776023048609E-3</v>
      </c>
      <c r="C11" t="str">
        <f t="shared" si="2"/>
        <v>Sector 2 Region 1</v>
      </c>
      <c r="D11">
        <v>2</v>
      </c>
      <c r="E11">
        <v>1</v>
      </c>
      <c r="F11">
        <f t="shared" si="3"/>
        <v>0.02</v>
      </c>
      <c r="G11" s="7">
        <f>Start!G23</f>
        <v>0.13092888011524303</v>
      </c>
      <c r="H11">
        <v>4</v>
      </c>
      <c r="I11" s="47">
        <v>0.1</v>
      </c>
      <c r="J11" s="2">
        <f>Start!I23</f>
        <v>6.9899451843180804E-2</v>
      </c>
      <c r="K11" s="2">
        <f>Data!B35</f>
        <v>8.5753425432313859E-2</v>
      </c>
    </row>
    <row r="12" spans="1:11" x14ac:dyDescent="0.25">
      <c r="A12" t="str">
        <f t="shared" si="0"/>
        <v>phiYT_2_2_p</v>
      </c>
      <c r="B12" s="17">
        <f t="shared" si="1"/>
        <v>3.4220775756282347E-3</v>
      </c>
      <c r="C12" t="str">
        <f t="shared" si="2"/>
        <v>Sector 2 Region 2</v>
      </c>
      <c r="D12">
        <v>2</v>
      </c>
      <c r="E12">
        <v>2</v>
      </c>
      <c r="F12">
        <f t="shared" si="3"/>
        <v>0.02</v>
      </c>
      <c r="G12" s="7">
        <f>Start!G24</f>
        <v>0.17110387878141173</v>
      </c>
      <c r="H12">
        <v>5</v>
      </c>
      <c r="I12" s="47">
        <v>0.25</v>
      </c>
      <c r="J12" s="2">
        <f>Start!I24</f>
        <v>0.14702740304128381</v>
      </c>
      <c r="K12" s="2">
        <f>Data!B36</f>
        <v>6.8169183350822518E-2</v>
      </c>
    </row>
    <row r="13" spans="1:11" x14ac:dyDescent="0.25">
      <c r="A13" t="str">
        <f t="shared" si="0"/>
        <v>phiYT_2_3_p</v>
      </c>
      <c r="B13" s="17">
        <f t="shared" si="1"/>
        <v>1.3959344822066904E-2</v>
      </c>
      <c r="C13" t="str">
        <f t="shared" si="2"/>
        <v>Sector 2 Region 3</v>
      </c>
      <c r="D13">
        <v>2</v>
      </c>
      <c r="E13">
        <v>3</v>
      </c>
      <c r="F13">
        <f t="shared" si="3"/>
        <v>0.02</v>
      </c>
      <c r="G13" s="7">
        <f>Start!G25</f>
        <v>0.69796724110334518</v>
      </c>
      <c r="H13">
        <v>6</v>
      </c>
      <c r="I13" s="47">
        <v>7.0000000000000007E-2</v>
      </c>
      <c r="J13" s="2">
        <f>Start!I25</f>
        <v>2.9483517417049399E-2</v>
      </c>
      <c r="K13" s="2">
        <f>Data!B37</f>
        <v>6.3191148855540488E-2</v>
      </c>
    </row>
    <row r="14" spans="1:11" x14ac:dyDescent="0.25">
      <c r="A14" t="str">
        <f t="shared" si="0"/>
        <v>phiYT_3_1_p</v>
      </c>
      <c r="B14" s="17">
        <f t="shared" si="1"/>
        <v>4.7019785350601064E-2</v>
      </c>
      <c r="C14" t="str">
        <f t="shared" si="2"/>
        <v>Sector 3 Region 1</v>
      </c>
      <c r="D14">
        <v>3</v>
      </c>
      <c r="E14">
        <v>1</v>
      </c>
      <c r="F14">
        <f t="shared" si="3"/>
        <v>0.25</v>
      </c>
      <c r="G14" s="9">
        <f>Start!G26</f>
        <v>0.18807914140240425</v>
      </c>
      <c r="H14">
        <v>7</v>
      </c>
      <c r="I14" s="47">
        <v>0.13</v>
      </c>
      <c r="J14" s="2">
        <f>Start!I26</f>
        <v>0.17060224188606432</v>
      </c>
      <c r="K14" s="2">
        <f>Data!B38</f>
        <v>6.5351986037606793E-2</v>
      </c>
    </row>
    <row r="15" spans="1:11" x14ac:dyDescent="0.25">
      <c r="A15" t="str">
        <f t="shared" si="0"/>
        <v>phiYT_3_2_p</v>
      </c>
      <c r="B15" s="17">
        <f t="shared" si="1"/>
        <v>5.69539222107198E-2</v>
      </c>
      <c r="C15" t="str">
        <f t="shared" si="2"/>
        <v>Sector 3 Region 2</v>
      </c>
      <c r="D15">
        <v>3</v>
      </c>
      <c r="E15">
        <v>2</v>
      </c>
      <c r="F15">
        <f t="shared" si="3"/>
        <v>0.25</v>
      </c>
      <c r="G15" s="9">
        <f>Start!G27</f>
        <v>0.2278156888428792</v>
      </c>
      <c r="H15">
        <v>8</v>
      </c>
      <c r="I15" s="47">
        <v>0.16</v>
      </c>
      <c r="J15" s="2">
        <f>Start!I27</f>
        <v>0.10773637590795128</v>
      </c>
      <c r="K15" s="2">
        <f>Data!B39</f>
        <v>6.689610663516099E-2</v>
      </c>
    </row>
    <row r="16" spans="1:11" x14ac:dyDescent="0.25">
      <c r="A16" t="str">
        <f t="shared" si="0"/>
        <v>phiYT_3_3_p</v>
      </c>
      <c r="B16" s="17">
        <f t="shared" si="1"/>
        <v>0.14602629243867915</v>
      </c>
      <c r="C16" t="str">
        <f t="shared" si="2"/>
        <v>Sector 3 Region 3</v>
      </c>
      <c r="D16">
        <v>3</v>
      </c>
      <c r="E16">
        <v>3</v>
      </c>
      <c r="F16">
        <f t="shared" si="3"/>
        <v>0.25</v>
      </c>
      <c r="G16" s="9">
        <f>Start!G28</f>
        <v>0.5841051697547166</v>
      </c>
      <c r="H16">
        <v>9</v>
      </c>
      <c r="I16" s="47">
        <f>1-SUM(I8:I15)</f>
        <v>1.0000000000000009E-2</v>
      </c>
      <c r="J16" s="2">
        <f>Start!I28</f>
        <v>5.5036128937033871E-3</v>
      </c>
      <c r="K16" s="2">
        <f>Data!B40</f>
        <v>6.3625319191931748E-2</v>
      </c>
    </row>
    <row r="17" spans="1:7" x14ac:dyDescent="0.25">
      <c r="A17" t="str">
        <f t="shared" ref="A17:A34" si="4">"phiYT_" &amp; D17 &amp; "_" &amp; E17 &amp; "_p"</f>
        <v>phiYT_4_1_p</v>
      </c>
      <c r="B17" s="17">
        <f t="shared" ref="B17:B34" si="5">F17*G17</f>
        <v>1.8807914140240425E-2</v>
      </c>
      <c r="C17" t="str">
        <f t="shared" ref="C17:C34" si="6">CONCATENATE(D$7, " ", D17, " ",E$7, " ",E17)</f>
        <v>Sector 4 Region 1</v>
      </c>
      <c r="D17">
        <v>4</v>
      </c>
      <c r="E17">
        <v>1</v>
      </c>
      <c r="F17">
        <f t="shared" si="3"/>
        <v>0.1</v>
      </c>
      <c r="G17" s="41">
        <f>Start!G29</f>
        <v>0.18807914140240425</v>
      </c>
    </row>
    <row r="18" spans="1:7" x14ac:dyDescent="0.25">
      <c r="A18" t="str">
        <f t="shared" si="4"/>
        <v>phiYT_4_2_p</v>
      </c>
      <c r="B18" s="17">
        <f t="shared" si="5"/>
        <v>2.2781568884287923E-2</v>
      </c>
      <c r="C18" t="str">
        <f t="shared" si="6"/>
        <v>Sector 4 Region 2</v>
      </c>
      <c r="D18">
        <v>4</v>
      </c>
      <c r="E18">
        <v>2</v>
      </c>
      <c r="F18">
        <f t="shared" si="3"/>
        <v>0.1</v>
      </c>
      <c r="G18" s="41">
        <f>Start!G30</f>
        <v>0.2278156888428792</v>
      </c>
    </row>
    <row r="19" spans="1:7" x14ac:dyDescent="0.25">
      <c r="A19" t="str">
        <f t="shared" si="4"/>
        <v>phiYT_4_3_p</v>
      </c>
      <c r="B19" s="17">
        <f t="shared" si="5"/>
        <v>5.8410516975471664E-2</v>
      </c>
      <c r="C19" t="str">
        <f t="shared" si="6"/>
        <v>Sector 4 Region 3</v>
      </c>
      <c r="D19">
        <v>4</v>
      </c>
      <c r="E19">
        <v>3</v>
      </c>
      <c r="F19">
        <f t="shared" si="3"/>
        <v>0.1</v>
      </c>
      <c r="G19" s="41">
        <f>Start!G31</f>
        <v>0.5841051697547166</v>
      </c>
    </row>
    <row r="20" spans="1:7" x14ac:dyDescent="0.25">
      <c r="A20" t="str">
        <f t="shared" si="4"/>
        <v>phiYT_5_1_p</v>
      </c>
      <c r="B20" s="17">
        <f t="shared" si="5"/>
        <v>4.7019785350601064E-2</v>
      </c>
      <c r="C20" t="str">
        <f t="shared" si="6"/>
        <v>Sector 5 Region 1</v>
      </c>
      <c r="D20">
        <v>5</v>
      </c>
      <c r="E20">
        <v>1</v>
      </c>
      <c r="F20">
        <f t="shared" si="3"/>
        <v>0.25</v>
      </c>
      <c r="G20" s="42">
        <f>Start!G32</f>
        <v>0.18807914140240425</v>
      </c>
    </row>
    <row r="21" spans="1:7" x14ac:dyDescent="0.25">
      <c r="A21" t="str">
        <f t="shared" si="4"/>
        <v>phiYT_5_2_p</v>
      </c>
      <c r="B21" s="17">
        <f t="shared" si="5"/>
        <v>5.69539222107198E-2</v>
      </c>
      <c r="C21" t="str">
        <f t="shared" si="6"/>
        <v>Sector 5 Region 2</v>
      </c>
      <c r="D21">
        <v>5</v>
      </c>
      <c r="E21">
        <v>2</v>
      </c>
      <c r="F21">
        <f t="shared" si="3"/>
        <v>0.25</v>
      </c>
      <c r="G21" s="42">
        <f>Start!G33</f>
        <v>0.2278156888428792</v>
      </c>
    </row>
    <row r="22" spans="1:7" x14ac:dyDescent="0.25">
      <c r="A22" t="str">
        <f t="shared" si="4"/>
        <v>phiYT_5_3_p</v>
      </c>
      <c r="B22" s="17">
        <f t="shared" si="5"/>
        <v>0.14602629243867915</v>
      </c>
      <c r="C22" t="str">
        <f t="shared" si="6"/>
        <v>Sector 5 Region 3</v>
      </c>
      <c r="D22">
        <v>5</v>
      </c>
      <c r="E22">
        <v>3</v>
      </c>
      <c r="F22">
        <f t="shared" si="3"/>
        <v>0.25</v>
      </c>
      <c r="G22" s="42">
        <f>Start!G34</f>
        <v>0.5841051697547166</v>
      </c>
    </row>
    <row r="23" spans="1:7" x14ac:dyDescent="0.25">
      <c r="A23" t="str">
        <f t="shared" si="4"/>
        <v>phiYT_6_1_p</v>
      </c>
      <c r="B23" s="17">
        <f t="shared" si="5"/>
        <v>1.3165539898168299E-2</v>
      </c>
      <c r="C23" t="str">
        <f t="shared" si="6"/>
        <v>Sector 6 Region 1</v>
      </c>
      <c r="D23">
        <v>6</v>
      </c>
      <c r="E23">
        <v>1</v>
      </c>
      <c r="F23">
        <f t="shared" si="3"/>
        <v>7.0000000000000007E-2</v>
      </c>
      <c r="G23" s="43">
        <f>Start!G35</f>
        <v>0.18807914140240425</v>
      </c>
    </row>
    <row r="24" spans="1:7" x14ac:dyDescent="0.25">
      <c r="A24" t="str">
        <f t="shared" si="4"/>
        <v>phiYT_6_2_p</v>
      </c>
      <c r="B24" s="17">
        <f t="shared" si="5"/>
        <v>1.5947098219001546E-2</v>
      </c>
      <c r="C24" t="str">
        <f t="shared" si="6"/>
        <v>Sector 6 Region 2</v>
      </c>
      <c r="D24">
        <v>6</v>
      </c>
      <c r="E24">
        <v>2</v>
      </c>
      <c r="F24">
        <f t="shared" si="3"/>
        <v>7.0000000000000007E-2</v>
      </c>
      <c r="G24" s="43">
        <f>Start!G36</f>
        <v>0.2278156888428792</v>
      </c>
    </row>
    <row r="25" spans="1:7" x14ac:dyDescent="0.25">
      <c r="A25" t="str">
        <f t="shared" si="4"/>
        <v>phiYT_6_3_p</v>
      </c>
      <c r="B25" s="17">
        <f t="shared" si="5"/>
        <v>4.0887361882830167E-2</v>
      </c>
      <c r="C25" t="str">
        <f t="shared" si="6"/>
        <v>Sector 6 Region 3</v>
      </c>
      <c r="D25">
        <v>6</v>
      </c>
      <c r="E25">
        <v>3</v>
      </c>
      <c r="F25">
        <f t="shared" si="3"/>
        <v>7.0000000000000007E-2</v>
      </c>
      <c r="G25" s="43">
        <f>Start!G37</f>
        <v>0.5841051697547166</v>
      </c>
    </row>
    <row r="26" spans="1:7" x14ac:dyDescent="0.25">
      <c r="A26" t="str">
        <f t="shared" si="4"/>
        <v>phiYT_7_1_p</v>
      </c>
      <c r="B26" s="17">
        <f t="shared" si="5"/>
        <v>2.4450288382312554E-2</v>
      </c>
      <c r="C26" t="str">
        <f t="shared" si="6"/>
        <v>Sector 7 Region 1</v>
      </c>
      <c r="D26">
        <v>7</v>
      </c>
      <c r="E26">
        <v>1</v>
      </c>
      <c r="F26">
        <f t="shared" si="3"/>
        <v>0.13</v>
      </c>
      <c r="G26" s="44">
        <f>Start!G38</f>
        <v>0.18807914140240425</v>
      </c>
    </row>
    <row r="27" spans="1:7" x14ac:dyDescent="0.25">
      <c r="A27" t="str">
        <f t="shared" si="4"/>
        <v>phiYT_7_2_p</v>
      </c>
      <c r="B27" s="17">
        <f t="shared" si="5"/>
        <v>2.9616039549574296E-2</v>
      </c>
      <c r="C27" t="str">
        <f t="shared" si="6"/>
        <v>Sector 7 Region 2</v>
      </c>
      <c r="D27">
        <v>7</v>
      </c>
      <c r="E27">
        <v>2</v>
      </c>
      <c r="F27">
        <f t="shared" si="3"/>
        <v>0.13</v>
      </c>
      <c r="G27" s="44">
        <f>Start!G39</f>
        <v>0.2278156888428792</v>
      </c>
    </row>
    <row r="28" spans="1:7" x14ac:dyDescent="0.25">
      <c r="A28" t="str">
        <f t="shared" si="4"/>
        <v>phiYT_7_3_p</v>
      </c>
      <c r="B28" s="17">
        <f t="shared" si="5"/>
        <v>7.5933672068113162E-2</v>
      </c>
      <c r="C28" t="str">
        <f t="shared" si="6"/>
        <v>Sector 7 Region 3</v>
      </c>
      <c r="D28">
        <v>7</v>
      </c>
      <c r="E28">
        <v>3</v>
      </c>
      <c r="F28">
        <f t="shared" si="3"/>
        <v>0.13</v>
      </c>
      <c r="G28" s="44">
        <f>Start!G40</f>
        <v>0.5841051697547166</v>
      </c>
    </row>
    <row r="29" spans="1:7" x14ac:dyDescent="0.25">
      <c r="A29" t="str">
        <f t="shared" si="4"/>
        <v>phiYT_8_1_p</v>
      </c>
      <c r="B29" s="17">
        <f t="shared" si="5"/>
        <v>3.0092662624384682E-2</v>
      </c>
      <c r="C29" t="str">
        <f t="shared" si="6"/>
        <v>Sector 8 Region 1</v>
      </c>
      <c r="D29">
        <v>8</v>
      </c>
      <c r="E29">
        <v>1</v>
      </c>
      <c r="F29">
        <f t="shared" si="3"/>
        <v>0.16</v>
      </c>
      <c r="G29" s="45">
        <f>Start!G41</f>
        <v>0.18807914140240425</v>
      </c>
    </row>
    <row r="30" spans="1:7" x14ac:dyDescent="0.25">
      <c r="A30" t="str">
        <f t="shared" si="4"/>
        <v>phiYT_8_2_p</v>
      </c>
      <c r="B30" s="17">
        <f t="shared" si="5"/>
        <v>3.6450510214860669E-2</v>
      </c>
      <c r="C30" t="str">
        <f t="shared" si="6"/>
        <v>Sector 8 Region 2</v>
      </c>
      <c r="D30">
        <v>8</v>
      </c>
      <c r="E30">
        <v>2</v>
      </c>
      <c r="F30">
        <f t="shared" si="3"/>
        <v>0.16</v>
      </c>
      <c r="G30" s="45">
        <f>Start!G42</f>
        <v>0.2278156888428792</v>
      </c>
    </row>
    <row r="31" spans="1:7" x14ac:dyDescent="0.25">
      <c r="A31" t="str">
        <f t="shared" si="4"/>
        <v>phiYT_8_3_p</v>
      </c>
      <c r="B31" s="17">
        <f t="shared" si="5"/>
        <v>9.3456827160754652E-2</v>
      </c>
      <c r="C31" t="str">
        <f t="shared" si="6"/>
        <v>Sector 8 Region 3</v>
      </c>
      <c r="D31">
        <v>8</v>
      </c>
      <c r="E31">
        <v>3</v>
      </c>
      <c r="F31">
        <f t="shared" si="3"/>
        <v>0.16</v>
      </c>
      <c r="G31" s="45">
        <f>Start!G43</f>
        <v>0.5841051697547166</v>
      </c>
    </row>
    <row r="32" spans="1:7" x14ac:dyDescent="0.25">
      <c r="A32" t="str">
        <f t="shared" si="4"/>
        <v>phiYT_9_1_p</v>
      </c>
      <c r="B32" s="17">
        <f t="shared" si="5"/>
        <v>1.8807914140240441E-3</v>
      </c>
      <c r="C32" t="str">
        <f t="shared" si="6"/>
        <v>Sector 9 Region 1</v>
      </c>
      <c r="D32">
        <v>9</v>
      </c>
      <c r="E32">
        <v>1</v>
      </c>
      <c r="F32">
        <f t="shared" si="3"/>
        <v>1.0000000000000009E-2</v>
      </c>
      <c r="G32" s="46">
        <f>Start!G44</f>
        <v>0.18807914140240425</v>
      </c>
    </row>
    <row r="33" spans="1:12" x14ac:dyDescent="0.25">
      <c r="A33" t="str">
        <f t="shared" si="4"/>
        <v>phiYT_9_2_p</v>
      </c>
      <c r="B33" s="17">
        <f t="shared" si="5"/>
        <v>2.278156888428794E-3</v>
      </c>
      <c r="C33" t="str">
        <f t="shared" si="6"/>
        <v>Sector 9 Region 2</v>
      </c>
      <c r="D33">
        <v>9</v>
      </c>
      <c r="E33">
        <v>2</v>
      </c>
      <c r="F33">
        <f t="shared" si="3"/>
        <v>1.0000000000000009E-2</v>
      </c>
      <c r="G33" s="46">
        <f>Start!G45</f>
        <v>0.2278156888428792</v>
      </c>
    </row>
    <row r="34" spans="1:12" x14ac:dyDescent="0.25">
      <c r="A34" t="str">
        <f t="shared" si="4"/>
        <v>phiYT_9_3_p</v>
      </c>
      <c r="B34" s="17">
        <f t="shared" si="5"/>
        <v>5.8410516975471709E-3</v>
      </c>
      <c r="C34" t="str">
        <f t="shared" si="6"/>
        <v>Sector 9 Region 3</v>
      </c>
      <c r="D34">
        <v>9</v>
      </c>
      <c r="E34">
        <v>3</v>
      </c>
      <c r="F34">
        <f t="shared" si="3"/>
        <v>1.0000000000000009E-2</v>
      </c>
      <c r="G34" s="46">
        <f>Start!G46</f>
        <v>0.5841051697547166</v>
      </c>
    </row>
    <row r="35" spans="1:12" x14ac:dyDescent="0.25">
      <c r="A35" s="56" t="s">
        <v>6</v>
      </c>
      <c r="B35" s="56"/>
      <c r="C35" s="56"/>
      <c r="D35" s="19" t="s">
        <v>123</v>
      </c>
      <c r="E35" s="19" t="s">
        <v>124</v>
      </c>
      <c r="F35" s="19" t="s">
        <v>136</v>
      </c>
      <c r="G35" s="19" t="s">
        <v>137</v>
      </c>
      <c r="H35" s="19" t="s">
        <v>123</v>
      </c>
      <c r="I35" s="19" t="s">
        <v>150</v>
      </c>
      <c r="J35" s="19" t="s">
        <v>213</v>
      </c>
      <c r="K35" s="19" t="s">
        <v>214</v>
      </c>
    </row>
    <row r="36" spans="1:12" x14ac:dyDescent="0.25">
      <c r="A36" t="str">
        <f t="shared" ref="A36:A44" si="7">"phiNT_" &amp; D36 &amp; "_" &amp; E36 &amp; "_p"</f>
        <v>phiNT_1_1_p</v>
      </c>
      <c r="B36" s="17">
        <f>F36*G36</f>
        <v>2.2750260688216891E-3</v>
      </c>
      <c r="C36" t="str">
        <f>CONCATENATE(D$35, " ", D36, " ",E$35, " ",E36)</f>
        <v>Sector 1 Region 1</v>
      </c>
      <c r="D36">
        <v>1</v>
      </c>
      <c r="E36">
        <v>1</v>
      </c>
      <c r="F36">
        <f>VLOOKUP(D36,$H$35:$I$44,2,0)</f>
        <v>0.01</v>
      </c>
      <c r="G36" s="8">
        <f t="shared" ref="G36:G44" si="8">G8</f>
        <v>0.22750260688216892</v>
      </c>
      <c r="H36">
        <v>1</v>
      </c>
      <c r="I36" s="47">
        <v>0.01</v>
      </c>
      <c r="J36" s="2">
        <f>Start!I48</f>
        <v>0.41864967694004818</v>
      </c>
      <c r="K36" s="2">
        <f>Data!B42</f>
        <v>-4.1781774017679151E-2</v>
      </c>
      <c r="L36" t="s">
        <v>72</v>
      </c>
    </row>
    <row r="37" spans="1:12" x14ac:dyDescent="0.25">
      <c r="A37" t="str">
        <f t="shared" si="7"/>
        <v>phiNT_1_2_p</v>
      </c>
      <c r="B37" s="17">
        <f t="shared" ref="B37:B45" si="9">F37*G37</f>
        <v>6.879562043795622E-4</v>
      </c>
      <c r="C37" t="str">
        <f t="shared" ref="C37:C62" si="10">CONCATENATE(D$35, " ", D37, " ",E$35, " ",E37)</f>
        <v>Sector 1 Region 2</v>
      </c>
      <c r="D37">
        <v>1</v>
      </c>
      <c r="E37">
        <v>2</v>
      </c>
      <c r="F37">
        <f t="shared" ref="F37:F62" si="11">VLOOKUP(D37,$H$35:$I$44,2,0)</f>
        <v>0.01</v>
      </c>
      <c r="G37" s="8">
        <f t="shared" si="8"/>
        <v>6.8795620437956215E-2</v>
      </c>
      <c r="H37">
        <v>2</v>
      </c>
      <c r="I37" s="47">
        <v>7.4999999999999997E-3</v>
      </c>
      <c r="J37" s="2">
        <f>Start!I49</f>
        <v>9.9863421808985622E-3</v>
      </c>
      <c r="K37" s="2">
        <f>Data!B43</f>
        <v>-1.2208379130647451E-2</v>
      </c>
      <c r="L37" t="s">
        <v>209</v>
      </c>
    </row>
    <row r="38" spans="1:12" x14ac:dyDescent="0.25">
      <c r="A38" t="str">
        <f t="shared" si="7"/>
        <v>phiNT_1_3_p</v>
      </c>
      <c r="B38" s="17">
        <f t="shared" ref="B38" si="12">F38*G38</f>
        <v>7.0370177267987492E-3</v>
      </c>
      <c r="C38" t="str">
        <f t="shared" ref="C38" si="13">CONCATENATE(D$35, " ", D38, " ",E$35, " ",E38)</f>
        <v>Sector 1 Region 3</v>
      </c>
      <c r="D38">
        <v>1</v>
      </c>
      <c r="E38">
        <v>3</v>
      </c>
      <c r="F38">
        <f t="shared" si="11"/>
        <v>0.01</v>
      </c>
      <c r="G38" s="8">
        <f t="shared" si="8"/>
        <v>0.70370177267987488</v>
      </c>
      <c r="H38">
        <v>3</v>
      </c>
      <c r="I38" s="47">
        <v>0.25</v>
      </c>
      <c r="J38" s="2">
        <f>Start!I50</f>
        <v>0.16634398192965472</v>
      </c>
      <c r="K38" s="2">
        <f>Data!B44</f>
        <v>5.2183640761688597E-2</v>
      </c>
      <c r="L38" t="s">
        <v>74</v>
      </c>
    </row>
    <row r="39" spans="1:12" x14ac:dyDescent="0.25">
      <c r="A39" t="str">
        <f t="shared" si="7"/>
        <v>phiNT_2_1_p</v>
      </c>
      <c r="B39" s="17">
        <f t="shared" si="9"/>
        <v>9.8196660086432262E-4</v>
      </c>
      <c r="C39" t="str">
        <f t="shared" si="10"/>
        <v>Sector 2 Region 1</v>
      </c>
      <c r="D39">
        <v>2</v>
      </c>
      <c r="E39">
        <v>1</v>
      </c>
      <c r="F39">
        <f t="shared" si="11"/>
        <v>7.4999999999999997E-3</v>
      </c>
      <c r="G39" s="7">
        <f t="shared" si="8"/>
        <v>0.13092888011524303</v>
      </c>
      <c r="H39">
        <v>4</v>
      </c>
      <c r="I39" s="47">
        <v>0.1</v>
      </c>
      <c r="J39" s="2">
        <f>Start!I51</f>
        <v>7.1292690065062239E-2</v>
      </c>
      <c r="K39" s="2">
        <f>Data!B45</f>
        <v>4.5016824005985126E-2</v>
      </c>
      <c r="L39" t="s">
        <v>76</v>
      </c>
    </row>
    <row r="40" spans="1:12" x14ac:dyDescent="0.25">
      <c r="A40" t="str">
        <f t="shared" si="7"/>
        <v>phiNT_2_2_p</v>
      </c>
      <c r="B40" s="17">
        <f t="shared" si="9"/>
        <v>1.283279090860588E-3</v>
      </c>
      <c r="C40" t="str">
        <f t="shared" si="10"/>
        <v>Sector 2 Region 2</v>
      </c>
      <c r="D40">
        <v>2</v>
      </c>
      <c r="E40">
        <v>2</v>
      </c>
      <c r="F40">
        <f t="shared" si="11"/>
        <v>7.4999999999999997E-3</v>
      </c>
      <c r="G40" s="7">
        <f t="shared" si="8"/>
        <v>0.17110387878141173</v>
      </c>
      <c r="H40">
        <v>5</v>
      </c>
      <c r="I40" s="47">
        <v>0.3</v>
      </c>
      <c r="J40" s="2">
        <f>Start!I52</f>
        <v>0.15328087830282836</v>
      </c>
      <c r="K40" s="2">
        <f>Data!B46</f>
        <v>1.9505154536107773E-2</v>
      </c>
      <c r="L40" t="s">
        <v>210</v>
      </c>
    </row>
    <row r="41" spans="1:12" x14ac:dyDescent="0.25">
      <c r="A41" t="str">
        <f t="shared" ref="A41" si="14">"phiNT_" &amp; D41 &amp; "_" &amp; E41 &amp; "_p"</f>
        <v>phiNT_2_3_p</v>
      </c>
      <c r="B41" s="17">
        <f t="shared" si="9"/>
        <v>5.2347543082750889E-3</v>
      </c>
      <c r="C41" t="str">
        <f t="shared" ref="C41" si="15">CONCATENATE(D$35, " ", D41, " ",E$35, " ",E41)</f>
        <v>Sector 2 Region 3</v>
      </c>
      <c r="D41">
        <v>2</v>
      </c>
      <c r="E41">
        <v>3</v>
      </c>
      <c r="F41">
        <f t="shared" si="11"/>
        <v>7.4999999999999997E-3</v>
      </c>
      <c r="G41" s="7">
        <f t="shared" si="8"/>
        <v>0.69796724110334518</v>
      </c>
      <c r="H41">
        <v>6</v>
      </c>
      <c r="I41" s="47">
        <v>0.06</v>
      </c>
      <c r="J41" s="2">
        <f>Start!I53</f>
        <v>3.0285463427812419E-2</v>
      </c>
      <c r="K41" s="2">
        <f>Data!B47</f>
        <v>2.2418693246302947E-2</v>
      </c>
      <c r="L41" t="s">
        <v>78</v>
      </c>
    </row>
    <row r="42" spans="1:12" x14ac:dyDescent="0.25">
      <c r="A42" t="str">
        <f t="shared" si="7"/>
        <v>phiNT_3_1_p</v>
      </c>
      <c r="B42" s="17">
        <f t="shared" si="9"/>
        <v>4.7019785350601064E-2</v>
      </c>
      <c r="C42" t="str">
        <f t="shared" si="10"/>
        <v>Sector 3 Region 1</v>
      </c>
      <c r="D42">
        <v>3</v>
      </c>
      <c r="E42">
        <v>1</v>
      </c>
      <c r="F42">
        <f t="shared" si="11"/>
        <v>0.25</v>
      </c>
      <c r="G42" s="9">
        <f t="shared" si="8"/>
        <v>0.18807914140240425</v>
      </c>
      <c r="H42">
        <v>7</v>
      </c>
      <c r="I42" s="47">
        <v>0.08</v>
      </c>
      <c r="J42" s="2">
        <f>Start!I54</f>
        <v>4.6569786202600987E-2</v>
      </c>
      <c r="K42" s="2">
        <f>Data!B48</f>
        <v>3.6927653425906801E-2</v>
      </c>
      <c r="L42" t="s">
        <v>79</v>
      </c>
    </row>
    <row r="43" spans="1:12" x14ac:dyDescent="0.25">
      <c r="A43" t="str">
        <f t="shared" si="7"/>
        <v>phiNT_3_2_p</v>
      </c>
      <c r="B43" s="17">
        <f t="shared" si="9"/>
        <v>5.69539222107198E-2</v>
      </c>
      <c r="C43" t="str">
        <f t="shared" si="10"/>
        <v>Sector 3 Region 2</v>
      </c>
      <c r="D43">
        <v>3</v>
      </c>
      <c r="E43">
        <v>2</v>
      </c>
      <c r="F43">
        <f t="shared" si="11"/>
        <v>0.25</v>
      </c>
      <c r="G43" s="9">
        <f t="shared" si="8"/>
        <v>0.2278156888428792</v>
      </c>
      <c r="H43">
        <v>8</v>
      </c>
      <c r="I43" s="47">
        <v>0.15</v>
      </c>
      <c r="J43" s="2">
        <f>Start!I55</f>
        <v>8.3989959251671589E-2</v>
      </c>
      <c r="K43" s="2">
        <f>Data!B49</f>
        <v>1.3624174246621257E-2</v>
      </c>
      <c r="L43" t="s">
        <v>211</v>
      </c>
    </row>
    <row r="44" spans="1:12" x14ac:dyDescent="0.25">
      <c r="A44" t="str">
        <f t="shared" si="7"/>
        <v>phiNT_3_3_p</v>
      </c>
      <c r="B44" s="17">
        <f t="shared" si="9"/>
        <v>0.14602629243867915</v>
      </c>
      <c r="C44" t="str">
        <f t="shared" si="10"/>
        <v>Sector 3 Region 3</v>
      </c>
      <c r="D44">
        <v>3</v>
      </c>
      <c r="E44">
        <v>3</v>
      </c>
      <c r="F44">
        <f t="shared" si="11"/>
        <v>0.25</v>
      </c>
      <c r="G44" s="9">
        <f t="shared" si="8"/>
        <v>0.5841051697547166</v>
      </c>
      <c r="H44">
        <v>9</v>
      </c>
      <c r="I44" s="47">
        <f>1-SUM(I36:I43)</f>
        <v>4.2499999999999982E-2</v>
      </c>
      <c r="J44" s="2">
        <f>Start!I56</f>
        <v>1.9601221699422917E-2</v>
      </c>
      <c r="K44" s="2">
        <f>Data!B50</f>
        <v>3.2372678605788165E-2</v>
      </c>
      <c r="L44" t="s">
        <v>212</v>
      </c>
    </row>
    <row r="45" spans="1:12" x14ac:dyDescent="0.25">
      <c r="A45" t="str">
        <f t="shared" ref="A45:A62" si="16">"phiNT_" &amp; D45 &amp; "_" &amp; E45 &amp; "_p"</f>
        <v>phiNT_4_1_p</v>
      </c>
      <c r="B45" s="17">
        <f t="shared" si="9"/>
        <v>1.8807914140240425E-2</v>
      </c>
      <c r="C45" t="str">
        <f t="shared" si="10"/>
        <v>Sector 4 Region 1</v>
      </c>
      <c r="D45">
        <v>4</v>
      </c>
      <c r="E45">
        <v>1</v>
      </c>
      <c r="F45">
        <f t="shared" si="11"/>
        <v>0.1</v>
      </c>
      <c r="G45" s="41">
        <f t="shared" ref="G45:G62" si="17">G17</f>
        <v>0.18807914140240425</v>
      </c>
      <c r="J45" s="2"/>
      <c r="K45" s="2"/>
    </row>
    <row r="46" spans="1:12" x14ac:dyDescent="0.25">
      <c r="A46" t="str">
        <f t="shared" si="16"/>
        <v>phiNT_4_2_p</v>
      </c>
      <c r="B46" s="17">
        <f t="shared" ref="B46:B62" si="18">F46*G46</f>
        <v>2.2781568884287923E-2</v>
      </c>
      <c r="C46" t="str">
        <f t="shared" si="10"/>
        <v>Sector 4 Region 2</v>
      </c>
      <c r="D46">
        <v>4</v>
      </c>
      <c r="E46">
        <v>2</v>
      </c>
      <c r="F46">
        <f t="shared" si="11"/>
        <v>0.1</v>
      </c>
      <c r="G46" s="41">
        <f t="shared" si="17"/>
        <v>0.2278156888428792</v>
      </c>
    </row>
    <row r="47" spans="1:12" x14ac:dyDescent="0.25">
      <c r="A47" t="str">
        <f t="shared" si="16"/>
        <v>phiNT_4_3_p</v>
      </c>
      <c r="B47" s="17">
        <f t="shared" si="18"/>
        <v>5.8410516975471664E-2</v>
      </c>
      <c r="C47" t="str">
        <f t="shared" si="10"/>
        <v>Sector 4 Region 3</v>
      </c>
      <c r="D47">
        <v>4</v>
      </c>
      <c r="E47">
        <v>3</v>
      </c>
      <c r="F47">
        <f t="shared" si="11"/>
        <v>0.1</v>
      </c>
      <c r="G47" s="41">
        <f t="shared" si="17"/>
        <v>0.5841051697547166</v>
      </c>
    </row>
    <row r="48" spans="1:12" x14ac:dyDescent="0.25">
      <c r="A48" t="str">
        <f t="shared" si="16"/>
        <v>phiNT_5_1_p</v>
      </c>
      <c r="B48" s="17">
        <f t="shared" si="18"/>
        <v>5.6423742420721276E-2</v>
      </c>
      <c r="C48" t="str">
        <f t="shared" si="10"/>
        <v>Sector 5 Region 1</v>
      </c>
      <c r="D48">
        <v>5</v>
      </c>
      <c r="E48">
        <v>1</v>
      </c>
      <c r="F48">
        <f t="shared" si="11"/>
        <v>0.3</v>
      </c>
      <c r="G48" s="42">
        <f t="shared" si="17"/>
        <v>0.18807914140240425</v>
      </c>
    </row>
    <row r="49" spans="1:7" x14ac:dyDescent="0.25">
      <c r="A49" t="str">
        <f t="shared" si="16"/>
        <v>phiNT_5_2_p</v>
      </c>
      <c r="B49" s="17">
        <f t="shared" si="18"/>
        <v>6.8344706652863754E-2</v>
      </c>
      <c r="C49" t="str">
        <f t="shared" si="10"/>
        <v>Sector 5 Region 2</v>
      </c>
      <c r="D49">
        <v>5</v>
      </c>
      <c r="E49">
        <v>2</v>
      </c>
      <c r="F49">
        <f t="shared" si="11"/>
        <v>0.3</v>
      </c>
      <c r="G49" s="42">
        <f t="shared" si="17"/>
        <v>0.2278156888428792</v>
      </c>
    </row>
    <row r="50" spans="1:7" x14ac:dyDescent="0.25">
      <c r="A50" t="str">
        <f t="shared" si="16"/>
        <v>phiNT_5_3_p</v>
      </c>
      <c r="B50" s="17">
        <f t="shared" si="18"/>
        <v>0.17523155092641499</v>
      </c>
      <c r="C50" t="str">
        <f t="shared" si="10"/>
        <v>Sector 5 Region 3</v>
      </c>
      <c r="D50">
        <v>5</v>
      </c>
      <c r="E50">
        <v>3</v>
      </c>
      <c r="F50">
        <f t="shared" si="11"/>
        <v>0.3</v>
      </c>
      <c r="G50" s="42">
        <f t="shared" si="17"/>
        <v>0.5841051697547166</v>
      </c>
    </row>
    <row r="51" spans="1:7" x14ac:dyDescent="0.25">
      <c r="A51" t="str">
        <f t="shared" si="16"/>
        <v>phiNT_6_1_p</v>
      </c>
      <c r="B51" s="17">
        <f t="shared" si="18"/>
        <v>1.1284748484144255E-2</v>
      </c>
      <c r="C51" t="str">
        <f t="shared" si="10"/>
        <v>Sector 6 Region 1</v>
      </c>
      <c r="D51">
        <v>6</v>
      </c>
      <c r="E51">
        <v>1</v>
      </c>
      <c r="F51">
        <f t="shared" si="11"/>
        <v>0.06</v>
      </c>
      <c r="G51" s="43">
        <f t="shared" si="17"/>
        <v>0.18807914140240425</v>
      </c>
    </row>
    <row r="52" spans="1:7" x14ac:dyDescent="0.25">
      <c r="A52" t="str">
        <f t="shared" si="16"/>
        <v>phiNT_6_2_p</v>
      </c>
      <c r="B52" s="17">
        <f t="shared" si="18"/>
        <v>1.3668941330572752E-2</v>
      </c>
      <c r="C52" t="str">
        <f t="shared" si="10"/>
        <v>Sector 6 Region 2</v>
      </c>
      <c r="D52">
        <v>6</v>
      </c>
      <c r="E52">
        <v>2</v>
      </c>
      <c r="F52">
        <f t="shared" si="11"/>
        <v>0.06</v>
      </c>
      <c r="G52" s="43">
        <f t="shared" si="17"/>
        <v>0.2278156888428792</v>
      </c>
    </row>
    <row r="53" spans="1:7" x14ac:dyDescent="0.25">
      <c r="A53" t="str">
        <f t="shared" si="16"/>
        <v>phiNT_6_3_p</v>
      </c>
      <c r="B53" s="17">
        <f t="shared" si="18"/>
        <v>3.5046310185282994E-2</v>
      </c>
      <c r="C53" t="str">
        <f t="shared" si="10"/>
        <v>Sector 6 Region 3</v>
      </c>
      <c r="D53">
        <v>6</v>
      </c>
      <c r="E53">
        <v>3</v>
      </c>
      <c r="F53">
        <f t="shared" si="11"/>
        <v>0.06</v>
      </c>
      <c r="G53" s="43">
        <f t="shared" si="17"/>
        <v>0.5841051697547166</v>
      </c>
    </row>
    <row r="54" spans="1:7" x14ac:dyDescent="0.25">
      <c r="A54" t="str">
        <f t="shared" si="16"/>
        <v>phiNT_7_1_p</v>
      </c>
      <c r="B54" s="17">
        <f t="shared" si="18"/>
        <v>1.5046331312192341E-2</v>
      </c>
      <c r="C54" t="str">
        <f t="shared" si="10"/>
        <v>Sector 7 Region 1</v>
      </c>
      <c r="D54">
        <v>7</v>
      </c>
      <c r="E54">
        <v>1</v>
      </c>
      <c r="F54">
        <f t="shared" si="11"/>
        <v>0.08</v>
      </c>
      <c r="G54" s="44">
        <f t="shared" si="17"/>
        <v>0.18807914140240425</v>
      </c>
    </row>
    <row r="55" spans="1:7" x14ac:dyDescent="0.25">
      <c r="A55" t="str">
        <f t="shared" si="16"/>
        <v>phiNT_7_2_p</v>
      </c>
      <c r="B55" s="17">
        <f t="shared" si="18"/>
        <v>1.8225255107430335E-2</v>
      </c>
      <c r="C55" t="str">
        <f t="shared" si="10"/>
        <v>Sector 7 Region 2</v>
      </c>
      <c r="D55">
        <v>7</v>
      </c>
      <c r="E55">
        <v>2</v>
      </c>
      <c r="F55">
        <f t="shared" si="11"/>
        <v>0.08</v>
      </c>
      <c r="G55" s="44">
        <f t="shared" si="17"/>
        <v>0.2278156888428792</v>
      </c>
    </row>
    <row r="56" spans="1:7" x14ac:dyDescent="0.25">
      <c r="A56" t="str">
        <f t="shared" si="16"/>
        <v>phiNT_7_3_p</v>
      </c>
      <c r="B56" s="17">
        <f t="shared" si="18"/>
        <v>4.6728413580377326E-2</v>
      </c>
      <c r="C56" t="str">
        <f t="shared" si="10"/>
        <v>Sector 7 Region 3</v>
      </c>
      <c r="D56">
        <v>7</v>
      </c>
      <c r="E56">
        <v>3</v>
      </c>
      <c r="F56">
        <f t="shared" si="11"/>
        <v>0.08</v>
      </c>
      <c r="G56" s="44">
        <f t="shared" si="17"/>
        <v>0.5841051697547166</v>
      </c>
    </row>
    <row r="57" spans="1:7" x14ac:dyDescent="0.25">
      <c r="A57" t="str">
        <f t="shared" si="16"/>
        <v>phiNT_8_1_p</v>
      </c>
      <c r="B57" s="17">
        <f t="shared" si="18"/>
        <v>2.8211871210360638E-2</v>
      </c>
      <c r="C57" t="str">
        <f t="shared" si="10"/>
        <v>Sector 8 Region 1</v>
      </c>
      <c r="D57">
        <v>8</v>
      </c>
      <c r="E57">
        <v>1</v>
      </c>
      <c r="F57">
        <f t="shared" si="11"/>
        <v>0.15</v>
      </c>
      <c r="G57" s="45">
        <f t="shared" si="17"/>
        <v>0.18807914140240425</v>
      </c>
    </row>
    <row r="58" spans="1:7" x14ac:dyDescent="0.25">
      <c r="A58" t="str">
        <f t="shared" si="16"/>
        <v>phiNT_8_2_p</v>
      </c>
      <c r="B58" s="17">
        <f t="shared" si="18"/>
        <v>3.4172353326431877E-2</v>
      </c>
      <c r="C58" t="str">
        <f t="shared" si="10"/>
        <v>Sector 8 Region 2</v>
      </c>
      <c r="D58">
        <v>8</v>
      </c>
      <c r="E58">
        <v>2</v>
      </c>
      <c r="F58">
        <f t="shared" si="11"/>
        <v>0.15</v>
      </c>
      <c r="G58" s="45">
        <f t="shared" si="17"/>
        <v>0.2278156888428792</v>
      </c>
    </row>
    <row r="59" spans="1:7" x14ac:dyDescent="0.25">
      <c r="A59" t="str">
        <f t="shared" si="16"/>
        <v>phiNT_8_3_p</v>
      </c>
      <c r="B59" s="17">
        <f t="shared" si="18"/>
        <v>8.7615775463207493E-2</v>
      </c>
      <c r="C59" t="str">
        <f t="shared" si="10"/>
        <v>Sector 8 Region 3</v>
      </c>
      <c r="D59">
        <v>8</v>
      </c>
      <c r="E59">
        <v>3</v>
      </c>
      <c r="F59">
        <f t="shared" si="11"/>
        <v>0.15</v>
      </c>
      <c r="G59" s="45">
        <f t="shared" si="17"/>
        <v>0.5841051697547166</v>
      </c>
    </row>
    <row r="60" spans="1:7" x14ac:dyDescent="0.25">
      <c r="A60" t="str">
        <f t="shared" si="16"/>
        <v>phiNT_9_1_p</v>
      </c>
      <c r="B60" s="17">
        <f t="shared" si="18"/>
        <v>7.993363509602178E-3</v>
      </c>
      <c r="C60" t="str">
        <f t="shared" si="10"/>
        <v>Sector 9 Region 1</v>
      </c>
      <c r="D60">
        <v>9</v>
      </c>
      <c r="E60">
        <v>1</v>
      </c>
      <c r="F60">
        <f t="shared" si="11"/>
        <v>4.2499999999999982E-2</v>
      </c>
      <c r="G60" s="46">
        <f t="shared" si="17"/>
        <v>0.18807914140240425</v>
      </c>
    </row>
    <row r="61" spans="1:7" x14ac:dyDescent="0.25">
      <c r="A61" t="str">
        <f t="shared" si="16"/>
        <v>phiNT_9_2_p</v>
      </c>
      <c r="B61" s="17">
        <f t="shared" si="18"/>
        <v>9.6821667758223619E-3</v>
      </c>
      <c r="C61" t="str">
        <f t="shared" si="10"/>
        <v>Sector 9 Region 2</v>
      </c>
      <c r="D61">
        <v>9</v>
      </c>
      <c r="E61">
        <v>2</v>
      </c>
      <c r="F61">
        <f t="shared" si="11"/>
        <v>4.2499999999999982E-2</v>
      </c>
      <c r="G61" s="46">
        <f t="shared" si="17"/>
        <v>0.2278156888428792</v>
      </c>
    </row>
    <row r="62" spans="1:7" x14ac:dyDescent="0.25">
      <c r="A62" t="str">
        <f t="shared" si="16"/>
        <v>phiNT_9_3_p</v>
      </c>
      <c r="B62" s="17">
        <f t="shared" si="18"/>
        <v>2.4824469714575446E-2</v>
      </c>
      <c r="C62" t="str">
        <f t="shared" si="10"/>
        <v>Sector 9 Region 3</v>
      </c>
      <c r="D62">
        <v>9</v>
      </c>
      <c r="E62">
        <v>3</v>
      </c>
      <c r="F62">
        <f t="shared" si="11"/>
        <v>4.2499999999999982E-2</v>
      </c>
      <c r="G62" s="46">
        <f t="shared" si="17"/>
        <v>0.5841051697547166</v>
      </c>
    </row>
  </sheetData>
  <mergeCells count="3">
    <mergeCell ref="A7:C7"/>
    <mergeCell ref="A2:C2"/>
    <mergeCell ref="A35:C3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E12" sqref="E12"/>
    </sheetView>
  </sheetViews>
  <sheetFormatPr baseColWidth="10" defaultRowHeight="15" x14ac:dyDescent="0.25"/>
  <sheetData>
    <row r="1" spans="1:6" x14ac:dyDescent="0.25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</row>
    <row r="2" spans="1:6" x14ac:dyDescent="0.25">
      <c r="A2">
        <v>2</v>
      </c>
      <c r="B2">
        <v>9.360000000000035E-3</v>
      </c>
      <c r="C2">
        <f t="shared" ref="C2:F21" si="0">C$84/($A$84-($A$2-1)) *($A2 -($A$2-1))</f>
        <v>0</v>
      </c>
      <c r="D2">
        <f t="shared" si="0"/>
        <v>0</v>
      </c>
      <c r="E2">
        <f t="shared" si="0"/>
        <v>0</v>
      </c>
      <c r="F2">
        <f t="shared" si="0"/>
        <v>0</v>
      </c>
    </row>
    <row r="3" spans="1:6" x14ac:dyDescent="0.25">
      <c r="A3">
        <v>3</v>
      </c>
      <c r="B3">
        <v>1.8809999999999993E-2</v>
      </c>
      <c r="C3">
        <f t="shared" si="0"/>
        <v>0</v>
      </c>
      <c r="D3">
        <f t="shared" si="0"/>
        <v>0</v>
      </c>
      <c r="E3">
        <f t="shared" si="0"/>
        <v>0</v>
      </c>
      <c r="F3">
        <f t="shared" si="0"/>
        <v>0</v>
      </c>
    </row>
    <row r="4" spans="1:6" x14ac:dyDescent="0.25">
      <c r="A4">
        <v>4</v>
      </c>
      <c r="B4">
        <v>2.8410000000000046E-2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</row>
    <row r="5" spans="1:6" x14ac:dyDescent="0.25">
      <c r="A5">
        <v>5</v>
      </c>
      <c r="B5">
        <v>3.6660000000000026E-2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</row>
    <row r="6" spans="1:6" x14ac:dyDescent="0.25">
      <c r="A6">
        <v>6</v>
      </c>
      <c r="B6">
        <v>4.4869999999999965E-2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</row>
    <row r="7" spans="1:6" x14ac:dyDescent="0.25">
      <c r="A7">
        <v>7</v>
      </c>
      <c r="B7">
        <v>5.3059999999999996E-2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</row>
    <row r="8" spans="1:6" x14ac:dyDescent="0.25">
      <c r="A8">
        <v>8</v>
      </c>
      <c r="B8">
        <v>6.1270000000000047E-2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</row>
    <row r="9" spans="1:6" x14ac:dyDescent="0.25">
      <c r="A9">
        <v>9</v>
      </c>
      <c r="B9">
        <v>6.9529999999999981E-2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</row>
    <row r="10" spans="1:6" x14ac:dyDescent="0.25">
      <c r="A10">
        <v>10</v>
      </c>
      <c r="B10">
        <v>7.6160000000000005E-2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</row>
    <row r="11" spans="1:6" x14ac:dyDescent="0.25">
      <c r="A11">
        <v>11</v>
      </c>
      <c r="B11">
        <v>8.268999999999993E-2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</row>
    <row r="12" spans="1:6" x14ac:dyDescent="0.25">
      <c r="A12">
        <v>12</v>
      </c>
      <c r="B12">
        <v>8.9110000000000023E-2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</row>
    <row r="13" spans="1:6" x14ac:dyDescent="0.25">
      <c r="A13">
        <v>13</v>
      </c>
      <c r="B13">
        <v>9.542000000000006E-2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0</v>
      </c>
    </row>
    <row r="14" spans="1:6" x14ac:dyDescent="0.25">
      <c r="A14">
        <v>14</v>
      </c>
      <c r="B14">
        <v>0.10165000000000002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</row>
    <row r="15" spans="1:6" x14ac:dyDescent="0.25">
      <c r="A15">
        <v>15</v>
      </c>
      <c r="B15">
        <v>0.10603999999999991</v>
      </c>
      <c r="C15">
        <f t="shared" si="0"/>
        <v>0</v>
      </c>
      <c r="D15">
        <f t="shared" si="0"/>
        <v>0</v>
      </c>
      <c r="E15">
        <f t="shared" si="0"/>
        <v>0</v>
      </c>
      <c r="F15">
        <f t="shared" si="0"/>
        <v>0</v>
      </c>
    </row>
    <row r="16" spans="1:6" x14ac:dyDescent="0.25">
      <c r="A16">
        <v>16</v>
      </c>
      <c r="B16">
        <v>0.11073</v>
      </c>
      <c r="C16">
        <f t="shared" si="0"/>
        <v>0</v>
      </c>
      <c r="D16">
        <f t="shared" si="0"/>
        <v>0</v>
      </c>
      <c r="E16">
        <f t="shared" si="0"/>
        <v>0</v>
      </c>
      <c r="F16">
        <f t="shared" si="0"/>
        <v>0</v>
      </c>
    </row>
    <row r="17" spans="1:6" x14ac:dyDescent="0.25">
      <c r="A17">
        <v>17</v>
      </c>
      <c r="B17">
        <v>0.11565000000000003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</row>
    <row r="18" spans="1:6" x14ac:dyDescent="0.25">
      <c r="A18">
        <v>18</v>
      </c>
      <c r="B18">
        <v>0.12070000000000003</v>
      </c>
      <c r="C18">
        <f t="shared" si="0"/>
        <v>0</v>
      </c>
      <c r="D18">
        <f t="shared" si="0"/>
        <v>0</v>
      </c>
      <c r="E18">
        <f t="shared" si="0"/>
        <v>0</v>
      </c>
      <c r="F18">
        <f t="shared" si="0"/>
        <v>0</v>
      </c>
    </row>
    <row r="19" spans="1:6" x14ac:dyDescent="0.25">
      <c r="A19">
        <v>19</v>
      </c>
      <c r="B19">
        <v>0.12579000000000007</v>
      </c>
      <c r="C19">
        <f t="shared" si="0"/>
        <v>0</v>
      </c>
      <c r="D19">
        <f t="shared" si="0"/>
        <v>0</v>
      </c>
      <c r="E19">
        <f t="shared" si="0"/>
        <v>0</v>
      </c>
      <c r="F19">
        <f t="shared" si="0"/>
        <v>0</v>
      </c>
    </row>
    <row r="20" spans="1:6" x14ac:dyDescent="0.25">
      <c r="A20">
        <v>20</v>
      </c>
      <c r="B20">
        <v>0.12874999999999992</v>
      </c>
      <c r="C20">
        <f t="shared" si="0"/>
        <v>0</v>
      </c>
      <c r="D20">
        <f t="shared" si="0"/>
        <v>0</v>
      </c>
      <c r="E20">
        <f t="shared" si="0"/>
        <v>0</v>
      </c>
      <c r="F20">
        <f t="shared" si="0"/>
        <v>0</v>
      </c>
    </row>
    <row r="21" spans="1:6" x14ac:dyDescent="0.25">
      <c r="A21">
        <v>21</v>
      </c>
      <c r="B21">
        <v>0.13210999999999995</v>
      </c>
      <c r="C21">
        <f t="shared" si="0"/>
        <v>0</v>
      </c>
      <c r="D21">
        <f t="shared" si="0"/>
        <v>0</v>
      </c>
      <c r="E21">
        <f t="shared" si="0"/>
        <v>0</v>
      </c>
      <c r="F21">
        <f t="shared" si="0"/>
        <v>0</v>
      </c>
    </row>
    <row r="22" spans="1:6" x14ac:dyDescent="0.25">
      <c r="A22">
        <v>22</v>
      </c>
      <c r="B22">
        <v>0.13578000000000001</v>
      </c>
      <c r="C22">
        <f t="shared" ref="C22:F41" si="1">C$84/($A$84-($A$2-1)) *($A22 -($A$2-1))</f>
        <v>0</v>
      </c>
      <c r="D22">
        <f t="shared" si="1"/>
        <v>0</v>
      </c>
      <c r="E22">
        <f t="shared" si="1"/>
        <v>0</v>
      </c>
      <c r="F22">
        <f t="shared" si="1"/>
        <v>0</v>
      </c>
    </row>
    <row r="23" spans="1:6" x14ac:dyDescent="0.25">
      <c r="A23">
        <v>23</v>
      </c>
      <c r="B23">
        <v>0.13969000000000009</v>
      </c>
      <c r="C23">
        <f t="shared" si="1"/>
        <v>0</v>
      </c>
      <c r="D23">
        <f t="shared" si="1"/>
        <v>0</v>
      </c>
      <c r="E23">
        <f t="shared" si="1"/>
        <v>0</v>
      </c>
      <c r="F23">
        <f t="shared" si="1"/>
        <v>0</v>
      </c>
    </row>
    <row r="24" spans="1:6" x14ac:dyDescent="0.25">
      <c r="A24">
        <v>24</v>
      </c>
      <c r="B24">
        <v>0.14373999999999998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</row>
    <row r="25" spans="1:6" x14ac:dyDescent="0.25">
      <c r="A25">
        <v>25</v>
      </c>
      <c r="B25">
        <v>0.14491000000000009</v>
      </c>
      <c r="C25">
        <f t="shared" si="1"/>
        <v>0</v>
      </c>
      <c r="D25">
        <f t="shared" si="1"/>
        <v>0</v>
      </c>
      <c r="E25">
        <f t="shared" si="1"/>
        <v>0</v>
      </c>
      <c r="F25">
        <f t="shared" si="1"/>
        <v>0</v>
      </c>
    </row>
    <row r="26" spans="1:6" x14ac:dyDescent="0.25">
      <c r="A26">
        <v>26</v>
      </c>
      <c r="B26">
        <v>0.14674000000000009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0</v>
      </c>
    </row>
    <row r="27" spans="1:6" x14ac:dyDescent="0.25">
      <c r="A27">
        <v>27</v>
      </c>
      <c r="B27">
        <v>0.1492</v>
      </c>
      <c r="C27">
        <f t="shared" si="1"/>
        <v>0</v>
      </c>
      <c r="D27">
        <f t="shared" si="1"/>
        <v>0</v>
      </c>
      <c r="E27">
        <f t="shared" si="1"/>
        <v>0</v>
      </c>
      <c r="F27">
        <f t="shared" si="1"/>
        <v>0</v>
      </c>
    </row>
    <row r="28" spans="1:6" x14ac:dyDescent="0.25">
      <c r="A28">
        <v>28</v>
      </c>
      <c r="B28">
        <v>0.15226000000000006</v>
      </c>
      <c r="C28">
        <f t="shared" si="1"/>
        <v>0</v>
      </c>
      <c r="D28">
        <f t="shared" si="1"/>
        <v>0</v>
      </c>
      <c r="E28">
        <f t="shared" si="1"/>
        <v>0</v>
      </c>
      <c r="F28">
        <f t="shared" si="1"/>
        <v>0</v>
      </c>
    </row>
    <row r="29" spans="1:6" x14ac:dyDescent="0.25">
      <c r="A29">
        <v>29</v>
      </c>
      <c r="B29">
        <v>0.15589000000000008</v>
      </c>
      <c r="C29">
        <f t="shared" si="1"/>
        <v>0</v>
      </c>
      <c r="D29">
        <f t="shared" si="1"/>
        <v>0</v>
      </c>
      <c r="E29">
        <f t="shared" si="1"/>
        <v>0</v>
      </c>
      <c r="F29">
        <f t="shared" si="1"/>
        <v>0</v>
      </c>
    </row>
    <row r="30" spans="1:6" x14ac:dyDescent="0.25">
      <c r="A30">
        <v>30</v>
      </c>
      <c r="B30">
        <v>0.15651999999999999</v>
      </c>
      <c r="C30">
        <f t="shared" si="1"/>
        <v>0</v>
      </c>
      <c r="D30">
        <f t="shared" si="1"/>
        <v>0</v>
      </c>
      <c r="E30">
        <f t="shared" si="1"/>
        <v>0</v>
      </c>
      <c r="F30">
        <f t="shared" si="1"/>
        <v>0</v>
      </c>
    </row>
    <row r="31" spans="1:6" x14ac:dyDescent="0.25">
      <c r="A31">
        <v>31</v>
      </c>
      <c r="B31">
        <v>0.15748000000000006</v>
      </c>
      <c r="C31">
        <f t="shared" si="1"/>
        <v>0</v>
      </c>
      <c r="D31">
        <f t="shared" si="1"/>
        <v>0</v>
      </c>
      <c r="E31">
        <f t="shared" si="1"/>
        <v>0</v>
      </c>
      <c r="F31">
        <f t="shared" si="1"/>
        <v>0</v>
      </c>
    </row>
    <row r="32" spans="1:6" x14ac:dyDescent="0.25">
      <c r="A32">
        <v>32</v>
      </c>
      <c r="B32">
        <v>0.15873999999999988</v>
      </c>
      <c r="C32">
        <f t="shared" si="1"/>
        <v>0</v>
      </c>
      <c r="D32">
        <f t="shared" si="1"/>
        <v>0</v>
      </c>
      <c r="E32">
        <f t="shared" si="1"/>
        <v>0</v>
      </c>
      <c r="F32">
        <f t="shared" si="1"/>
        <v>0</v>
      </c>
    </row>
    <row r="33" spans="1:6" x14ac:dyDescent="0.25">
      <c r="A33">
        <v>33</v>
      </c>
      <c r="B33">
        <v>0.16025</v>
      </c>
      <c r="C33">
        <f t="shared" si="1"/>
        <v>0</v>
      </c>
      <c r="D33">
        <f t="shared" si="1"/>
        <v>0</v>
      </c>
      <c r="E33">
        <f t="shared" si="1"/>
        <v>0</v>
      </c>
      <c r="F33">
        <f t="shared" si="1"/>
        <v>0</v>
      </c>
    </row>
    <row r="34" spans="1:6" x14ac:dyDescent="0.25">
      <c r="A34">
        <v>34</v>
      </c>
      <c r="B34">
        <v>0.16193999999999997</v>
      </c>
      <c r="C34">
        <f t="shared" si="1"/>
        <v>0</v>
      </c>
      <c r="D34">
        <f t="shared" si="1"/>
        <v>0</v>
      </c>
      <c r="E34">
        <f t="shared" si="1"/>
        <v>0</v>
      </c>
      <c r="F34">
        <f t="shared" si="1"/>
        <v>0</v>
      </c>
    </row>
    <row r="35" spans="1:6" x14ac:dyDescent="0.25">
      <c r="A35">
        <v>35</v>
      </c>
      <c r="B35">
        <v>0.16193999999999997</v>
      </c>
      <c r="C35">
        <f t="shared" si="1"/>
        <v>0</v>
      </c>
      <c r="D35">
        <f t="shared" si="1"/>
        <v>0</v>
      </c>
      <c r="E35">
        <f t="shared" si="1"/>
        <v>0</v>
      </c>
      <c r="F35">
        <f t="shared" si="1"/>
        <v>0</v>
      </c>
    </row>
    <row r="36" spans="1:6" x14ac:dyDescent="0.25">
      <c r="A36">
        <v>36</v>
      </c>
      <c r="B36">
        <v>0.16193999999999997</v>
      </c>
      <c r="C36">
        <f t="shared" si="1"/>
        <v>0</v>
      </c>
      <c r="D36">
        <f t="shared" si="1"/>
        <v>0</v>
      </c>
      <c r="E36">
        <f t="shared" si="1"/>
        <v>0</v>
      </c>
      <c r="F36">
        <f t="shared" si="1"/>
        <v>0</v>
      </c>
    </row>
    <row r="37" spans="1:6" x14ac:dyDescent="0.25">
      <c r="A37">
        <v>37</v>
      </c>
      <c r="B37">
        <v>0.16193999999999997</v>
      </c>
      <c r="C37">
        <f t="shared" si="1"/>
        <v>0</v>
      </c>
      <c r="D37">
        <f t="shared" si="1"/>
        <v>0</v>
      </c>
      <c r="E37">
        <f t="shared" si="1"/>
        <v>0</v>
      </c>
      <c r="F37">
        <f t="shared" si="1"/>
        <v>0</v>
      </c>
    </row>
    <row r="38" spans="1:6" x14ac:dyDescent="0.25">
      <c r="A38">
        <v>38</v>
      </c>
      <c r="B38">
        <v>0.16193999999999997</v>
      </c>
      <c r="C38">
        <f t="shared" si="1"/>
        <v>0</v>
      </c>
      <c r="D38">
        <f t="shared" si="1"/>
        <v>0</v>
      </c>
      <c r="E38">
        <f t="shared" si="1"/>
        <v>0</v>
      </c>
      <c r="F38">
        <f t="shared" si="1"/>
        <v>0</v>
      </c>
    </row>
    <row r="39" spans="1:6" x14ac:dyDescent="0.25">
      <c r="A39">
        <v>39</v>
      </c>
      <c r="B39">
        <v>0.16193999999999997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0</v>
      </c>
    </row>
    <row r="40" spans="1:6" x14ac:dyDescent="0.25">
      <c r="A40">
        <v>40</v>
      </c>
      <c r="B40">
        <v>0.16193999999999997</v>
      </c>
      <c r="C40">
        <f t="shared" si="1"/>
        <v>0</v>
      </c>
      <c r="D40">
        <f t="shared" si="1"/>
        <v>0</v>
      </c>
      <c r="E40">
        <f t="shared" si="1"/>
        <v>0</v>
      </c>
      <c r="F40">
        <f t="shared" si="1"/>
        <v>0</v>
      </c>
    </row>
    <row r="41" spans="1:6" x14ac:dyDescent="0.25">
      <c r="A41">
        <v>41</v>
      </c>
      <c r="B41">
        <v>0.16193999999999997</v>
      </c>
      <c r="C41">
        <f t="shared" si="1"/>
        <v>0</v>
      </c>
      <c r="D41">
        <f t="shared" si="1"/>
        <v>0</v>
      </c>
      <c r="E41">
        <f t="shared" si="1"/>
        <v>0</v>
      </c>
      <c r="F41">
        <f t="shared" si="1"/>
        <v>0</v>
      </c>
    </row>
    <row r="42" spans="1:6" x14ac:dyDescent="0.25">
      <c r="A42">
        <v>42</v>
      </c>
      <c r="B42">
        <v>0.16193999999999997</v>
      </c>
      <c r="C42">
        <f t="shared" ref="C42:F61" si="2">C$84/($A$84-($A$2-1)) *($A42 -($A$2-1))</f>
        <v>0</v>
      </c>
      <c r="D42">
        <f t="shared" si="2"/>
        <v>0</v>
      </c>
      <c r="E42">
        <f t="shared" si="2"/>
        <v>0</v>
      </c>
      <c r="F42">
        <f t="shared" si="2"/>
        <v>0</v>
      </c>
    </row>
    <row r="43" spans="1:6" x14ac:dyDescent="0.25">
      <c r="A43">
        <v>43</v>
      </c>
      <c r="B43">
        <v>0.16193999999999997</v>
      </c>
      <c r="C43">
        <f t="shared" si="2"/>
        <v>0</v>
      </c>
      <c r="D43">
        <f t="shared" si="2"/>
        <v>0</v>
      </c>
      <c r="E43">
        <f t="shared" si="2"/>
        <v>0</v>
      </c>
      <c r="F43">
        <f t="shared" si="2"/>
        <v>0</v>
      </c>
    </row>
    <row r="44" spans="1:6" x14ac:dyDescent="0.25">
      <c r="A44">
        <v>44</v>
      </c>
      <c r="B44">
        <v>0.16193999999999997</v>
      </c>
      <c r="C44">
        <f t="shared" si="2"/>
        <v>0</v>
      </c>
      <c r="D44">
        <f t="shared" si="2"/>
        <v>0</v>
      </c>
      <c r="E44">
        <f t="shared" si="2"/>
        <v>0</v>
      </c>
      <c r="F44">
        <f t="shared" si="2"/>
        <v>0</v>
      </c>
    </row>
    <row r="45" spans="1:6" x14ac:dyDescent="0.25">
      <c r="A45">
        <v>45</v>
      </c>
      <c r="B45">
        <v>0.16193999999999997</v>
      </c>
      <c r="C45">
        <f t="shared" si="2"/>
        <v>0</v>
      </c>
      <c r="D45">
        <f t="shared" si="2"/>
        <v>0</v>
      </c>
      <c r="E45">
        <f t="shared" si="2"/>
        <v>0</v>
      </c>
      <c r="F45">
        <f t="shared" si="2"/>
        <v>0</v>
      </c>
    </row>
    <row r="46" spans="1:6" x14ac:dyDescent="0.25">
      <c r="A46">
        <v>46</v>
      </c>
      <c r="B46">
        <v>0.16193999999999997</v>
      </c>
      <c r="C46">
        <f t="shared" si="2"/>
        <v>0</v>
      </c>
      <c r="D46">
        <f t="shared" si="2"/>
        <v>0</v>
      </c>
      <c r="E46">
        <f t="shared" si="2"/>
        <v>0</v>
      </c>
      <c r="F46">
        <f t="shared" si="2"/>
        <v>0</v>
      </c>
    </row>
    <row r="47" spans="1:6" x14ac:dyDescent="0.25">
      <c r="A47">
        <v>47</v>
      </c>
      <c r="B47">
        <v>0.16193999999999997</v>
      </c>
      <c r="C47">
        <f t="shared" si="2"/>
        <v>0</v>
      </c>
      <c r="D47">
        <f t="shared" si="2"/>
        <v>0</v>
      </c>
      <c r="E47">
        <f t="shared" si="2"/>
        <v>0</v>
      </c>
      <c r="F47">
        <f t="shared" si="2"/>
        <v>0</v>
      </c>
    </row>
    <row r="48" spans="1:6" x14ac:dyDescent="0.25">
      <c r="A48">
        <v>48</v>
      </c>
      <c r="B48">
        <v>0.16193999999999997</v>
      </c>
      <c r="C48">
        <f t="shared" si="2"/>
        <v>0</v>
      </c>
      <c r="D48">
        <f t="shared" si="2"/>
        <v>0</v>
      </c>
      <c r="E48">
        <f t="shared" si="2"/>
        <v>0</v>
      </c>
      <c r="F48">
        <f t="shared" si="2"/>
        <v>0</v>
      </c>
    </row>
    <row r="49" spans="1:6" x14ac:dyDescent="0.25">
      <c r="A49">
        <v>49</v>
      </c>
      <c r="B49">
        <v>0.16193999999999997</v>
      </c>
      <c r="C49">
        <f t="shared" si="2"/>
        <v>0</v>
      </c>
      <c r="D49">
        <f t="shared" si="2"/>
        <v>0</v>
      </c>
      <c r="E49">
        <f t="shared" si="2"/>
        <v>0</v>
      </c>
      <c r="F49">
        <f t="shared" si="2"/>
        <v>0</v>
      </c>
    </row>
    <row r="50" spans="1:6" x14ac:dyDescent="0.25">
      <c r="A50">
        <v>50</v>
      </c>
      <c r="B50">
        <v>0.16193999999999997</v>
      </c>
      <c r="C50">
        <f t="shared" si="2"/>
        <v>0</v>
      </c>
      <c r="D50">
        <f t="shared" si="2"/>
        <v>0</v>
      </c>
      <c r="E50">
        <f t="shared" si="2"/>
        <v>0</v>
      </c>
      <c r="F50">
        <f t="shared" si="2"/>
        <v>0</v>
      </c>
    </row>
    <row r="51" spans="1:6" x14ac:dyDescent="0.25">
      <c r="A51">
        <v>51</v>
      </c>
      <c r="B51">
        <v>0.16193999999999997</v>
      </c>
      <c r="C51">
        <f t="shared" si="2"/>
        <v>0</v>
      </c>
      <c r="D51">
        <f t="shared" si="2"/>
        <v>0</v>
      </c>
      <c r="E51">
        <f t="shared" si="2"/>
        <v>0</v>
      </c>
      <c r="F51">
        <f t="shared" si="2"/>
        <v>0</v>
      </c>
    </row>
    <row r="52" spans="1:6" x14ac:dyDescent="0.25">
      <c r="A52">
        <v>52</v>
      </c>
      <c r="B52">
        <v>0.16193999999999997</v>
      </c>
      <c r="C52">
        <f t="shared" si="2"/>
        <v>0</v>
      </c>
      <c r="D52">
        <f t="shared" si="2"/>
        <v>0</v>
      </c>
      <c r="E52">
        <f t="shared" si="2"/>
        <v>0</v>
      </c>
      <c r="F52">
        <f t="shared" si="2"/>
        <v>0</v>
      </c>
    </row>
    <row r="53" spans="1:6" x14ac:dyDescent="0.25">
      <c r="A53">
        <v>53</v>
      </c>
      <c r="B53">
        <v>0.16193999999999997</v>
      </c>
      <c r="C53">
        <f t="shared" si="2"/>
        <v>0</v>
      </c>
      <c r="D53">
        <f t="shared" si="2"/>
        <v>0</v>
      </c>
      <c r="E53">
        <f t="shared" si="2"/>
        <v>0</v>
      </c>
      <c r="F53">
        <f t="shared" si="2"/>
        <v>0</v>
      </c>
    </row>
    <row r="54" spans="1:6" x14ac:dyDescent="0.25">
      <c r="A54">
        <v>54</v>
      </c>
      <c r="B54">
        <v>0.16193999999999997</v>
      </c>
      <c r="C54">
        <f t="shared" si="2"/>
        <v>0</v>
      </c>
      <c r="D54">
        <f t="shared" si="2"/>
        <v>0</v>
      </c>
      <c r="E54">
        <f t="shared" si="2"/>
        <v>0</v>
      </c>
      <c r="F54">
        <f t="shared" si="2"/>
        <v>0</v>
      </c>
    </row>
    <row r="55" spans="1:6" x14ac:dyDescent="0.25">
      <c r="A55">
        <v>55</v>
      </c>
      <c r="B55">
        <v>0.16193999999999997</v>
      </c>
      <c r="C55">
        <f t="shared" si="2"/>
        <v>0</v>
      </c>
      <c r="D55">
        <f t="shared" si="2"/>
        <v>0</v>
      </c>
      <c r="E55">
        <f t="shared" si="2"/>
        <v>0</v>
      </c>
      <c r="F55">
        <f t="shared" si="2"/>
        <v>0</v>
      </c>
    </row>
    <row r="56" spans="1:6" x14ac:dyDescent="0.25">
      <c r="A56">
        <v>56</v>
      </c>
      <c r="B56">
        <v>0.16193999999999997</v>
      </c>
      <c r="C56">
        <f t="shared" si="2"/>
        <v>0</v>
      </c>
      <c r="D56">
        <f t="shared" si="2"/>
        <v>0</v>
      </c>
      <c r="E56">
        <f t="shared" si="2"/>
        <v>0</v>
      </c>
      <c r="F56">
        <f t="shared" si="2"/>
        <v>0</v>
      </c>
    </row>
    <row r="57" spans="1:6" x14ac:dyDescent="0.25">
      <c r="A57">
        <v>57</v>
      </c>
      <c r="B57">
        <v>0.16193999999999997</v>
      </c>
      <c r="C57">
        <f t="shared" si="2"/>
        <v>0</v>
      </c>
      <c r="D57">
        <f t="shared" si="2"/>
        <v>0</v>
      </c>
      <c r="E57">
        <f t="shared" si="2"/>
        <v>0</v>
      </c>
      <c r="F57">
        <f t="shared" si="2"/>
        <v>0</v>
      </c>
    </row>
    <row r="58" spans="1:6" x14ac:dyDescent="0.25">
      <c r="A58">
        <v>58</v>
      </c>
      <c r="B58">
        <v>0.16193999999999997</v>
      </c>
      <c r="C58">
        <f t="shared" si="2"/>
        <v>0</v>
      </c>
      <c r="D58">
        <f t="shared" si="2"/>
        <v>0</v>
      </c>
      <c r="E58">
        <f t="shared" si="2"/>
        <v>0</v>
      </c>
      <c r="F58">
        <f t="shared" si="2"/>
        <v>0</v>
      </c>
    </row>
    <row r="59" spans="1:6" x14ac:dyDescent="0.25">
      <c r="A59">
        <v>59</v>
      </c>
      <c r="B59">
        <v>0.16193999999999997</v>
      </c>
      <c r="C59">
        <f t="shared" si="2"/>
        <v>0</v>
      </c>
      <c r="D59">
        <f t="shared" si="2"/>
        <v>0</v>
      </c>
      <c r="E59">
        <f t="shared" si="2"/>
        <v>0</v>
      </c>
      <c r="F59">
        <f t="shared" si="2"/>
        <v>0</v>
      </c>
    </row>
    <row r="60" spans="1:6" x14ac:dyDescent="0.25">
      <c r="A60">
        <v>60</v>
      </c>
      <c r="B60">
        <v>0.16193999999999997</v>
      </c>
      <c r="C60">
        <f t="shared" si="2"/>
        <v>0</v>
      </c>
      <c r="D60">
        <f t="shared" si="2"/>
        <v>0</v>
      </c>
      <c r="E60">
        <f t="shared" si="2"/>
        <v>0</v>
      </c>
      <c r="F60">
        <f t="shared" si="2"/>
        <v>0</v>
      </c>
    </row>
    <row r="61" spans="1:6" x14ac:dyDescent="0.25">
      <c r="A61">
        <v>61</v>
      </c>
      <c r="B61">
        <v>0.16193999999999997</v>
      </c>
      <c r="C61">
        <f t="shared" si="2"/>
        <v>0</v>
      </c>
      <c r="D61">
        <f t="shared" si="2"/>
        <v>0</v>
      </c>
      <c r="E61">
        <f t="shared" si="2"/>
        <v>0</v>
      </c>
      <c r="F61">
        <f t="shared" si="2"/>
        <v>0</v>
      </c>
    </row>
    <row r="62" spans="1:6" x14ac:dyDescent="0.25">
      <c r="A62">
        <v>62</v>
      </c>
      <c r="B62">
        <v>0.16193999999999997</v>
      </c>
      <c r="C62">
        <f t="shared" ref="C62:F83" si="3">C$84/($A$84-($A$2-1)) *($A62 -($A$2-1))</f>
        <v>0</v>
      </c>
      <c r="D62">
        <f t="shared" si="3"/>
        <v>0</v>
      </c>
      <c r="E62">
        <f t="shared" si="3"/>
        <v>0</v>
      </c>
      <c r="F62">
        <f t="shared" si="3"/>
        <v>0</v>
      </c>
    </row>
    <row r="63" spans="1:6" x14ac:dyDescent="0.25">
      <c r="A63">
        <v>63</v>
      </c>
      <c r="B63">
        <v>0.16193999999999997</v>
      </c>
      <c r="C63">
        <f t="shared" si="3"/>
        <v>0</v>
      </c>
      <c r="D63">
        <f t="shared" si="3"/>
        <v>0</v>
      </c>
      <c r="E63">
        <f t="shared" si="3"/>
        <v>0</v>
      </c>
      <c r="F63">
        <f t="shared" si="3"/>
        <v>0</v>
      </c>
    </row>
    <row r="64" spans="1:6" x14ac:dyDescent="0.25">
      <c r="A64">
        <v>64</v>
      </c>
      <c r="B64">
        <v>0.16193999999999997</v>
      </c>
      <c r="C64">
        <f t="shared" si="3"/>
        <v>0</v>
      </c>
      <c r="D64">
        <f t="shared" si="3"/>
        <v>0</v>
      </c>
      <c r="E64">
        <f t="shared" si="3"/>
        <v>0</v>
      </c>
      <c r="F64">
        <f t="shared" si="3"/>
        <v>0</v>
      </c>
    </row>
    <row r="65" spans="1:6" x14ac:dyDescent="0.25">
      <c r="A65">
        <v>65</v>
      </c>
      <c r="B65">
        <v>0.16193999999999997</v>
      </c>
      <c r="C65">
        <f t="shared" si="3"/>
        <v>0</v>
      </c>
      <c r="D65">
        <f t="shared" si="3"/>
        <v>0</v>
      </c>
      <c r="E65">
        <f t="shared" si="3"/>
        <v>0</v>
      </c>
      <c r="F65">
        <f t="shared" si="3"/>
        <v>0</v>
      </c>
    </row>
    <row r="66" spans="1:6" x14ac:dyDescent="0.25">
      <c r="A66">
        <v>66</v>
      </c>
      <c r="B66">
        <v>0.16193999999999997</v>
      </c>
      <c r="C66">
        <f t="shared" si="3"/>
        <v>0</v>
      </c>
      <c r="D66">
        <f t="shared" si="3"/>
        <v>0</v>
      </c>
      <c r="E66">
        <f t="shared" si="3"/>
        <v>0</v>
      </c>
      <c r="F66">
        <f t="shared" si="3"/>
        <v>0</v>
      </c>
    </row>
    <row r="67" spans="1:6" x14ac:dyDescent="0.25">
      <c r="A67">
        <v>67</v>
      </c>
      <c r="B67">
        <v>0.16193999999999997</v>
      </c>
      <c r="C67">
        <f t="shared" si="3"/>
        <v>0</v>
      </c>
      <c r="D67">
        <f t="shared" si="3"/>
        <v>0</v>
      </c>
      <c r="E67">
        <f t="shared" si="3"/>
        <v>0</v>
      </c>
      <c r="F67">
        <f t="shared" si="3"/>
        <v>0</v>
      </c>
    </row>
    <row r="68" spans="1:6" x14ac:dyDescent="0.25">
      <c r="A68">
        <v>68</v>
      </c>
      <c r="B68">
        <v>0.16193999999999997</v>
      </c>
      <c r="C68">
        <f t="shared" si="3"/>
        <v>0</v>
      </c>
      <c r="D68">
        <f t="shared" si="3"/>
        <v>0</v>
      </c>
      <c r="E68">
        <f t="shared" si="3"/>
        <v>0</v>
      </c>
      <c r="F68">
        <f t="shared" si="3"/>
        <v>0</v>
      </c>
    </row>
    <row r="69" spans="1:6" x14ac:dyDescent="0.25">
      <c r="A69">
        <v>69</v>
      </c>
      <c r="B69">
        <v>0.16193999999999997</v>
      </c>
      <c r="C69">
        <f t="shared" si="3"/>
        <v>0</v>
      </c>
      <c r="D69">
        <f t="shared" si="3"/>
        <v>0</v>
      </c>
      <c r="E69">
        <f t="shared" si="3"/>
        <v>0</v>
      </c>
      <c r="F69">
        <f t="shared" si="3"/>
        <v>0</v>
      </c>
    </row>
    <row r="70" spans="1:6" x14ac:dyDescent="0.25">
      <c r="A70">
        <v>70</v>
      </c>
      <c r="B70">
        <v>0.16193999999999997</v>
      </c>
      <c r="C70">
        <f t="shared" si="3"/>
        <v>0</v>
      </c>
      <c r="D70">
        <f t="shared" si="3"/>
        <v>0</v>
      </c>
      <c r="E70">
        <f t="shared" si="3"/>
        <v>0</v>
      </c>
      <c r="F70">
        <f t="shared" si="3"/>
        <v>0</v>
      </c>
    </row>
    <row r="71" spans="1:6" x14ac:dyDescent="0.25">
      <c r="A71">
        <v>71</v>
      </c>
      <c r="B71">
        <v>0.16193999999999997</v>
      </c>
      <c r="C71">
        <f t="shared" si="3"/>
        <v>0</v>
      </c>
      <c r="D71">
        <f t="shared" si="3"/>
        <v>0</v>
      </c>
      <c r="E71">
        <f t="shared" si="3"/>
        <v>0</v>
      </c>
      <c r="F71">
        <f t="shared" si="3"/>
        <v>0</v>
      </c>
    </row>
    <row r="72" spans="1:6" x14ac:dyDescent="0.25">
      <c r="A72">
        <v>72</v>
      </c>
      <c r="B72">
        <v>0.16193999999999997</v>
      </c>
      <c r="C72">
        <f t="shared" si="3"/>
        <v>0</v>
      </c>
      <c r="D72">
        <f t="shared" si="3"/>
        <v>0</v>
      </c>
      <c r="E72">
        <f t="shared" si="3"/>
        <v>0</v>
      </c>
      <c r="F72">
        <f t="shared" si="3"/>
        <v>0</v>
      </c>
    </row>
    <row r="73" spans="1:6" x14ac:dyDescent="0.25">
      <c r="A73">
        <v>73</v>
      </c>
      <c r="B73">
        <v>0.16193999999999997</v>
      </c>
      <c r="C73">
        <f t="shared" si="3"/>
        <v>0</v>
      </c>
      <c r="D73">
        <f t="shared" si="3"/>
        <v>0</v>
      </c>
      <c r="E73">
        <f t="shared" si="3"/>
        <v>0</v>
      </c>
      <c r="F73">
        <f t="shared" si="3"/>
        <v>0</v>
      </c>
    </row>
    <row r="74" spans="1:6" x14ac:dyDescent="0.25">
      <c r="A74">
        <v>74</v>
      </c>
      <c r="B74">
        <v>0.16193999999999997</v>
      </c>
      <c r="C74">
        <f t="shared" si="3"/>
        <v>0</v>
      </c>
      <c r="D74">
        <f t="shared" si="3"/>
        <v>0</v>
      </c>
      <c r="E74">
        <f t="shared" si="3"/>
        <v>0</v>
      </c>
      <c r="F74">
        <f t="shared" si="3"/>
        <v>0</v>
      </c>
    </row>
    <row r="75" spans="1:6" x14ac:dyDescent="0.25">
      <c r="A75">
        <v>75</v>
      </c>
      <c r="B75">
        <v>0.16193999999999997</v>
      </c>
      <c r="C75">
        <f t="shared" si="3"/>
        <v>0</v>
      </c>
      <c r="D75">
        <f t="shared" si="3"/>
        <v>0</v>
      </c>
      <c r="E75">
        <f t="shared" si="3"/>
        <v>0</v>
      </c>
      <c r="F75">
        <f t="shared" si="3"/>
        <v>0</v>
      </c>
    </row>
    <row r="76" spans="1:6" x14ac:dyDescent="0.25">
      <c r="A76">
        <v>76</v>
      </c>
      <c r="B76">
        <v>0.16193999999999997</v>
      </c>
      <c r="C76">
        <f t="shared" si="3"/>
        <v>0</v>
      </c>
      <c r="D76">
        <f t="shared" si="3"/>
        <v>0</v>
      </c>
      <c r="E76">
        <f t="shared" si="3"/>
        <v>0</v>
      </c>
      <c r="F76">
        <f t="shared" si="3"/>
        <v>0</v>
      </c>
    </row>
    <row r="77" spans="1:6" x14ac:dyDescent="0.25">
      <c r="A77">
        <v>77</v>
      </c>
      <c r="B77">
        <v>0.16193999999999997</v>
      </c>
      <c r="C77">
        <f t="shared" si="3"/>
        <v>0</v>
      </c>
      <c r="D77">
        <f t="shared" si="3"/>
        <v>0</v>
      </c>
      <c r="E77">
        <f t="shared" si="3"/>
        <v>0</v>
      </c>
      <c r="F77">
        <f t="shared" si="3"/>
        <v>0</v>
      </c>
    </row>
    <row r="78" spans="1:6" x14ac:dyDescent="0.25">
      <c r="A78">
        <v>78</v>
      </c>
      <c r="B78">
        <v>0.16193999999999997</v>
      </c>
      <c r="C78">
        <f t="shared" si="3"/>
        <v>0</v>
      </c>
      <c r="D78">
        <f t="shared" si="3"/>
        <v>0</v>
      </c>
      <c r="E78">
        <f t="shared" si="3"/>
        <v>0</v>
      </c>
      <c r="F78">
        <f t="shared" si="3"/>
        <v>0</v>
      </c>
    </row>
    <row r="79" spans="1:6" x14ac:dyDescent="0.25">
      <c r="A79">
        <v>79</v>
      </c>
      <c r="B79">
        <v>0.16193999999999997</v>
      </c>
      <c r="C79">
        <f t="shared" si="3"/>
        <v>0</v>
      </c>
      <c r="D79">
        <f t="shared" si="3"/>
        <v>0</v>
      </c>
      <c r="E79">
        <f t="shared" si="3"/>
        <v>0</v>
      </c>
      <c r="F79">
        <f t="shared" si="3"/>
        <v>0</v>
      </c>
    </row>
    <row r="80" spans="1:6" x14ac:dyDescent="0.25">
      <c r="A80">
        <v>80</v>
      </c>
      <c r="B80">
        <v>0.16193999999999997</v>
      </c>
      <c r="C80">
        <f t="shared" si="3"/>
        <v>0</v>
      </c>
      <c r="D80">
        <f t="shared" si="3"/>
        <v>0</v>
      </c>
      <c r="E80">
        <f t="shared" si="3"/>
        <v>0</v>
      </c>
      <c r="F80">
        <f t="shared" si="3"/>
        <v>0</v>
      </c>
    </row>
    <row r="81" spans="1:6" x14ac:dyDescent="0.25">
      <c r="A81">
        <v>81</v>
      </c>
      <c r="B81">
        <v>0.16193999999999997</v>
      </c>
      <c r="C81">
        <f t="shared" si="3"/>
        <v>0</v>
      </c>
      <c r="D81">
        <f t="shared" si="3"/>
        <v>0</v>
      </c>
      <c r="E81">
        <f t="shared" si="3"/>
        <v>0</v>
      </c>
      <c r="F81">
        <f t="shared" si="3"/>
        <v>0</v>
      </c>
    </row>
    <row r="82" spans="1:6" x14ac:dyDescent="0.25">
      <c r="A82">
        <v>82</v>
      </c>
      <c r="B82">
        <v>0.16193999999999997</v>
      </c>
      <c r="C82">
        <f t="shared" si="3"/>
        <v>0</v>
      </c>
      <c r="D82">
        <f t="shared" si="3"/>
        <v>0</v>
      </c>
      <c r="E82">
        <f t="shared" si="3"/>
        <v>0</v>
      </c>
      <c r="F82">
        <f t="shared" si="3"/>
        <v>0</v>
      </c>
    </row>
    <row r="83" spans="1:6" x14ac:dyDescent="0.25">
      <c r="A83">
        <v>83</v>
      </c>
      <c r="B83">
        <v>0.16193999999999997</v>
      </c>
      <c r="C83">
        <f>C$84/($A$84-($A$2-1)) *($A83 -($A$2-1))</f>
        <v>0</v>
      </c>
      <c r="D83">
        <f t="shared" si="3"/>
        <v>0</v>
      </c>
      <c r="E83">
        <f t="shared" si="3"/>
        <v>0</v>
      </c>
      <c r="F83">
        <f t="shared" si="3"/>
        <v>0</v>
      </c>
    </row>
    <row r="84" spans="1:6" x14ac:dyDescent="0.25">
      <c r="A84" s="9">
        <v>84</v>
      </c>
      <c r="B84" s="9">
        <v>0.16193999999999997</v>
      </c>
      <c r="C84" s="9">
        <v>0</v>
      </c>
      <c r="D84" s="9">
        <v>0</v>
      </c>
      <c r="E84" s="9">
        <v>0</v>
      </c>
      <c r="F84" s="9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G1" sqref="G1:H84"/>
    </sheetView>
  </sheetViews>
  <sheetFormatPr baseColWidth="10" defaultRowHeight="15" x14ac:dyDescent="0.25"/>
  <sheetData>
    <row r="1" spans="1:6" x14ac:dyDescent="0.25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</row>
    <row r="2" spans="1:6" x14ac:dyDescent="0.25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0</v>
      </c>
    </row>
    <row r="3" spans="1:6" x14ac:dyDescent="0.25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0</v>
      </c>
    </row>
    <row r="4" spans="1:6" x14ac:dyDescent="0.25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0</v>
      </c>
    </row>
    <row r="5" spans="1:6" x14ac:dyDescent="0.25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0</v>
      </c>
    </row>
    <row r="6" spans="1:6" x14ac:dyDescent="0.25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0</v>
      </c>
    </row>
    <row r="7" spans="1:6" x14ac:dyDescent="0.25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0</v>
      </c>
    </row>
    <row r="8" spans="1:6" x14ac:dyDescent="0.25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0</v>
      </c>
    </row>
    <row r="9" spans="1:6" x14ac:dyDescent="0.25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0</v>
      </c>
    </row>
    <row r="10" spans="1:6" x14ac:dyDescent="0.25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</v>
      </c>
    </row>
    <row r="11" spans="1:6" x14ac:dyDescent="0.25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</v>
      </c>
    </row>
    <row r="12" spans="1:6" x14ac:dyDescent="0.25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</v>
      </c>
    </row>
    <row r="13" spans="1:6" x14ac:dyDescent="0.25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</v>
      </c>
    </row>
    <row r="14" spans="1:6" x14ac:dyDescent="0.25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</v>
      </c>
    </row>
    <row r="15" spans="1:6" x14ac:dyDescent="0.25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</v>
      </c>
    </row>
    <row r="16" spans="1:6" x14ac:dyDescent="0.25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</v>
      </c>
    </row>
    <row r="17" spans="1:6" x14ac:dyDescent="0.25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</v>
      </c>
    </row>
    <row r="18" spans="1:6" x14ac:dyDescent="0.25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</v>
      </c>
    </row>
    <row r="19" spans="1:6" x14ac:dyDescent="0.25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</v>
      </c>
    </row>
    <row r="20" spans="1:6" x14ac:dyDescent="0.25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</v>
      </c>
    </row>
    <row r="21" spans="1:6" x14ac:dyDescent="0.25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</v>
      </c>
    </row>
    <row r="22" spans="1:6" x14ac:dyDescent="0.25">
      <c r="A22">
        <v>22</v>
      </c>
      <c r="B22">
        <v>0.13578000000000001</v>
      </c>
      <c r="C22">
        <f t="shared" ref="C22:F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</v>
      </c>
    </row>
    <row r="23" spans="1:6" x14ac:dyDescent="0.25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</v>
      </c>
    </row>
    <row r="24" spans="1:6" x14ac:dyDescent="0.25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</v>
      </c>
    </row>
    <row r="25" spans="1:6" x14ac:dyDescent="0.25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</v>
      </c>
    </row>
    <row r="26" spans="1:6" x14ac:dyDescent="0.25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</v>
      </c>
    </row>
    <row r="27" spans="1:6" x14ac:dyDescent="0.25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</v>
      </c>
    </row>
    <row r="28" spans="1:6" x14ac:dyDescent="0.25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</v>
      </c>
    </row>
    <row r="29" spans="1:6" x14ac:dyDescent="0.25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</v>
      </c>
    </row>
    <row r="30" spans="1:6" x14ac:dyDescent="0.25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</v>
      </c>
    </row>
    <row r="31" spans="1:6" x14ac:dyDescent="0.25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</v>
      </c>
    </row>
    <row r="32" spans="1:6" x14ac:dyDescent="0.25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</v>
      </c>
    </row>
    <row r="33" spans="1:6" x14ac:dyDescent="0.25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</v>
      </c>
    </row>
    <row r="34" spans="1:6" x14ac:dyDescent="0.25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</v>
      </c>
    </row>
    <row r="35" spans="1:6" x14ac:dyDescent="0.25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</v>
      </c>
    </row>
    <row r="36" spans="1:6" x14ac:dyDescent="0.25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</v>
      </c>
    </row>
    <row r="37" spans="1:6" x14ac:dyDescent="0.25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</v>
      </c>
    </row>
    <row r="38" spans="1:6" x14ac:dyDescent="0.25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</v>
      </c>
    </row>
    <row r="39" spans="1:6" x14ac:dyDescent="0.25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</v>
      </c>
    </row>
    <row r="40" spans="1:6" x14ac:dyDescent="0.25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</v>
      </c>
    </row>
    <row r="41" spans="1:6" x14ac:dyDescent="0.25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</v>
      </c>
    </row>
    <row r="42" spans="1:6" x14ac:dyDescent="0.25">
      <c r="A42">
        <v>42</v>
      </c>
      <c r="B42">
        <v>0.16193999999999997</v>
      </c>
      <c r="C42">
        <f t="shared" ref="C42:F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</v>
      </c>
    </row>
    <row r="43" spans="1:6" x14ac:dyDescent="0.25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</v>
      </c>
    </row>
    <row r="44" spans="1:6" x14ac:dyDescent="0.25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</v>
      </c>
    </row>
    <row r="45" spans="1:6" x14ac:dyDescent="0.25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</v>
      </c>
    </row>
    <row r="46" spans="1:6" x14ac:dyDescent="0.25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</v>
      </c>
    </row>
    <row r="47" spans="1:6" x14ac:dyDescent="0.25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</v>
      </c>
    </row>
    <row r="48" spans="1:6" x14ac:dyDescent="0.25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</v>
      </c>
    </row>
    <row r="49" spans="1:6" x14ac:dyDescent="0.25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</v>
      </c>
    </row>
    <row r="50" spans="1:6" x14ac:dyDescent="0.25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</v>
      </c>
    </row>
    <row r="51" spans="1:6" x14ac:dyDescent="0.25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</v>
      </c>
    </row>
    <row r="52" spans="1:6" x14ac:dyDescent="0.25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</v>
      </c>
    </row>
    <row r="53" spans="1:6" x14ac:dyDescent="0.25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</v>
      </c>
    </row>
    <row r="54" spans="1:6" x14ac:dyDescent="0.25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</v>
      </c>
    </row>
    <row r="55" spans="1:6" x14ac:dyDescent="0.25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</v>
      </c>
    </row>
    <row r="56" spans="1:6" x14ac:dyDescent="0.25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</v>
      </c>
    </row>
    <row r="57" spans="1:6" x14ac:dyDescent="0.25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</v>
      </c>
    </row>
    <row r="58" spans="1:6" x14ac:dyDescent="0.25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</v>
      </c>
    </row>
    <row r="59" spans="1:6" x14ac:dyDescent="0.25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</v>
      </c>
    </row>
    <row r="60" spans="1:6" x14ac:dyDescent="0.25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</v>
      </c>
    </row>
    <row r="61" spans="1:6" x14ac:dyDescent="0.25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</v>
      </c>
    </row>
    <row r="62" spans="1:6" x14ac:dyDescent="0.25">
      <c r="A62">
        <v>62</v>
      </c>
      <c r="B62">
        <v>0.16193999999999997</v>
      </c>
      <c r="C62">
        <f t="shared" ref="C62:F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</v>
      </c>
    </row>
    <row r="63" spans="1:6" x14ac:dyDescent="0.25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</v>
      </c>
    </row>
    <row r="64" spans="1:6" x14ac:dyDescent="0.25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</v>
      </c>
    </row>
    <row r="65" spans="1:6" x14ac:dyDescent="0.25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</v>
      </c>
    </row>
    <row r="66" spans="1:6" x14ac:dyDescent="0.25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</v>
      </c>
    </row>
    <row r="67" spans="1:6" x14ac:dyDescent="0.25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</v>
      </c>
    </row>
    <row r="68" spans="1:6" x14ac:dyDescent="0.25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</v>
      </c>
    </row>
    <row r="69" spans="1:6" x14ac:dyDescent="0.25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</v>
      </c>
    </row>
    <row r="70" spans="1:6" x14ac:dyDescent="0.25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</v>
      </c>
    </row>
    <row r="71" spans="1:6" x14ac:dyDescent="0.25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</v>
      </c>
    </row>
    <row r="72" spans="1:6" x14ac:dyDescent="0.25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</v>
      </c>
    </row>
    <row r="73" spans="1:6" x14ac:dyDescent="0.25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</v>
      </c>
    </row>
    <row r="74" spans="1:6" x14ac:dyDescent="0.25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</v>
      </c>
    </row>
    <row r="75" spans="1:6" x14ac:dyDescent="0.25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</v>
      </c>
    </row>
    <row r="76" spans="1:6" x14ac:dyDescent="0.25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</v>
      </c>
    </row>
    <row r="77" spans="1:6" x14ac:dyDescent="0.25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</v>
      </c>
    </row>
    <row r="78" spans="1:6" x14ac:dyDescent="0.25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</v>
      </c>
    </row>
    <row r="79" spans="1:6" x14ac:dyDescent="0.25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</v>
      </c>
    </row>
    <row r="80" spans="1:6" x14ac:dyDescent="0.25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</v>
      </c>
    </row>
    <row r="81" spans="1:6" x14ac:dyDescent="0.25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</v>
      </c>
    </row>
    <row r="82" spans="1:6" x14ac:dyDescent="0.25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</v>
      </c>
    </row>
    <row r="83" spans="1:6" x14ac:dyDescent="0.25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</v>
      </c>
    </row>
    <row r="84" spans="1:6" x14ac:dyDescent="0.25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G60" sqref="G60"/>
    </sheetView>
  </sheetViews>
  <sheetFormatPr baseColWidth="10" defaultRowHeight="15" x14ac:dyDescent="0.25"/>
  <sheetData>
    <row r="1" spans="1:6" x14ac:dyDescent="0.25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</row>
    <row r="2" spans="1:6" x14ac:dyDescent="0.25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</row>
    <row r="3" spans="1:6" x14ac:dyDescent="0.25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</row>
    <row r="4" spans="1:6" x14ac:dyDescent="0.25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</row>
    <row r="5" spans="1:6" x14ac:dyDescent="0.25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</row>
    <row r="6" spans="1:6" x14ac:dyDescent="0.25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</row>
    <row r="7" spans="1:6" x14ac:dyDescent="0.25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</row>
    <row r="8" spans="1:6" x14ac:dyDescent="0.25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</row>
    <row r="9" spans="1:6" x14ac:dyDescent="0.25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</row>
    <row r="10" spans="1:6" x14ac:dyDescent="0.25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</row>
    <row r="11" spans="1:6" x14ac:dyDescent="0.25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</row>
    <row r="12" spans="1:6" x14ac:dyDescent="0.25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</row>
    <row r="13" spans="1:6" x14ac:dyDescent="0.25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</row>
    <row r="14" spans="1:6" x14ac:dyDescent="0.25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</row>
    <row r="15" spans="1:6" x14ac:dyDescent="0.25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</row>
    <row r="16" spans="1:6" x14ac:dyDescent="0.25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</row>
    <row r="17" spans="1:6" x14ac:dyDescent="0.25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</row>
    <row r="18" spans="1:6" x14ac:dyDescent="0.25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</row>
    <row r="19" spans="1:6" x14ac:dyDescent="0.25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</row>
    <row r="20" spans="1:6" x14ac:dyDescent="0.25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</row>
    <row r="21" spans="1:6" x14ac:dyDescent="0.25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</row>
    <row r="22" spans="1:6" x14ac:dyDescent="0.25">
      <c r="A22">
        <v>22</v>
      </c>
      <c r="B22">
        <v>0.13578000000000001</v>
      </c>
      <c r="C22">
        <f t="shared" ref="C22:F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0.25301204819277112</v>
      </c>
    </row>
    <row r="23" spans="1:6" x14ac:dyDescent="0.25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0.26506024096385544</v>
      </c>
    </row>
    <row r="24" spans="1:6" x14ac:dyDescent="0.25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0.27710843373493976</v>
      </c>
    </row>
    <row r="25" spans="1:6" x14ac:dyDescent="0.25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0.28915662650602414</v>
      </c>
    </row>
    <row r="26" spans="1:6" x14ac:dyDescent="0.25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0.30120481927710846</v>
      </c>
    </row>
    <row r="27" spans="1:6" x14ac:dyDescent="0.25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0.31325301204819278</v>
      </c>
    </row>
    <row r="28" spans="1:6" x14ac:dyDescent="0.25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0.3253012048192771</v>
      </c>
    </row>
    <row r="29" spans="1:6" x14ac:dyDescent="0.25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0.33734939759036148</v>
      </c>
    </row>
    <row r="30" spans="1:6" x14ac:dyDescent="0.25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0.3493975903614458</v>
      </c>
    </row>
    <row r="31" spans="1:6" x14ac:dyDescent="0.25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0.36144578313253012</v>
      </c>
    </row>
    <row r="32" spans="1:6" x14ac:dyDescent="0.25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0.37349397590361449</v>
      </c>
    </row>
    <row r="33" spans="1:6" x14ac:dyDescent="0.25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0.38554216867469882</v>
      </c>
    </row>
    <row r="34" spans="1:6" x14ac:dyDescent="0.25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0.39759036144578314</v>
      </c>
    </row>
    <row r="35" spans="1:6" x14ac:dyDescent="0.25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0.40963855421686751</v>
      </c>
    </row>
    <row r="36" spans="1:6" x14ac:dyDescent="0.25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0.42168674698795183</v>
      </c>
    </row>
    <row r="37" spans="1:6" x14ac:dyDescent="0.25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0.43373493975903615</v>
      </c>
    </row>
    <row r="38" spans="1:6" x14ac:dyDescent="0.25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0.44578313253012053</v>
      </c>
    </row>
    <row r="39" spans="1:6" x14ac:dyDescent="0.25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0.45783132530120485</v>
      </c>
    </row>
    <row r="40" spans="1:6" x14ac:dyDescent="0.25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0.46987951807228917</v>
      </c>
    </row>
    <row r="41" spans="1:6" x14ac:dyDescent="0.25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0.48192771084337349</v>
      </c>
    </row>
    <row r="42" spans="1:6" x14ac:dyDescent="0.25">
      <c r="A42">
        <v>42</v>
      </c>
      <c r="B42">
        <v>0.16193999999999997</v>
      </c>
      <c r="C42">
        <f t="shared" ref="C42:F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0.49397590361445787</v>
      </c>
    </row>
    <row r="43" spans="1:6" x14ac:dyDescent="0.25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0.50602409638554224</v>
      </c>
    </row>
    <row r="44" spans="1:6" x14ac:dyDescent="0.25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0.51807228915662651</v>
      </c>
    </row>
    <row r="45" spans="1:6" x14ac:dyDescent="0.25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0.53012048192771088</v>
      </c>
    </row>
    <row r="46" spans="1:6" x14ac:dyDescent="0.25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0.54216867469879526</v>
      </c>
    </row>
    <row r="47" spans="1:6" x14ac:dyDescent="0.25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0.55421686746987953</v>
      </c>
    </row>
    <row r="48" spans="1:6" x14ac:dyDescent="0.25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0.5662650602409639</v>
      </c>
    </row>
    <row r="49" spans="1:6" x14ac:dyDescent="0.25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0.57831325301204828</v>
      </c>
    </row>
    <row r="50" spans="1:6" x14ac:dyDescent="0.25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0.59036144578313254</v>
      </c>
    </row>
    <row r="51" spans="1:6" x14ac:dyDescent="0.25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0.60240963855421692</v>
      </c>
    </row>
    <row r="52" spans="1:6" x14ac:dyDescent="0.25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0.61445783132530118</v>
      </c>
    </row>
    <row r="53" spans="1:6" x14ac:dyDescent="0.25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0.62650602409638556</v>
      </c>
    </row>
    <row r="54" spans="1:6" x14ac:dyDescent="0.25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0.63855421686746994</v>
      </c>
    </row>
    <row r="55" spans="1:6" x14ac:dyDescent="0.25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0.6506024096385542</v>
      </c>
    </row>
    <row r="56" spans="1:6" x14ac:dyDescent="0.25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0.66265060240963858</v>
      </c>
    </row>
    <row r="57" spans="1:6" x14ac:dyDescent="0.25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0.67469879518072295</v>
      </c>
    </row>
    <row r="58" spans="1:6" x14ac:dyDescent="0.25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0.68674698795180722</v>
      </c>
    </row>
    <row r="59" spans="1:6" x14ac:dyDescent="0.25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0.6987951807228916</v>
      </c>
    </row>
    <row r="60" spans="1:6" x14ac:dyDescent="0.25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0.71084337349397597</v>
      </c>
    </row>
    <row r="61" spans="1:6" x14ac:dyDescent="0.25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0.72289156626506024</v>
      </c>
    </row>
    <row r="62" spans="1:6" x14ac:dyDescent="0.25">
      <c r="A62">
        <v>62</v>
      </c>
      <c r="B62">
        <v>0.16193999999999997</v>
      </c>
      <c r="C62">
        <f t="shared" ref="C62:F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0.73493975903614461</v>
      </c>
    </row>
    <row r="63" spans="1:6" x14ac:dyDescent="0.25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0.74698795180722899</v>
      </c>
    </row>
    <row r="64" spans="1:6" x14ac:dyDescent="0.25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0.75903614457831325</v>
      </c>
    </row>
    <row r="65" spans="1:6" x14ac:dyDescent="0.25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0.77108433734939763</v>
      </c>
    </row>
    <row r="66" spans="1:6" x14ac:dyDescent="0.25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0.78313253012048201</v>
      </c>
    </row>
    <row r="67" spans="1:6" x14ac:dyDescent="0.25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0.79518072289156627</v>
      </c>
    </row>
    <row r="68" spans="1:6" x14ac:dyDescent="0.25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0.80722891566265065</v>
      </c>
    </row>
    <row r="69" spans="1:6" x14ac:dyDescent="0.25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0.81927710843373502</v>
      </c>
    </row>
    <row r="70" spans="1:6" x14ac:dyDescent="0.25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0.83132530120481929</v>
      </c>
    </row>
    <row r="71" spans="1:6" x14ac:dyDescent="0.25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0.84337349397590367</v>
      </c>
    </row>
    <row r="72" spans="1:6" x14ac:dyDescent="0.25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0.85542168674698804</v>
      </c>
    </row>
    <row r="73" spans="1:6" x14ac:dyDescent="0.25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0.86746987951807231</v>
      </c>
    </row>
    <row r="74" spans="1:6" x14ac:dyDescent="0.25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0.87951807228915668</v>
      </c>
    </row>
    <row r="75" spans="1:6" x14ac:dyDescent="0.25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0.89156626506024106</v>
      </c>
    </row>
    <row r="76" spans="1:6" x14ac:dyDescent="0.25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0.90361445783132532</v>
      </c>
    </row>
    <row r="77" spans="1:6" x14ac:dyDescent="0.25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0.9156626506024097</v>
      </c>
    </row>
    <row r="78" spans="1:6" x14ac:dyDescent="0.25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0.92771084337349408</v>
      </c>
    </row>
    <row r="79" spans="1:6" x14ac:dyDescent="0.25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0.93975903614457834</v>
      </c>
    </row>
    <row r="80" spans="1:6" x14ac:dyDescent="0.25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0.95180722891566272</v>
      </c>
    </row>
    <row r="81" spans="1:6" x14ac:dyDescent="0.25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0.96385542168674698</v>
      </c>
    </row>
    <row r="82" spans="1:6" x14ac:dyDescent="0.25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0.97590361445783136</v>
      </c>
    </row>
    <row r="83" spans="1:6" x14ac:dyDescent="0.25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0.98795180722891573</v>
      </c>
    </row>
    <row r="84" spans="1:6" x14ac:dyDescent="0.25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G49" sqref="G49"/>
    </sheetView>
  </sheetViews>
  <sheetFormatPr baseColWidth="10" defaultRowHeight="15" x14ac:dyDescent="0.25"/>
  <sheetData>
    <row r="1" spans="1:7" x14ac:dyDescent="0.25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  <c r="G1" t="s">
        <v>231</v>
      </c>
    </row>
    <row r="2" spans="1:7" x14ac:dyDescent="0.25">
      <c r="A2">
        <v>2</v>
      </c>
      <c r="B2">
        <v>9.360000000000035E-3</v>
      </c>
      <c r="C2">
        <f t="shared" ref="C2:G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f t="shared" si="0"/>
        <v>4.5180722891566261E-4</v>
      </c>
    </row>
    <row r="3" spans="1:7" x14ac:dyDescent="0.25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f t="shared" si="0"/>
        <v>9.0361445783132522E-4</v>
      </c>
    </row>
    <row r="4" spans="1:7" x14ac:dyDescent="0.25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f t="shared" si="0"/>
        <v>1.3554216867469877E-3</v>
      </c>
    </row>
    <row r="5" spans="1:7" x14ac:dyDescent="0.25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f t="shared" si="0"/>
        <v>1.8072289156626504E-3</v>
      </c>
    </row>
    <row r="6" spans="1:7" x14ac:dyDescent="0.25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f t="shared" si="0"/>
        <v>2.2590361445783132E-3</v>
      </c>
    </row>
    <row r="7" spans="1:7" x14ac:dyDescent="0.25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f t="shared" si="0"/>
        <v>2.7108433734939754E-3</v>
      </c>
    </row>
    <row r="8" spans="1:7" x14ac:dyDescent="0.25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f t="shared" si="0"/>
        <v>3.1626506024096382E-3</v>
      </c>
    </row>
    <row r="9" spans="1:7" x14ac:dyDescent="0.25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f t="shared" si="0"/>
        <v>3.6144578313253009E-3</v>
      </c>
    </row>
    <row r="10" spans="1:7" x14ac:dyDescent="0.25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f t="shared" si="0"/>
        <v>4.0662650602409636E-3</v>
      </c>
    </row>
    <row r="11" spans="1:7" x14ac:dyDescent="0.25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f t="shared" si="0"/>
        <v>4.5180722891566263E-3</v>
      </c>
    </row>
    <row r="12" spans="1:7" x14ac:dyDescent="0.25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f t="shared" si="0"/>
        <v>4.969879518072289E-3</v>
      </c>
    </row>
    <row r="13" spans="1:7" x14ac:dyDescent="0.25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f t="shared" si="0"/>
        <v>5.4216867469879509E-3</v>
      </c>
    </row>
    <row r="14" spans="1:7" x14ac:dyDescent="0.25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f t="shared" si="0"/>
        <v>5.8734939759036136E-3</v>
      </c>
    </row>
    <row r="15" spans="1:7" x14ac:dyDescent="0.25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f t="shared" si="0"/>
        <v>6.3253012048192763E-3</v>
      </c>
    </row>
    <row r="16" spans="1:7" x14ac:dyDescent="0.25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f t="shared" si="0"/>
        <v>6.777108433734939E-3</v>
      </c>
    </row>
    <row r="17" spans="1:7" x14ac:dyDescent="0.25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f t="shared" si="0"/>
        <v>7.2289156626506017E-3</v>
      </c>
    </row>
    <row r="18" spans="1:7" x14ac:dyDescent="0.25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f t="shared" si="0"/>
        <v>7.6807228915662645E-3</v>
      </c>
    </row>
    <row r="19" spans="1:7" x14ac:dyDescent="0.25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f t="shared" si="0"/>
        <v>8.1325301204819272E-3</v>
      </c>
    </row>
    <row r="20" spans="1:7" x14ac:dyDescent="0.25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f t="shared" si="0"/>
        <v>8.5843373493975899E-3</v>
      </c>
    </row>
    <row r="21" spans="1:7" x14ac:dyDescent="0.25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f t="shared" si="0"/>
        <v>9.0361445783132526E-3</v>
      </c>
    </row>
    <row r="22" spans="1:7" x14ac:dyDescent="0.25">
      <c r="A22">
        <v>22</v>
      </c>
      <c r="B22">
        <v>0.13578000000000001</v>
      </c>
      <c r="C22">
        <f t="shared" ref="C22:G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0.25301204819277112</v>
      </c>
      <c r="G22">
        <f t="shared" si="1"/>
        <v>9.4879518072289153E-3</v>
      </c>
    </row>
    <row r="23" spans="1:7" x14ac:dyDescent="0.25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0.26506024096385544</v>
      </c>
      <c r="G23">
        <f t="shared" si="1"/>
        <v>9.939759036144578E-3</v>
      </c>
    </row>
    <row r="24" spans="1:7" x14ac:dyDescent="0.25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0.27710843373493976</v>
      </c>
      <c r="G24">
        <f t="shared" si="1"/>
        <v>1.0391566265060241E-2</v>
      </c>
    </row>
    <row r="25" spans="1:7" x14ac:dyDescent="0.25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0.28915662650602414</v>
      </c>
      <c r="G25">
        <f t="shared" si="1"/>
        <v>1.0843373493975902E-2</v>
      </c>
    </row>
    <row r="26" spans="1:7" x14ac:dyDescent="0.25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0.30120481927710846</v>
      </c>
      <c r="G26">
        <f t="shared" si="1"/>
        <v>1.1295180722891564E-2</v>
      </c>
    </row>
    <row r="27" spans="1:7" x14ac:dyDescent="0.25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0.31325301204819278</v>
      </c>
      <c r="G27">
        <f t="shared" si="1"/>
        <v>1.1746987951807227E-2</v>
      </c>
    </row>
    <row r="28" spans="1:7" x14ac:dyDescent="0.25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0.3253012048192771</v>
      </c>
      <c r="G28">
        <f t="shared" si="1"/>
        <v>1.219879518072289E-2</v>
      </c>
    </row>
    <row r="29" spans="1:7" x14ac:dyDescent="0.25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0.33734939759036148</v>
      </c>
      <c r="G29">
        <f t="shared" si="1"/>
        <v>1.2650602409638553E-2</v>
      </c>
    </row>
    <row r="30" spans="1:7" x14ac:dyDescent="0.25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0.3493975903614458</v>
      </c>
      <c r="G30">
        <f t="shared" si="1"/>
        <v>1.3102409638554215E-2</v>
      </c>
    </row>
    <row r="31" spans="1:7" x14ac:dyDescent="0.25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0.36144578313253012</v>
      </c>
      <c r="G31">
        <f t="shared" si="1"/>
        <v>1.3554216867469878E-2</v>
      </c>
    </row>
    <row r="32" spans="1:7" x14ac:dyDescent="0.25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0.37349397590361449</v>
      </c>
      <c r="G32">
        <f t="shared" si="1"/>
        <v>1.4006024096385541E-2</v>
      </c>
    </row>
    <row r="33" spans="1:7" x14ac:dyDescent="0.25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0.38554216867469882</v>
      </c>
      <c r="G33">
        <f t="shared" si="1"/>
        <v>1.4457831325301203E-2</v>
      </c>
    </row>
    <row r="34" spans="1:7" x14ac:dyDescent="0.25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0.39759036144578314</v>
      </c>
      <c r="G34">
        <f t="shared" si="1"/>
        <v>1.4909638554216866E-2</v>
      </c>
    </row>
    <row r="35" spans="1:7" x14ac:dyDescent="0.25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0.40963855421686751</v>
      </c>
      <c r="G35">
        <f t="shared" si="1"/>
        <v>1.5361445783132529E-2</v>
      </c>
    </row>
    <row r="36" spans="1:7" x14ac:dyDescent="0.25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0.42168674698795183</v>
      </c>
      <c r="G36">
        <f t="shared" si="1"/>
        <v>1.5813253012048192E-2</v>
      </c>
    </row>
    <row r="37" spans="1:7" x14ac:dyDescent="0.25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0.43373493975903615</v>
      </c>
      <c r="G37">
        <f t="shared" si="1"/>
        <v>1.6265060240963854E-2</v>
      </c>
    </row>
    <row r="38" spans="1:7" x14ac:dyDescent="0.25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0.44578313253012053</v>
      </c>
      <c r="G38">
        <f t="shared" si="1"/>
        <v>1.6716867469879517E-2</v>
      </c>
    </row>
    <row r="39" spans="1:7" x14ac:dyDescent="0.25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0.45783132530120485</v>
      </c>
      <c r="G39">
        <f t="shared" si="1"/>
        <v>1.716867469879518E-2</v>
      </c>
    </row>
    <row r="40" spans="1:7" x14ac:dyDescent="0.25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0.46987951807228917</v>
      </c>
      <c r="G40">
        <f t="shared" si="1"/>
        <v>1.7620481927710843E-2</v>
      </c>
    </row>
    <row r="41" spans="1:7" x14ac:dyDescent="0.25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0.48192771084337349</v>
      </c>
      <c r="G41">
        <f t="shared" si="1"/>
        <v>1.8072289156626505E-2</v>
      </c>
    </row>
    <row r="42" spans="1:7" x14ac:dyDescent="0.25">
      <c r="A42">
        <v>42</v>
      </c>
      <c r="B42">
        <v>0.16193999999999997</v>
      </c>
      <c r="C42">
        <f t="shared" ref="C42:G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0.49397590361445787</v>
      </c>
      <c r="G42">
        <f t="shared" si="2"/>
        <v>1.8524096385542168E-2</v>
      </c>
    </row>
    <row r="43" spans="1:7" x14ac:dyDescent="0.25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0.50602409638554224</v>
      </c>
      <c r="G43">
        <f t="shared" si="2"/>
        <v>1.8975903614457831E-2</v>
      </c>
    </row>
    <row r="44" spans="1:7" x14ac:dyDescent="0.25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0.51807228915662651</v>
      </c>
      <c r="G44">
        <f t="shared" si="2"/>
        <v>1.9427710843373493E-2</v>
      </c>
    </row>
    <row r="45" spans="1:7" x14ac:dyDescent="0.25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0.53012048192771088</v>
      </c>
      <c r="G45">
        <f t="shared" si="2"/>
        <v>1.9879518072289156E-2</v>
      </c>
    </row>
    <row r="46" spans="1:7" x14ac:dyDescent="0.25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0.54216867469879526</v>
      </c>
      <c r="G46">
        <f t="shared" si="2"/>
        <v>2.0331325301204819E-2</v>
      </c>
    </row>
    <row r="47" spans="1:7" x14ac:dyDescent="0.25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0.55421686746987953</v>
      </c>
      <c r="G47">
        <f t="shared" si="2"/>
        <v>2.0783132530120482E-2</v>
      </c>
    </row>
    <row r="48" spans="1:7" x14ac:dyDescent="0.25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0.5662650602409639</v>
      </c>
      <c r="G48">
        <f t="shared" si="2"/>
        <v>2.1234939759036144E-2</v>
      </c>
    </row>
    <row r="49" spans="1:7" x14ac:dyDescent="0.25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0.57831325301204828</v>
      </c>
      <c r="G49">
        <f t="shared" si="2"/>
        <v>2.1686746987951804E-2</v>
      </c>
    </row>
    <row r="50" spans="1:7" x14ac:dyDescent="0.25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0.59036144578313254</v>
      </c>
      <c r="G50">
        <f t="shared" si="2"/>
        <v>2.2138554216867466E-2</v>
      </c>
    </row>
    <row r="51" spans="1:7" x14ac:dyDescent="0.25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0.60240963855421692</v>
      </c>
      <c r="G51">
        <f t="shared" si="2"/>
        <v>2.2590361445783129E-2</v>
      </c>
    </row>
    <row r="52" spans="1:7" x14ac:dyDescent="0.25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0.61445783132530118</v>
      </c>
      <c r="G52">
        <f t="shared" si="2"/>
        <v>2.3042168674698792E-2</v>
      </c>
    </row>
    <row r="53" spans="1:7" x14ac:dyDescent="0.25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0.62650602409638556</v>
      </c>
      <c r="G53">
        <f t="shared" si="2"/>
        <v>2.3493975903614454E-2</v>
      </c>
    </row>
    <row r="54" spans="1:7" x14ac:dyDescent="0.25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0.63855421686746994</v>
      </c>
      <c r="G54">
        <f t="shared" si="2"/>
        <v>2.3945783132530117E-2</v>
      </c>
    </row>
    <row r="55" spans="1:7" x14ac:dyDescent="0.25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0.6506024096385542</v>
      </c>
      <c r="G55">
        <f t="shared" si="2"/>
        <v>2.439759036144578E-2</v>
      </c>
    </row>
    <row r="56" spans="1:7" x14ac:dyDescent="0.25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0.66265060240963858</v>
      </c>
      <c r="G56">
        <f t="shared" si="2"/>
        <v>2.4849397590361443E-2</v>
      </c>
    </row>
    <row r="57" spans="1:7" x14ac:dyDescent="0.25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0.67469879518072295</v>
      </c>
      <c r="G57">
        <f t="shared" si="2"/>
        <v>2.5301204819277105E-2</v>
      </c>
    </row>
    <row r="58" spans="1:7" x14ac:dyDescent="0.25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0.68674698795180722</v>
      </c>
      <c r="G58">
        <f t="shared" si="2"/>
        <v>2.5753012048192768E-2</v>
      </c>
    </row>
    <row r="59" spans="1:7" x14ac:dyDescent="0.25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0.6987951807228916</v>
      </c>
      <c r="G59">
        <f t="shared" si="2"/>
        <v>2.6204819277108431E-2</v>
      </c>
    </row>
    <row r="60" spans="1:7" x14ac:dyDescent="0.25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0.71084337349397597</v>
      </c>
      <c r="G60">
        <f t="shared" si="2"/>
        <v>2.6656626506024093E-2</v>
      </c>
    </row>
    <row r="61" spans="1:7" x14ac:dyDescent="0.25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0.72289156626506024</v>
      </c>
      <c r="G61">
        <f t="shared" si="2"/>
        <v>2.7108433734939756E-2</v>
      </c>
    </row>
    <row r="62" spans="1:7" x14ac:dyDescent="0.25">
      <c r="A62">
        <v>62</v>
      </c>
      <c r="B62">
        <v>0.16193999999999997</v>
      </c>
      <c r="C62">
        <f t="shared" ref="C62:G83" si="3">C$84/($A$84-($A$2-1)) *($A62 -($A$2-1))</f>
        <v>3.2337349397590365</v>
      </c>
      <c r="D62">
        <f t="shared" si="3"/>
        <v>3.9686746987951813</v>
      </c>
      <c r="E62">
        <f t="shared" ref="E62:G82" si="4">E$84/($A$84-($A$2-1)) *($A62 -($A$2-1))</f>
        <v>3.6746987951807228</v>
      </c>
      <c r="F62">
        <f t="shared" si="4"/>
        <v>0.73493975903614461</v>
      </c>
      <c r="G62">
        <f t="shared" si="4"/>
        <v>2.7560240963855419E-2</v>
      </c>
    </row>
    <row r="63" spans="1:7" x14ac:dyDescent="0.25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4"/>
        <v>3.7349397590361444</v>
      </c>
      <c r="F63">
        <f t="shared" si="4"/>
        <v>0.74698795180722899</v>
      </c>
      <c r="G63">
        <f t="shared" si="4"/>
        <v>2.8012048192771082E-2</v>
      </c>
    </row>
    <row r="64" spans="1:7" x14ac:dyDescent="0.25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4"/>
        <v>3.7951807228915664</v>
      </c>
      <c r="F64">
        <f t="shared" si="4"/>
        <v>0.75903614457831325</v>
      </c>
      <c r="G64">
        <f t="shared" si="4"/>
        <v>2.8463855421686744E-2</v>
      </c>
    </row>
    <row r="65" spans="1:7" x14ac:dyDescent="0.25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4"/>
        <v>3.8554216867469879</v>
      </c>
      <c r="F65">
        <f t="shared" si="4"/>
        <v>0.77108433734939763</v>
      </c>
      <c r="G65">
        <f t="shared" si="4"/>
        <v>2.8915662650602407E-2</v>
      </c>
    </row>
    <row r="66" spans="1:7" x14ac:dyDescent="0.25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4"/>
        <v>3.9156626506024095</v>
      </c>
      <c r="F66">
        <f t="shared" si="4"/>
        <v>0.78313253012048201</v>
      </c>
      <c r="G66">
        <f t="shared" si="4"/>
        <v>2.936746987951807E-2</v>
      </c>
    </row>
    <row r="67" spans="1:7" x14ac:dyDescent="0.25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4"/>
        <v>3.9759036144578315</v>
      </c>
      <c r="F67">
        <f t="shared" si="4"/>
        <v>0.79518072289156627</v>
      </c>
      <c r="G67">
        <f t="shared" si="4"/>
        <v>2.9819277108433732E-2</v>
      </c>
    </row>
    <row r="68" spans="1:7" x14ac:dyDescent="0.25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4"/>
        <v>4.0361445783132526</v>
      </c>
      <c r="F68">
        <f t="shared" si="4"/>
        <v>0.80722891566265065</v>
      </c>
      <c r="G68">
        <f t="shared" si="4"/>
        <v>3.0271084337349395E-2</v>
      </c>
    </row>
    <row r="69" spans="1:7" x14ac:dyDescent="0.25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4"/>
        <v>4.096385542168675</v>
      </c>
      <c r="F69">
        <f t="shared" si="4"/>
        <v>0.81927710843373502</v>
      </c>
      <c r="G69">
        <f t="shared" si="4"/>
        <v>3.0722891566265058E-2</v>
      </c>
    </row>
    <row r="70" spans="1:7" x14ac:dyDescent="0.25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4"/>
        <v>4.1566265060240966</v>
      </c>
      <c r="F70">
        <f t="shared" si="4"/>
        <v>0.83132530120481929</v>
      </c>
      <c r="G70">
        <f t="shared" si="4"/>
        <v>3.1174698795180721E-2</v>
      </c>
    </row>
    <row r="71" spans="1:7" x14ac:dyDescent="0.25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4"/>
        <v>4.2168674698795181</v>
      </c>
      <c r="F71">
        <f t="shared" si="4"/>
        <v>0.84337349397590367</v>
      </c>
      <c r="G71">
        <f t="shared" si="4"/>
        <v>3.1626506024096383E-2</v>
      </c>
    </row>
    <row r="72" spans="1:7" x14ac:dyDescent="0.25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4"/>
        <v>4.2771084337349397</v>
      </c>
      <c r="F72">
        <f t="shared" si="4"/>
        <v>0.85542168674698804</v>
      </c>
      <c r="G72">
        <f t="shared" si="4"/>
        <v>3.2078313253012046E-2</v>
      </c>
    </row>
    <row r="73" spans="1:7" x14ac:dyDescent="0.25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4"/>
        <v>4.3373493975903612</v>
      </c>
      <c r="F73">
        <f t="shared" si="4"/>
        <v>0.86746987951807231</v>
      </c>
      <c r="G73">
        <f t="shared" si="4"/>
        <v>3.2530120481927709E-2</v>
      </c>
    </row>
    <row r="74" spans="1:7" x14ac:dyDescent="0.25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4"/>
        <v>4.3975903614457827</v>
      </c>
      <c r="F74">
        <f t="shared" si="4"/>
        <v>0.87951807228915668</v>
      </c>
      <c r="G74">
        <f t="shared" si="4"/>
        <v>3.2981927710843371E-2</v>
      </c>
    </row>
    <row r="75" spans="1:7" x14ac:dyDescent="0.25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4"/>
        <v>4.4578313253012052</v>
      </c>
      <c r="F75">
        <f t="shared" si="4"/>
        <v>0.89156626506024106</v>
      </c>
      <c r="G75">
        <f t="shared" si="4"/>
        <v>3.3433734939759034E-2</v>
      </c>
    </row>
    <row r="76" spans="1:7" x14ac:dyDescent="0.25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4"/>
        <v>4.5180722891566267</v>
      </c>
      <c r="F76">
        <f t="shared" si="4"/>
        <v>0.90361445783132532</v>
      </c>
      <c r="G76">
        <f t="shared" si="4"/>
        <v>3.3885542168674697E-2</v>
      </c>
    </row>
    <row r="77" spans="1:7" x14ac:dyDescent="0.25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4"/>
        <v>4.5783132530120483</v>
      </c>
      <c r="F77">
        <f t="shared" si="4"/>
        <v>0.9156626506024097</v>
      </c>
      <c r="G77">
        <f t="shared" si="4"/>
        <v>3.433734939759036E-2</v>
      </c>
    </row>
    <row r="78" spans="1:7" x14ac:dyDescent="0.25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4"/>
        <v>4.6385542168674698</v>
      </c>
      <c r="F78">
        <f t="shared" si="4"/>
        <v>0.92771084337349408</v>
      </c>
      <c r="G78">
        <f t="shared" si="4"/>
        <v>3.4789156626506022E-2</v>
      </c>
    </row>
    <row r="79" spans="1:7" x14ac:dyDescent="0.25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4"/>
        <v>4.6987951807228914</v>
      </c>
      <c r="F79">
        <f t="shared" si="4"/>
        <v>0.93975903614457834</v>
      </c>
      <c r="G79">
        <f t="shared" si="4"/>
        <v>3.5240963855421685E-2</v>
      </c>
    </row>
    <row r="80" spans="1:7" x14ac:dyDescent="0.25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4"/>
        <v>4.7590361445783129</v>
      </c>
      <c r="F80">
        <f t="shared" si="4"/>
        <v>0.95180722891566272</v>
      </c>
      <c r="G80">
        <f t="shared" si="4"/>
        <v>3.5692771084337348E-2</v>
      </c>
    </row>
    <row r="81" spans="1:7" x14ac:dyDescent="0.25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4"/>
        <v>4.8192771084337345</v>
      </c>
      <c r="F81">
        <f t="shared" si="4"/>
        <v>0.96385542168674698</v>
      </c>
      <c r="G81">
        <f t="shared" si="4"/>
        <v>3.614457831325301E-2</v>
      </c>
    </row>
    <row r="82" spans="1:7" x14ac:dyDescent="0.25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4"/>
        <v>4.8795180722891569</v>
      </c>
      <c r="F82">
        <f t="shared" si="4"/>
        <v>0.97590361445783136</v>
      </c>
      <c r="G82">
        <f t="shared" si="4"/>
        <v>3.6596385542168673E-2</v>
      </c>
    </row>
    <row r="83" spans="1:7" x14ac:dyDescent="0.25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0.98795180722891573</v>
      </c>
      <c r="G83">
        <f t="shared" si="3"/>
        <v>3.7048192771084336E-2</v>
      </c>
    </row>
    <row r="84" spans="1:7" x14ac:dyDescent="0.25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 s="9">
        <v>3.7499999999999999E-2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4" sqref="E84"/>
    </sheetView>
  </sheetViews>
  <sheetFormatPr baseColWidth="10" defaultRowHeight="15" x14ac:dyDescent="0.25"/>
  <sheetData>
    <row r="1" spans="1:12" x14ac:dyDescent="0.25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  <c r="G1" t="s">
        <v>168</v>
      </c>
      <c r="H1" t="s">
        <v>168</v>
      </c>
      <c r="I1" t="s">
        <v>187</v>
      </c>
      <c r="J1" t="s">
        <v>169</v>
      </c>
      <c r="K1" t="s">
        <v>170</v>
      </c>
      <c r="L1" t="s">
        <v>186</v>
      </c>
    </row>
    <row r="2" spans="1:12" x14ac:dyDescent="0.25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22</v>
      </c>
      <c r="B22">
        <v>0.13578000000000001</v>
      </c>
      <c r="C22">
        <f t="shared" ref="C22:F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0.25301204819277112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0.26506024096385544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0.27710843373493976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0.28915662650602414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0.30120481927710846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0.31325301204819278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0.3253012048192771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0.33734939759036148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0.3493975903614458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0.36144578313253012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0.37349397590361449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0.38554216867469882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0.39759036144578314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0.40963855421686751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0.42168674698795183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0.43373493975903615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0.44578313253012053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0.45783132530120485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0.46987951807228917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0.48192771084337349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42</v>
      </c>
      <c r="B42">
        <v>0.16193999999999997</v>
      </c>
      <c r="C42">
        <f t="shared" ref="C42:F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0.49397590361445787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0.50602409638554224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0.51807228915662651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0.53012048192771088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0.54216867469879526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0.55421686746987953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0.5662650602409639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0.57831325301204828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0.59036144578313254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0.60240963855421692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0.61445783132530118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0.62650602409638556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0.63855421686746994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0.6506024096385542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0.66265060240963858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0.67469879518072295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0.68674698795180722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0.6987951807228916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0.71084337349397597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25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0.72289156626506024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62</v>
      </c>
      <c r="B62">
        <v>0.16193999999999997</v>
      </c>
      <c r="C62">
        <f t="shared" ref="C62:F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0.73493975903614461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0.74698795180722899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0.75903614457831325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0.77108433734939763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0.78313253012048201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0.79518072289156627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0.80722891566265065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0.81927710843373502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0.83132530120481929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25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0.84337349397590367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0.85542168674698804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0.86746987951807231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0.87951807228915668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0.89156626506024106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0.90361445783132532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0.9156626506024097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0.92771084337349408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0.93975903614457834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0.95180722891566272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0.96385542168674698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0.97590361445783136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0.98795180722891573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28" workbookViewId="0">
      <selection activeCell="B50" sqref="B50"/>
    </sheetView>
  </sheetViews>
  <sheetFormatPr baseColWidth="10" defaultRowHeight="15" x14ac:dyDescent="0.25"/>
  <cols>
    <col min="1" max="1" width="10.28515625" customWidth="1"/>
    <col min="2" max="2" width="12" bestFit="1" customWidth="1"/>
    <col min="3" max="3" width="44.140625" customWidth="1"/>
    <col min="4" max="4" width="12.7109375" bestFit="1" customWidth="1"/>
    <col min="5" max="5" width="6.28515625" bestFit="1" customWidth="1"/>
    <col min="6" max="6" width="6.85546875" bestFit="1" customWidth="1"/>
    <col min="7" max="7" width="8.28515625" bestFit="1" customWidth="1"/>
    <col min="8" max="8" width="4" bestFit="1" customWidth="1"/>
    <col min="9" max="9" width="8.28515625" bestFit="1" customWidth="1"/>
  </cols>
  <sheetData>
    <row r="1" spans="1:9" x14ac:dyDescent="0.25">
      <c r="A1" s="19" t="s">
        <v>0</v>
      </c>
      <c r="B1" s="19" t="s">
        <v>1</v>
      </c>
      <c r="C1" s="19" t="s">
        <v>2</v>
      </c>
    </row>
    <row r="2" spans="1:9" x14ac:dyDescent="0.25">
      <c r="A2" t="s">
        <v>30</v>
      </c>
      <c r="B2" s="15">
        <v>0.95</v>
      </c>
      <c r="C2" t="s">
        <v>51</v>
      </c>
    </row>
    <row r="3" spans="1:9" x14ac:dyDescent="0.25">
      <c r="A3" t="s">
        <v>31</v>
      </c>
      <c r="B3" s="38">
        <f>D3/E3</f>
        <v>8.666666666666667E-2</v>
      </c>
      <c r="C3" t="s">
        <v>68</v>
      </c>
      <c r="D3">
        <v>0.26</v>
      </c>
      <c r="E3">
        <v>3</v>
      </c>
      <c r="F3" s="6"/>
    </row>
    <row r="4" spans="1:9" x14ac:dyDescent="0.25">
      <c r="A4" t="s">
        <v>36</v>
      </c>
      <c r="B4" s="15">
        <v>0</v>
      </c>
      <c r="C4" t="s">
        <v>37</v>
      </c>
    </row>
    <row r="5" spans="1:9" x14ac:dyDescent="0.25">
      <c r="A5" t="s">
        <v>40</v>
      </c>
      <c r="B5" s="15">
        <v>0.7</v>
      </c>
      <c r="C5" t="s">
        <v>39</v>
      </c>
      <c r="G5" s="5"/>
      <c r="I5" s="5"/>
    </row>
    <row r="6" spans="1:9" x14ac:dyDescent="0.25">
      <c r="A6" t="s">
        <v>41</v>
      </c>
      <c r="B6" s="15">
        <v>0</v>
      </c>
      <c r="C6" t="s">
        <v>42</v>
      </c>
    </row>
    <row r="7" spans="1:9" x14ac:dyDescent="0.25">
      <c r="A7" t="s">
        <v>43</v>
      </c>
      <c r="B7" s="15">
        <v>0.95</v>
      </c>
      <c r="C7" t="s">
        <v>49</v>
      </c>
    </row>
    <row r="8" spans="1:9" x14ac:dyDescent="0.25">
      <c r="A8" t="s">
        <v>47</v>
      </c>
      <c r="B8" s="15">
        <v>0</v>
      </c>
      <c r="C8" t="s">
        <v>50</v>
      </c>
    </row>
    <row r="9" spans="1:9" x14ac:dyDescent="0.25">
      <c r="A9" t="s">
        <v>46</v>
      </c>
      <c r="B9" s="15">
        <v>1</v>
      </c>
      <c r="C9" t="s">
        <v>48</v>
      </c>
    </row>
    <row r="10" spans="1:9" x14ac:dyDescent="0.25">
      <c r="A10" t="s">
        <v>44</v>
      </c>
      <c r="B10" s="15">
        <v>10</v>
      </c>
      <c r="C10" t="s">
        <v>45</v>
      </c>
    </row>
    <row r="11" spans="1:9" x14ac:dyDescent="0.25">
      <c r="A11" s="56" t="s">
        <v>133</v>
      </c>
      <c r="B11" s="56"/>
      <c r="C11" s="56"/>
      <c r="D11" s="19"/>
      <c r="E11" s="19" t="s">
        <v>123</v>
      </c>
      <c r="F11" s="19" t="s">
        <v>124</v>
      </c>
    </row>
    <row r="12" spans="1:9" x14ac:dyDescent="0.25">
      <c r="A12" t="str">
        <f t="shared" ref="A12:A19" si="0">"gY0_" &amp; E12 &amp; "_" &amp; F12 &amp; "_p"</f>
        <v>gY0_1_1_p</v>
      </c>
      <c r="B12" s="18">
        <f>1+D12</f>
        <v>1.0275002522010028</v>
      </c>
      <c r="C12" t="str">
        <f>CONCATENATE(E$11," ",E12," ",F$11, " ",F12)</f>
        <v>Sector 1 Region 1</v>
      </c>
      <c r="D12" s="38">
        <f>VLOOKUP(E12,Data!$A$32:$B$40,2,0)</f>
        <v>2.7500252201002755E-2</v>
      </c>
      <c r="E12">
        <v>1</v>
      </c>
      <c r="F12">
        <v>1</v>
      </c>
    </row>
    <row r="13" spans="1:9" x14ac:dyDescent="0.25">
      <c r="A13" t="str">
        <f t="shared" si="0"/>
        <v>gY0_1_2_p</v>
      </c>
      <c r="B13" s="18">
        <f t="shared" ref="B13:B19" si="1">1+D13</f>
        <v>1.0275002522010028</v>
      </c>
      <c r="C13" t="str">
        <f t="shared" ref="C13:C19" si="2">CONCATENATE(E$11," ",E13," ",F$11, " ",F13)</f>
        <v>Sector 1 Region 2</v>
      </c>
      <c r="D13" s="38">
        <f>VLOOKUP(E13,Data!$A$32:$B$40,2,0)</f>
        <v>2.7500252201002755E-2</v>
      </c>
      <c r="E13">
        <v>1</v>
      </c>
      <c r="F13">
        <v>2</v>
      </c>
    </row>
    <row r="14" spans="1:9" x14ac:dyDescent="0.25">
      <c r="A14" t="str">
        <f t="shared" ref="A14" si="3">"gY0_" &amp; E14 &amp; "_" &amp; F14 &amp; "_p"</f>
        <v>gY0_1_3_p</v>
      </c>
      <c r="B14" s="18">
        <f t="shared" ref="B14" si="4">1+D14</f>
        <v>1.0275002522010028</v>
      </c>
      <c r="C14" t="str">
        <f t="shared" ref="C14" si="5">CONCATENATE(E$11," ",E14," ",F$11, " ",F14)</f>
        <v>Sector 1 Region 3</v>
      </c>
      <c r="D14" s="38">
        <f>VLOOKUP(E14,Data!$A$32:$B$40,2,0)</f>
        <v>2.7500252201002755E-2</v>
      </c>
      <c r="E14">
        <v>1</v>
      </c>
      <c r="F14">
        <v>3</v>
      </c>
    </row>
    <row r="15" spans="1:9" x14ac:dyDescent="0.25">
      <c r="A15" t="str">
        <f t="shared" si="0"/>
        <v>gY0_2_1_p</v>
      </c>
      <c r="B15" s="18">
        <f t="shared" si="1"/>
        <v>1.0302806218819756</v>
      </c>
      <c r="C15" t="str">
        <f t="shared" si="2"/>
        <v>Sector 2 Region 1</v>
      </c>
      <c r="D15" s="38">
        <f>VLOOKUP(E15,Data!$A$32:$B$40,2,0)</f>
        <v>3.02806218819755E-2</v>
      </c>
      <c r="E15">
        <v>2</v>
      </c>
      <c r="F15">
        <v>1</v>
      </c>
    </row>
    <row r="16" spans="1:9" x14ac:dyDescent="0.25">
      <c r="A16" t="str">
        <f t="shared" si="0"/>
        <v>gY0_2_2_p</v>
      </c>
      <c r="B16" s="18">
        <f t="shared" si="1"/>
        <v>1.0302806218819756</v>
      </c>
      <c r="C16" t="str">
        <f t="shared" si="2"/>
        <v>Sector 2 Region 2</v>
      </c>
      <c r="D16" s="38">
        <f>VLOOKUP(E16,Data!$A$32:$B$40,2,0)</f>
        <v>3.02806218819755E-2</v>
      </c>
      <c r="E16">
        <v>2</v>
      </c>
      <c r="F16">
        <v>2</v>
      </c>
    </row>
    <row r="17" spans="1:6" x14ac:dyDescent="0.25">
      <c r="A17" t="str">
        <f t="shared" ref="A17" si="6">"gY0_" &amp; E17 &amp; "_" &amp; F17 &amp; "_p"</f>
        <v>gY0_2_3_p</v>
      </c>
      <c r="B17" s="18">
        <f t="shared" ref="B17" si="7">1+D17</f>
        <v>1.0302806218819756</v>
      </c>
      <c r="C17" t="str">
        <f t="shared" ref="C17" si="8">CONCATENATE(E$11," ",E17," ",F$11, " ",F17)</f>
        <v>Sector 2 Region 3</v>
      </c>
      <c r="D17" s="38">
        <f>VLOOKUP(E17,Data!$A$32:$B$40,2,0)</f>
        <v>3.02806218819755E-2</v>
      </c>
      <c r="E17">
        <v>2</v>
      </c>
      <c r="F17">
        <v>3</v>
      </c>
    </row>
    <row r="18" spans="1:6" x14ac:dyDescent="0.25">
      <c r="A18" t="str">
        <f t="shared" si="0"/>
        <v>gY0_3_1_p</v>
      </c>
      <c r="B18" s="18">
        <f t="shared" si="1"/>
        <v>1.1075086370469962</v>
      </c>
      <c r="C18" t="str">
        <f t="shared" si="2"/>
        <v>Sector 3 Region 1</v>
      </c>
      <c r="D18" s="38">
        <f>VLOOKUP(E18,Data!$A$32:$B$40,2,0)</f>
        <v>0.10750863704699616</v>
      </c>
      <c r="E18">
        <v>3</v>
      </c>
      <c r="F18">
        <v>1</v>
      </c>
    </row>
    <row r="19" spans="1:6" x14ac:dyDescent="0.25">
      <c r="A19" t="str">
        <f t="shared" si="0"/>
        <v>gY0_3_2_p</v>
      </c>
      <c r="B19" s="18">
        <f t="shared" si="1"/>
        <v>1.1075086370469962</v>
      </c>
      <c r="C19" t="str">
        <f t="shared" si="2"/>
        <v>Sector 3 Region 2</v>
      </c>
      <c r="D19" s="38">
        <f>VLOOKUP(E19,Data!$A$32:$B$40,2,0)</f>
        <v>0.10750863704699616</v>
      </c>
      <c r="E19">
        <v>3</v>
      </c>
      <c r="F19">
        <v>2</v>
      </c>
    </row>
    <row r="20" spans="1:6" x14ac:dyDescent="0.25">
      <c r="A20" t="str">
        <f t="shared" ref="A20:A23" si="9">"gY0_" &amp; E20 &amp; "_" &amp; F20 &amp; "_p"</f>
        <v>gY0_3_3_p</v>
      </c>
      <c r="B20" s="18">
        <f t="shared" ref="B20:B23" si="10">1+D20</f>
        <v>1.1075086370469962</v>
      </c>
      <c r="C20" t="str">
        <f t="shared" ref="C20:C23" si="11">CONCATENATE(E$11," ",E20," ",F$11, " ",F20)</f>
        <v>Sector 3 Region 3</v>
      </c>
      <c r="D20" s="38">
        <f>VLOOKUP(E20,Data!$A$32:$B$40,2,0)</f>
        <v>0.10750863704699616</v>
      </c>
      <c r="E20">
        <v>3</v>
      </c>
      <c r="F20">
        <v>3</v>
      </c>
    </row>
    <row r="21" spans="1:6" x14ac:dyDescent="0.25">
      <c r="A21" t="str">
        <f t="shared" si="9"/>
        <v>gY0_4_1_p</v>
      </c>
      <c r="B21" s="18">
        <f t="shared" si="10"/>
        <v>1.0857534254323138</v>
      </c>
      <c r="C21" t="str">
        <f t="shared" si="11"/>
        <v>Sector 4 Region 1</v>
      </c>
      <c r="D21" s="38">
        <f>VLOOKUP(E21,Data!$A$32:$B$40,2,0)</f>
        <v>8.5753425432313859E-2</v>
      </c>
      <c r="E21">
        <v>4</v>
      </c>
      <c r="F21">
        <v>1</v>
      </c>
    </row>
    <row r="22" spans="1:6" x14ac:dyDescent="0.25">
      <c r="A22" t="str">
        <f t="shared" si="9"/>
        <v>gY0_4_2_p</v>
      </c>
      <c r="B22" s="18">
        <f t="shared" si="10"/>
        <v>1.0857534254323138</v>
      </c>
      <c r="C22" t="str">
        <f t="shared" si="11"/>
        <v>Sector 4 Region 2</v>
      </c>
      <c r="D22" s="38">
        <f>VLOOKUP(E22,Data!$A$32:$B$40,2,0)</f>
        <v>8.5753425432313859E-2</v>
      </c>
      <c r="E22">
        <v>4</v>
      </c>
      <c r="F22">
        <v>2</v>
      </c>
    </row>
    <row r="23" spans="1:6" x14ac:dyDescent="0.25">
      <c r="A23" t="str">
        <f t="shared" si="9"/>
        <v>gY0_4_3_p</v>
      </c>
      <c r="B23" s="18">
        <f t="shared" si="10"/>
        <v>1.0857534254323138</v>
      </c>
      <c r="C23" t="str">
        <f t="shared" si="11"/>
        <v>Sector 4 Region 3</v>
      </c>
      <c r="D23" s="38">
        <f>VLOOKUP(E23,Data!$A$32:$B$40,2,0)</f>
        <v>8.5753425432313859E-2</v>
      </c>
      <c r="E23">
        <v>4</v>
      </c>
      <c r="F23">
        <v>3</v>
      </c>
    </row>
    <row r="24" spans="1:6" x14ac:dyDescent="0.25">
      <c r="A24" t="str">
        <f t="shared" ref="A24:A38" si="12">"gY0_" &amp; E24 &amp; "_" &amp; F24 &amp; "_p"</f>
        <v>gY0_5_1_p</v>
      </c>
      <c r="B24" s="18">
        <f t="shared" ref="B24:B38" si="13">1+D24</f>
        <v>1.0681691833508224</v>
      </c>
      <c r="C24" t="str">
        <f t="shared" ref="C24:C38" si="14">CONCATENATE(E$11," ",E24," ",F$11, " ",F24)</f>
        <v>Sector 5 Region 1</v>
      </c>
      <c r="D24" s="38">
        <f>VLOOKUP(E24,Data!$A$32:$B$40,2,0)</f>
        <v>6.8169183350822518E-2</v>
      </c>
      <c r="E24">
        <v>5</v>
      </c>
      <c r="F24">
        <v>1</v>
      </c>
    </row>
    <row r="25" spans="1:6" x14ac:dyDescent="0.25">
      <c r="A25" t="str">
        <f t="shared" si="12"/>
        <v>gY0_5_2_p</v>
      </c>
      <c r="B25" s="18">
        <f t="shared" si="13"/>
        <v>1.0681691833508224</v>
      </c>
      <c r="C25" t="str">
        <f t="shared" si="14"/>
        <v>Sector 5 Region 2</v>
      </c>
      <c r="D25" s="38">
        <f>VLOOKUP(E25,Data!$A$32:$B$40,2,0)</f>
        <v>6.8169183350822518E-2</v>
      </c>
      <c r="E25">
        <v>5</v>
      </c>
      <c r="F25">
        <v>2</v>
      </c>
    </row>
    <row r="26" spans="1:6" x14ac:dyDescent="0.25">
      <c r="A26" t="str">
        <f t="shared" si="12"/>
        <v>gY0_5_3_p</v>
      </c>
      <c r="B26" s="18">
        <f t="shared" si="13"/>
        <v>1.0681691833508224</v>
      </c>
      <c r="C26" t="str">
        <f t="shared" si="14"/>
        <v>Sector 5 Region 3</v>
      </c>
      <c r="D26" s="38">
        <f>VLOOKUP(E26,Data!$A$32:$B$40,2,0)</f>
        <v>6.8169183350822518E-2</v>
      </c>
      <c r="E26">
        <v>5</v>
      </c>
      <c r="F26">
        <v>3</v>
      </c>
    </row>
    <row r="27" spans="1:6" x14ac:dyDescent="0.25">
      <c r="A27" t="str">
        <f t="shared" si="12"/>
        <v>gY0_6_1_p</v>
      </c>
      <c r="B27" s="18">
        <f t="shared" si="13"/>
        <v>1.0631911488555406</v>
      </c>
      <c r="C27" t="str">
        <f t="shared" si="14"/>
        <v>Sector 6 Region 1</v>
      </c>
      <c r="D27" s="38">
        <f>VLOOKUP(E27,Data!$A$32:$B$40,2,0)</f>
        <v>6.3191148855540488E-2</v>
      </c>
      <c r="E27">
        <v>6</v>
      </c>
      <c r="F27">
        <v>1</v>
      </c>
    </row>
    <row r="28" spans="1:6" x14ac:dyDescent="0.25">
      <c r="A28" t="str">
        <f t="shared" si="12"/>
        <v>gY0_6_2_p</v>
      </c>
      <c r="B28" s="18">
        <f t="shared" si="13"/>
        <v>1.0631911488555406</v>
      </c>
      <c r="C28" t="str">
        <f t="shared" si="14"/>
        <v>Sector 6 Region 2</v>
      </c>
      <c r="D28" s="38">
        <f>VLOOKUP(E28,Data!$A$32:$B$40,2,0)</f>
        <v>6.3191148855540488E-2</v>
      </c>
      <c r="E28">
        <v>6</v>
      </c>
      <c r="F28">
        <v>2</v>
      </c>
    </row>
    <row r="29" spans="1:6" x14ac:dyDescent="0.25">
      <c r="A29" t="str">
        <f t="shared" si="12"/>
        <v>gY0_6_3_p</v>
      </c>
      <c r="B29" s="18">
        <f t="shared" si="13"/>
        <v>1.0631911488555406</v>
      </c>
      <c r="C29" t="str">
        <f t="shared" si="14"/>
        <v>Sector 6 Region 3</v>
      </c>
      <c r="D29" s="38">
        <f>VLOOKUP(E29,Data!$A$32:$B$40,2,0)</f>
        <v>6.3191148855540488E-2</v>
      </c>
      <c r="E29">
        <v>6</v>
      </c>
      <c r="F29">
        <v>3</v>
      </c>
    </row>
    <row r="30" spans="1:6" x14ac:dyDescent="0.25">
      <c r="A30" t="str">
        <f t="shared" si="12"/>
        <v>gY0_7_1_p</v>
      </c>
      <c r="B30" s="18">
        <f t="shared" si="13"/>
        <v>1.0653519860376068</v>
      </c>
      <c r="C30" t="str">
        <f t="shared" si="14"/>
        <v>Sector 7 Region 1</v>
      </c>
      <c r="D30" s="38">
        <f>VLOOKUP(E30,Data!$A$32:$B$40,2,0)</f>
        <v>6.5351986037606793E-2</v>
      </c>
      <c r="E30">
        <v>7</v>
      </c>
      <c r="F30">
        <v>1</v>
      </c>
    </row>
    <row r="31" spans="1:6" x14ac:dyDescent="0.25">
      <c r="A31" t="str">
        <f t="shared" si="12"/>
        <v>gY0_7_2_p</v>
      </c>
      <c r="B31" s="18">
        <f t="shared" si="13"/>
        <v>1.0653519860376068</v>
      </c>
      <c r="C31" t="str">
        <f t="shared" si="14"/>
        <v>Sector 7 Region 2</v>
      </c>
      <c r="D31" s="38">
        <f>VLOOKUP(E31,Data!$A$32:$B$40,2,0)</f>
        <v>6.5351986037606793E-2</v>
      </c>
      <c r="E31">
        <v>7</v>
      </c>
      <c r="F31">
        <v>2</v>
      </c>
    </row>
    <row r="32" spans="1:6" x14ac:dyDescent="0.25">
      <c r="A32" t="str">
        <f t="shared" si="12"/>
        <v>gY0_7_3_p</v>
      </c>
      <c r="B32" s="18">
        <f t="shared" si="13"/>
        <v>1.0653519860376068</v>
      </c>
      <c r="C32" t="str">
        <f t="shared" si="14"/>
        <v>Sector 7 Region 3</v>
      </c>
      <c r="D32" s="38">
        <f>VLOOKUP(E32,Data!$A$32:$B$40,2,0)</f>
        <v>6.5351986037606793E-2</v>
      </c>
      <c r="E32">
        <v>7</v>
      </c>
      <c r="F32">
        <v>3</v>
      </c>
    </row>
    <row r="33" spans="1:6" x14ac:dyDescent="0.25">
      <c r="A33" t="str">
        <f t="shared" si="12"/>
        <v>gY0_8_1_p</v>
      </c>
      <c r="B33" s="18">
        <f t="shared" si="13"/>
        <v>1.066896106635161</v>
      </c>
      <c r="C33" t="str">
        <f t="shared" si="14"/>
        <v>Sector 8 Region 1</v>
      </c>
      <c r="D33" s="38">
        <f>VLOOKUP(E33,Data!$A$32:$B$40,2,0)</f>
        <v>6.689610663516099E-2</v>
      </c>
      <c r="E33">
        <v>8</v>
      </c>
      <c r="F33">
        <v>1</v>
      </c>
    </row>
    <row r="34" spans="1:6" x14ac:dyDescent="0.25">
      <c r="A34" t="str">
        <f t="shared" si="12"/>
        <v>gY0_8_2_p</v>
      </c>
      <c r="B34" s="18">
        <f t="shared" si="13"/>
        <v>1.066896106635161</v>
      </c>
      <c r="C34" t="str">
        <f t="shared" si="14"/>
        <v>Sector 8 Region 2</v>
      </c>
      <c r="D34" s="38">
        <f>VLOOKUP(E34,Data!$A$32:$B$40,2,0)</f>
        <v>6.689610663516099E-2</v>
      </c>
      <c r="E34">
        <v>8</v>
      </c>
      <c r="F34">
        <v>2</v>
      </c>
    </row>
    <row r="35" spans="1:6" x14ac:dyDescent="0.25">
      <c r="A35" t="str">
        <f t="shared" si="12"/>
        <v>gY0_8_3_p</v>
      </c>
      <c r="B35" s="18">
        <f t="shared" si="13"/>
        <v>1.066896106635161</v>
      </c>
      <c r="C35" t="str">
        <f t="shared" si="14"/>
        <v>Sector 8 Region 3</v>
      </c>
      <c r="D35" s="38">
        <f>VLOOKUP(E35,Data!$A$32:$B$40,2,0)</f>
        <v>6.689610663516099E-2</v>
      </c>
      <c r="E35">
        <v>8</v>
      </c>
      <c r="F35">
        <v>3</v>
      </c>
    </row>
    <row r="36" spans="1:6" x14ac:dyDescent="0.25">
      <c r="A36" t="str">
        <f t="shared" si="12"/>
        <v>gY0_9_1_p</v>
      </c>
      <c r="B36" s="18">
        <f t="shared" si="13"/>
        <v>1.0636253191919318</v>
      </c>
      <c r="C36" t="str">
        <f t="shared" si="14"/>
        <v>Sector 9 Region 1</v>
      </c>
      <c r="D36" s="38">
        <f>VLOOKUP(E36,Data!$A$32:$B$40,2,0)</f>
        <v>6.3625319191931748E-2</v>
      </c>
      <c r="E36">
        <v>9</v>
      </c>
      <c r="F36">
        <v>1</v>
      </c>
    </row>
    <row r="37" spans="1:6" x14ac:dyDescent="0.25">
      <c r="A37" t="str">
        <f t="shared" si="12"/>
        <v>gY0_9_2_p</v>
      </c>
      <c r="B37" s="18">
        <f t="shared" si="13"/>
        <v>1.0636253191919318</v>
      </c>
      <c r="C37" t="str">
        <f t="shared" si="14"/>
        <v>Sector 9 Region 2</v>
      </c>
      <c r="D37" s="38">
        <f>VLOOKUP(E37,Data!$A$32:$B$40,2,0)</f>
        <v>6.3625319191931748E-2</v>
      </c>
      <c r="E37">
        <v>9</v>
      </c>
      <c r="F37">
        <v>2</v>
      </c>
    </row>
    <row r="38" spans="1:6" x14ac:dyDescent="0.25">
      <c r="A38" t="str">
        <f t="shared" si="12"/>
        <v>gY0_9_3_p</v>
      </c>
      <c r="B38" s="18">
        <f t="shared" si="13"/>
        <v>1.0636253191919318</v>
      </c>
      <c r="C38" t="str">
        <f t="shared" si="14"/>
        <v>Sector 9 Region 3</v>
      </c>
      <c r="D38" s="38">
        <f>VLOOKUP(E38,Data!$A$32:$B$40,2,0)</f>
        <v>6.3625319191931748E-2</v>
      </c>
      <c r="E38">
        <v>9</v>
      </c>
      <c r="F38">
        <v>3</v>
      </c>
    </row>
    <row r="39" spans="1:6" x14ac:dyDescent="0.25">
      <c r="A39" s="56" t="s">
        <v>204</v>
      </c>
      <c r="B39" s="56"/>
      <c r="C39" s="56"/>
      <c r="D39" s="19"/>
      <c r="E39" s="19" t="s">
        <v>123</v>
      </c>
      <c r="F39" s="19" t="s">
        <v>124</v>
      </c>
    </row>
    <row r="40" spans="1:6" x14ac:dyDescent="0.25">
      <c r="A40" t="str">
        <f t="shared" ref="A40:A48" si="15">"gN0_" &amp; E40 &amp; "_" &amp; F40 &amp; "_p"</f>
        <v>gN0_1_1_p</v>
      </c>
      <c r="B40" s="18">
        <f>1+D40</f>
        <v>0.95821822598232087</v>
      </c>
      <c r="C40" t="str">
        <f>CONCATENATE(E$11," ",E40," ",F$11, " ",F40)</f>
        <v>Sector 1 Region 1</v>
      </c>
      <c r="D40" s="38">
        <f>VLOOKUP(E40,Data!$A$42:$B$44,2,0)</f>
        <v>-4.1781774017679151E-2</v>
      </c>
      <c r="E40">
        <v>1</v>
      </c>
      <c r="F40">
        <v>1</v>
      </c>
    </row>
    <row r="41" spans="1:6" x14ac:dyDescent="0.25">
      <c r="A41" t="str">
        <f t="shared" si="15"/>
        <v>gN0_1_2_p</v>
      </c>
      <c r="B41" s="18">
        <f t="shared" ref="B41:B48" si="16">1+D41</f>
        <v>0.95821822598232087</v>
      </c>
      <c r="C41" t="str">
        <f t="shared" ref="C41:C48" si="17">CONCATENATE(E$11," ",E41," ",F$11, " ",F41)</f>
        <v>Sector 1 Region 2</v>
      </c>
      <c r="D41" s="38">
        <f>VLOOKUP(E41,Data!$A$42:$B$44,2,0)</f>
        <v>-4.1781774017679151E-2</v>
      </c>
      <c r="E41">
        <v>1</v>
      </c>
      <c r="F41">
        <v>2</v>
      </c>
    </row>
    <row r="42" spans="1:6" x14ac:dyDescent="0.25">
      <c r="A42" t="str">
        <f t="shared" ref="A42" si="18">"gN0_" &amp; E42 &amp; "_" &amp; F42 &amp; "_p"</f>
        <v>gN0_1_3_p</v>
      </c>
      <c r="B42" s="18">
        <f t="shared" ref="B42" si="19">1+D42</f>
        <v>0.95821822598232087</v>
      </c>
      <c r="C42" t="str">
        <f t="shared" ref="C42" si="20">CONCATENATE(E$11," ",E42," ",F$11, " ",F42)</f>
        <v>Sector 1 Region 3</v>
      </c>
      <c r="D42" s="38">
        <f>VLOOKUP(E42,Data!$A$42:$B$44,2,0)</f>
        <v>-4.1781774017679151E-2</v>
      </c>
      <c r="E42">
        <v>1</v>
      </c>
      <c r="F42">
        <v>3</v>
      </c>
    </row>
    <row r="43" spans="1:6" x14ac:dyDescent="0.25">
      <c r="A43" t="str">
        <f t="shared" si="15"/>
        <v>gN0_2_1_p</v>
      </c>
      <c r="B43" s="18">
        <f t="shared" si="16"/>
        <v>0.98779162086935257</v>
      </c>
      <c r="C43" t="str">
        <f t="shared" si="17"/>
        <v>Sector 2 Region 1</v>
      </c>
      <c r="D43" s="38">
        <f>VLOOKUP(E43,Data!$A$42:$B$44,2,0)</f>
        <v>-1.2208379130647451E-2</v>
      </c>
      <c r="E43">
        <v>2</v>
      </c>
      <c r="F43">
        <v>1</v>
      </c>
    </row>
    <row r="44" spans="1:6" x14ac:dyDescent="0.25">
      <c r="A44" t="str">
        <f t="shared" si="15"/>
        <v>gN0_2_2_p</v>
      </c>
      <c r="B44" s="18">
        <f t="shared" si="16"/>
        <v>0.98779162086935257</v>
      </c>
      <c r="C44" t="str">
        <f t="shared" si="17"/>
        <v>Sector 2 Region 2</v>
      </c>
      <c r="D44" s="38">
        <f>VLOOKUP(E44,Data!$A$42:$B$44,2,0)</f>
        <v>-1.2208379130647451E-2</v>
      </c>
      <c r="E44">
        <v>2</v>
      </c>
      <c r="F44">
        <v>2</v>
      </c>
    </row>
    <row r="45" spans="1:6" x14ac:dyDescent="0.25">
      <c r="A45" t="str">
        <f t="shared" ref="A45" si="21">"gN0_" &amp; E45 &amp; "_" &amp; F45 &amp; "_p"</f>
        <v>gN0_2_3_p</v>
      </c>
      <c r="B45" s="18">
        <f t="shared" ref="B45" si="22">1+D45</f>
        <v>0.98779162086935257</v>
      </c>
      <c r="C45" t="str">
        <f t="shared" ref="C45" si="23">CONCATENATE(E$11," ",E45," ",F$11, " ",F45)</f>
        <v>Sector 2 Region 3</v>
      </c>
      <c r="D45" s="38">
        <f>VLOOKUP(E45,Data!$A$42:$B$44,2,0)</f>
        <v>-1.2208379130647451E-2</v>
      </c>
      <c r="E45">
        <v>2</v>
      </c>
      <c r="F45">
        <v>3</v>
      </c>
    </row>
    <row r="46" spans="1:6" x14ac:dyDescent="0.25">
      <c r="A46" t="str">
        <f t="shared" si="15"/>
        <v>gN0_3_1_p</v>
      </c>
      <c r="B46" s="18">
        <f t="shared" si="16"/>
        <v>1.0521836407616887</v>
      </c>
      <c r="C46" t="str">
        <f t="shared" si="17"/>
        <v>Sector 3 Region 1</v>
      </c>
      <c r="D46" s="38">
        <f>VLOOKUP(E46,Data!$A$42:$B$44,2,0)</f>
        <v>5.2183640761688597E-2</v>
      </c>
      <c r="E46">
        <v>3</v>
      </c>
      <c r="F46">
        <v>1</v>
      </c>
    </row>
    <row r="47" spans="1:6" x14ac:dyDescent="0.25">
      <c r="A47" t="str">
        <f t="shared" si="15"/>
        <v>gN0_3_2_p</v>
      </c>
      <c r="B47" s="18">
        <f t="shared" si="16"/>
        <v>1.0521836407616887</v>
      </c>
      <c r="C47" t="str">
        <f t="shared" si="17"/>
        <v>Sector 3 Region 2</v>
      </c>
      <c r="D47" s="38">
        <f>VLOOKUP(E47,Data!$A$42:$B$44,2,0)</f>
        <v>5.2183640761688597E-2</v>
      </c>
      <c r="E47">
        <v>3</v>
      </c>
      <c r="F47">
        <v>2</v>
      </c>
    </row>
    <row r="48" spans="1:6" x14ac:dyDescent="0.25">
      <c r="A48" t="str">
        <f t="shared" si="15"/>
        <v>gN0_3_3_p</v>
      </c>
      <c r="B48" s="18">
        <f t="shared" si="16"/>
        <v>1.0521836407616887</v>
      </c>
      <c r="C48" t="str">
        <f t="shared" si="17"/>
        <v>Sector 3 Region 3</v>
      </c>
      <c r="D48" s="38">
        <f>VLOOKUP(E48,Data!$A$42:$B$50,2,0)</f>
        <v>5.2183640761688597E-2</v>
      </c>
      <c r="E48">
        <v>3</v>
      </c>
      <c r="F48">
        <v>3</v>
      </c>
    </row>
    <row r="49" spans="1:6" x14ac:dyDescent="0.25">
      <c r="A49" t="str">
        <f t="shared" ref="A49:A66" si="24">"gN0_" &amp; E49 &amp; "_" &amp; F49 &amp; "_p"</f>
        <v>gN0_4_1_p</v>
      </c>
      <c r="B49" s="18">
        <f t="shared" ref="B49:B66" si="25">1+D49</f>
        <v>1.0450168240059852</v>
      </c>
      <c r="C49" t="str">
        <f t="shared" ref="C49:C66" si="26">CONCATENATE(E$11," ",E49," ",F$11, " ",F49)</f>
        <v>Sector 4 Region 1</v>
      </c>
      <c r="D49" s="38">
        <f>VLOOKUP(E49,Data!$A$42:$B$50,2,0)</f>
        <v>4.5016824005985126E-2</v>
      </c>
      <c r="E49">
        <v>4</v>
      </c>
      <c r="F49">
        <v>1</v>
      </c>
    </row>
    <row r="50" spans="1:6" x14ac:dyDescent="0.25">
      <c r="A50" t="str">
        <f t="shared" si="24"/>
        <v>gN0_4_2_p</v>
      </c>
      <c r="B50" s="18">
        <f t="shared" si="25"/>
        <v>1.0450168240059852</v>
      </c>
      <c r="C50" t="str">
        <f t="shared" si="26"/>
        <v>Sector 4 Region 2</v>
      </c>
      <c r="D50" s="38">
        <f>VLOOKUP(E50,Data!$A$42:$B$50,2,0)</f>
        <v>4.5016824005985126E-2</v>
      </c>
      <c r="E50">
        <v>4</v>
      </c>
      <c r="F50">
        <v>2</v>
      </c>
    </row>
    <row r="51" spans="1:6" x14ac:dyDescent="0.25">
      <c r="A51" t="str">
        <f t="shared" si="24"/>
        <v>gN0_4_3_p</v>
      </c>
      <c r="B51" s="18">
        <f t="shared" si="25"/>
        <v>1.0450168240059852</v>
      </c>
      <c r="C51" t="str">
        <f t="shared" si="26"/>
        <v>Sector 4 Region 3</v>
      </c>
      <c r="D51" s="38">
        <f>VLOOKUP(E51,Data!$A$42:$B$50,2,0)</f>
        <v>4.5016824005985126E-2</v>
      </c>
      <c r="E51">
        <v>4</v>
      </c>
      <c r="F51">
        <v>3</v>
      </c>
    </row>
    <row r="52" spans="1:6" x14ac:dyDescent="0.25">
      <c r="A52" t="str">
        <f t="shared" si="24"/>
        <v>gN0_5_1_p</v>
      </c>
      <c r="B52" s="18">
        <f t="shared" si="25"/>
        <v>1.0195051545361078</v>
      </c>
      <c r="C52" t="str">
        <f t="shared" si="26"/>
        <v>Sector 5 Region 1</v>
      </c>
      <c r="D52" s="38">
        <f>VLOOKUP(E52,Data!$A$42:$B$50,2,0)</f>
        <v>1.9505154536107773E-2</v>
      </c>
      <c r="E52">
        <v>5</v>
      </c>
      <c r="F52">
        <v>1</v>
      </c>
    </row>
    <row r="53" spans="1:6" x14ac:dyDescent="0.25">
      <c r="A53" t="str">
        <f t="shared" si="24"/>
        <v>gN0_5_2_p</v>
      </c>
      <c r="B53" s="18">
        <f t="shared" si="25"/>
        <v>1.0195051545361078</v>
      </c>
      <c r="C53" t="str">
        <f t="shared" si="26"/>
        <v>Sector 5 Region 2</v>
      </c>
      <c r="D53" s="38">
        <f>VLOOKUP(E53,Data!$A$42:$B$50,2,0)</f>
        <v>1.9505154536107773E-2</v>
      </c>
      <c r="E53">
        <v>5</v>
      </c>
      <c r="F53">
        <v>2</v>
      </c>
    </row>
    <row r="54" spans="1:6" x14ac:dyDescent="0.25">
      <c r="A54" t="str">
        <f t="shared" si="24"/>
        <v>gN0_5_3_p</v>
      </c>
      <c r="B54" s="18">
        <f t="shared" si="25"/>
        <v>1.0195051545361078</v>
      </c>
      <c r="C54" t="str">
        <f t="shared" si="26"/>
        <v>Sector 5 Region 3</v>
      </c>
      <c r="D54" s="38">
        <f>VLOOKUP(E54,Data!$A$42:$B$50,2,0)</f>
        <v>1.9505154536107773E-2</v>
      </c>
      <c r="E54">
        <v>5</v>
      </c>
      <c r="F54">
        <v>3</v>
      </c>
    </row>
    <row r="55" spans="1:6" x14ac:dyDescent="0.25">
      <c r="A55" t="str">
        <f t="shared" si="24"/>
        <v>gN0_6_1_p</v>
      </c>
      <c r="B55" s="18">
        <f t="shared" si="25"/>
        <v>1.0224186932463029</v>
      </c>
      <c r="C55" t="str">
        <f t="shared" si="26"/>
        <v>Sector 6 Region 1</v>
      </c>
      <c r="D55" s="38">
        <f>VLOOKUP(E55,Data!$A$42:$B$50,2,0)</f>
        <v>2.2418693246302947E-2</v>
      </c>
      <c r="E55">
        <v>6</v>
      </c>
      <c r="F55">
        <v>1</v>
      </c>
    </row>
    <row r="56" spans="1:6" x14ac:dyDescent="0.25">
      <c r="A56" t="str">
        <f t="shared" si="24"/>
        <v>gN0_6_2_p</v>
      </c>
      <c r="B56" s="18">
        <f t="shared" si="25"/>
        <v>1.0224186932463029</v>
      </c>
      <c r="C56" t="str">
        <f t="shared" si="26"/>
        <v>Sector 6 Region 2</v>
      </c>
      <c r="D56" s="38">
        <f>VLOOKUP(E56,Data!$A$42:$B$50,2,0)</f>
        <v>2.2418693246302947E-2</v>
      </c>
      <c r="E56">
        <v>6</v>
      </c>
      <c r="F56">
        <v>2</v>
      </c>
    </row>
    <row r="57" spans="1:6" x14ac:dyDescent="0.25">
      <c r="A57" t="str">
        <f t="shared" si="24"/>
        <v>gN0_6_3_p</v>
      </c>
      <c r="B57" s="18">
        <f t="shared" si="25"/>
        <v>1.0224186932463029</v>
      </c>
      <c r="C57" t="str">
        <f t="shared" si="26"/>
        <v>Sector 6 Region 3</v>
      </c>
      <c r="D57" s="38">
        <f>VLOOKUP(E57,Data!$A$42:$B$50,2,0)</f>
        <v>2.2418693246302947E-2</v>
      </c>
      <c r="E57">
        <v>6</v>
      </c>
      <c r="F57">
        <v>3</v>
      </c>
    </row>
    <row r="58" spans="1:6" x14ac:dyDescent="0.25">
      <c r="A58" t="str">
        <f t="shared" si="24"/>
        <v>gN0_7_1_p</v>
      </c>
      <c r="B58" s="18">
        <f t="shared" si="25"/>
        <v>1.0369276534259069</v>
      </c>
      <c r="C58" t="str">
        <f t="shared" si="26"/>
        <v>Sector 7 Region 1</v>
      </c>
      <c r="D58" s="38">
        <f>VLOOKUP(E58,Data!$A$42:$B$50,2,0)</f>
        <v>3.6927653425906801E-2</v>
      </c>
      <c r="E58">
        <v>7</v>
      </c>
      <c r="F58">
        <v>1</v>
      </c>
    </row>
    <row r="59" spans="1:6" x14ac:dyDescent="0.25">
      <c r="A59" t="str">
        <f t="shared" si="24"/>
        <v>gN0_7_2_p</v>
      </c>
      <c r="B59" s="18">
        <f t="shared" si="25"/>
        <v>1.0369276534259069</v>
      </c>
      <c r="C59" t="str">
        <f t="shared" si="26"/>
        <v>Sector 7 Region 2</v>
      </c>
      <c r="D59" s="38">
        <f>VLOOKUP(E59,Data!$A$42:$B$50,2,0)</f>
        <v>3.6927653425906801E-2</v>
      </c>
      <c r="E59">
        <v>7</v>
      </c>
      <c r="F59">
        <v>2</v>
      </c>
    </row>
    <row r="60" spans="1:6" x14ac:dyDescent="0.25">
      <c r="A60" t="str">
        <f t="shared" si="24"/>
        <v>gN0_7_3_p</v>
      </c>
      <c r="B60" s="18">
        <f t="shared" si="25"/>
        <v>1.0369276534259069</v>
      </c>
      <c r="C60" t="str">
        <f t="shared" si="26"/>
        <v>Sector 7 Region 3</v>
      </c>
      <c r="D60" s="38">
        <f>VLOOKUP(E60,Data!$A$42:$B$50,2,0)</f>
        <v>3.6927653425906801E-2</v>
      </c>
      <c r="E60">
        <v>7</v>
      </c>
      <c r="F60">
        <v>3</v>
      </c>
    </row>
    <row r="61" spans="1:6" x14ac:dyDescent="0.25">
      <c r="A61" t="str">
        <f t="shared" si="24"/>
        <v>gN0_8_1_p</v>
      </c>
      <c r="B61" s="18">
        <f t="shared" si="25"/>
        <v>1.0136241742466212</v>
      </c>
      <c r="C61" t="str">
        <f t="shared" si="26"/>
        <v>Sector 8 Region 1</v>
      </c>
      <c r="D61" s="38">
        <f>VLOOKUP(E61,Data!$A$42:$B$50,2,0)</f>
        <v>1.3624174246621257E-2</v>
      </c>
      <c r="E61">
        <v>8</v>
      </c>
      <c r="F61">
        <v>1</v>
      </c>
    </row>
    <row r="62" spans="1:6" x14ac:dyDescent="0.25">
      <c r="A62" t="str">
        <f t="shared" si="24"/>
        <v>gN0_8_2_p</v>
      </c>
      <c r="B62" s="18">
        <f t="shared" si="25"/>
        <v>1.0136241742466212</v>
      </c>
      <c r="C62" t="str">
        <f t="shared" si="26"/>
        <v>Sector 8 Region 2</v>
      </c>
      <c r="D62" s="38">
        <f>VLOOKUP(E62,Data!$A$42:$B$50,2,0)</f>
        <v>1.3624174246621257E-2</v>
      </c>
      <c r="E62">
        <v>8</v>
      </c>
      <c r="F62">
        <v>2</v>
      </c>
    </row>
    <row r="63" spans="1:6" x14ac:dyDescent="0.25">
      <c r="A63" t="str">
        <f t="shared" si="24"/>
        <v>gN0_8_3_p</v>
      </c>
      <c r="B63" s="18">
        <f t="shared" si="25"/>
        <v>1.0136241742466212</v>
      </c>
      <c r="C63" t="str">
        <f t="shared" si="26"/>
        <v>Sector 8 Region 3</v>
      </c>
      <c r="D63" s="38">
        <f>VLOOKUP(E63,Data!$A$42:$B$50,2,0)</f>
        <v>1.3624174246621257E-2</v>
      </c>
      <c r="E63">
        <v>8</v>
      </c>
      <c r="F63">
        <v>3</v>
      </c>
    </row>
    <row r="64" spans="1:6" x14ac:dyDescent="0.25">
      <c r="A64" t="str">
        <f t="shared" si="24"/>
        <v>gN0_9_1_p</v>
      </c>
      <c r="B64" s="18">
        <f t="shared" si="25"/>
        <v>1.0323726786057881</v>
      </c>
      <c r="C64" t="str">
        <f t="shared" si="26"/>
        <v>Sector 9 Region 1</v>
      </c>
      <c r="D64" s="38">
        <f>VLOOKUP(E64,Data!$A$42:$B$50,2,0)</f>
        <v>3.2372678605788165E-2</v>
      </c>
      <c r="E64">
        <v>9</v>
      </c>
      <c r="F64">
        <v>1</v>
      </c>
    </row>
    <row r="65" spans="1:6" x14ac:dyDescent="0.25">
      <c r="A65" t="str">
        <f t="shared" si="24"/>
        <v>gN0_9_2_p</v>
      </c>
      <c r="B65" s="18">
        <f t="shared" si="25"/>
        <v>1.0323726786057881</v>
      </c>
      <c r="C65" t="str">
        <f t="shared" si="26"/>
        <v>Sector 9 Region 2</v>
      </c>
      <c r="D65" s="38">
        <f>VLOOKUP(E65,Data!$A$42:$B$50,2,0)</f>
        <v>3.2372678605788165E-2</v>
      </c>
      <c r="E65">
        <v>9</v>
      </c>
      <c r="F65">
        <v>2</v>
      </c>
    </row>
    <row r="66" spans="1:6" x14ac:dyDescent="0.25">
      <c r="A66" t="str">
        <f t="shared" si="24"/>
        <v>gN0_9_3_p</v>
      </c>
      <c r="B66" s="18">
        <f t="shared" si="25"/>
        <v>1.0323726786057881</v>
      </c>
      <c r="C66" t="str">
        <f t="shared" si="26"/>
        <v>Sector 9 Region 3</v>
      </c>
      <c r="D66" s="38">
        <f>VLOOKUP(E66,Data!$A$42:$B$50,2,0)</f>
        <v>3.2372678605788165E-2</v>
      </c>
      <c r="E66">
        <v>9</v>
      </c>
      <c r="F66">
        <v>3</v>
      </c>
    </row>
  </sheetData>
  <mergeCells count="2">
    <mergeCell ref="A11:C11"/>
    <mergeCell ref="A39:C39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4" zoomScale="115" zoomScaleNormal="115" workbookViewId="0">
      <selection activeCell="B8" sqref="B8"/>
    </sheetView>
  </sheetViews>
  <sheetFormatPr baseColWidth="10" defaultRowHeight="15" x14ac:dyDescent="0.25"/>
  <cols>
    <col min="3" max="3" width="47.28515625" bestFit="1" customWidth="1"/>
  </cols>
  <sheetData>
    <row r="1" spans="1:3" x14ac:dyDescent="0.25">
      <c r="A1" s="19" t="s">
        <v>0</v>
      </c>
      <c r="B1" s="19" t="s">
        <v>1</v>
      </c>
      <c r="C1" s="19" t="s">
        <v>2</v>
      </c>
    </row>
    <row r="2" spans="1:3" x14ac:dyDescent="0.25">
      <c r="A2" t="s">
        <v>32</v>
      </c>
      <c r="B2">
        <v>0.5</v>
      </c>
      <c r="C2" t="s">
        <v>33</v>
      </c>
    </row>
    <row r="3" spans="1:3" x14ac:dyDescent="0.25">
      <c r="A3" t="s">
        <v>35</v>
      </c>
      <c r="B3">
        <v>1</v>
      </c>
      <c r="C3" t="s">
        <v>34</v>
      </c>
    </row>
    <row r="4" spans="1:3" x14ac:dyDescent="0.25">
      <c r="A4" t="s">
        <v>155</v>
      </c>
      <c r="B4">
        <v>9</v>
      </c>
      <c r="C4" t="s">
        <v>200</v>
      </c>
    </row>
    <row r="5" spans="1:3" x14ac:dyDescent="0.25">
      <c r="A5" t="s">
        <v>52</v>
      </c>
      <c r="B5">
        <v>0.1</v>
      </c>
      <c r="C5" t="s">
        <v>53</v>
      </c>
    </row>
    <row r="6" spans="1:3" x14ac:dyDescent="0.25">
      <c r="A6" t="s">
        <v>54</v>
      </c>
      <c r="B6">
        <v>0</v>
      </c>
      <c r="C6" t="s">
        <v>55</v>
      </c>
    </row>
    <row r="7" spans="1:3" x14ac:dyDescent="0.25">
      <c r="A7" t="s">
        <v>56</v>
      </c>
      <c r="B7">
        <v>0</v>
      </c>
      <c r="C7" t="s">
        <v>57</v>
      </c>
    </row>
    <row r="8" spans="1:3" x14ac:dyDescent="0.25">
      <c r="A8" t="s">
        <v>156</v>
      </c>
      <c r="B8">
        <v>1.01</v>
      </c>
      <c r="C8" t="s">
        <v>201</v>
      </c>
    </row>
    <row r="9" spans="1:3" x14ac:dyDescent="0.25">
      <c r="A9" t="s">
        <v>157</v>
      </c>
      <c r="B9">
        <v>1.01</v>
      </c>
      <c r="C9" t="s">
        <v>202</v>
      </c>
    </row>
    <row r="10" spans="1:3" x14ac:dyDescent="0.25">
      <c r="A10" t="s">
        <v>158</v>
      </c>
      <c r="B10">
        <v>1.01</v>
      </c>
      <c r="C10" t="s">
        <v>203</v>
      </c>
    </row>
    <row r="11" spans="1:3" x14ac:dyDescent="0.25">
      <c r="A11" t="s">
        <v>217</v>
      </c>
      <c r="B11">
        <v>1.01</v>
      </c>
      <c r="C11" t="s">
        <v>223</v>
      </c>
    </row>
    <row r="12" spans="1:3" x14ac:dyDescent="0.25">
      <c r="A12" t="s">
        <v>218</v>
      </c>
      <c r="B12">
        <v>1.01</v>
      </c>
      <c r="C12" t="s">
        <v>224</v>
      </c>
    </row>
    <row r="13" spans="1:3" x14ac:dyDescent="0.25">
      <c r="A13" t="s">
        <v>219</v>
      </c>
      <c r="B13">
        <v>1.01</v>
      </c>
      <c r="C13" t="s">
        <v>225</v>
      </c>
    </row>
    <row r="14" spans="1:3" x14ac:dyDescent="0.25">
      <c r="A14" t="s">
        <v>220</v>
      </c>
      <c r="B14">
        <v>1.01</v>
      </c>
      <c r="C14" t="s">
        <v>226</v>
      </c>
    </row>
    <row r="15" spans="1:3" x14ac:dyDescent="0.25">
      <c r="A15" t="s">
        <v>221</v>
      </c>
      <c r="B15">
        <v>1.01</v>
      </c>
      <c r="C15" t="s">
        <v>227</v>
      </c>
    </row>
    <row r="16" spans="1:3" x14ac:dyDescent="0.25">
      <c r="A16" t="s">
        <v>222</v>
      </c>
      <c r="B16">
        <v>1.01</v>
      </c>
      <c r="C16" t="s">
        <v>228</v>
      </c>
    </row>
    <row r="17" spans="1:6" x14ac:dyDescent="0.25">
      <c r="A17" s="56" t="s">
        <v>134</v>
      </c>
      <c r="B17" s="56"/>
      <c r="C17" s="56"/>
      <c r="D17" s="19" t="s">
        <v>123</v>
      </c>
      <c r="E17" s="19" t="s">
        <v>124</v>
      </c>
      <c r="F17" s="19"/>
    </row>
    <row r="18" spans="1:6" x14ac:dyDescent="0.25">
      <c r="A18" t="str">
        <f>"etaNK_" &amp; D18 &amp; "_" &amp; E18 &amp; "_p"</f>
        <v>etaNK_1_1_p</v>
      </c>
      <c r="B18">
        <v>0.99</v>
      </c>
      <c r="C18" t="str">
        <f t="shared" ref="C18:C26" si="0">CONCATENATE(D$17," ",D18," ",E$17, " ",E18)</f>
        <v>Sector 1 Region 1</v>
      </c>
      <c r="D18">
        <v>1</v>
      </c>
      <c r="E18">
        <v>1</v>
      </c>
    </row>
    <row r="19" spans="1:6" x14ac:dyDescent="0.25">
      <c r="A19" t="str">
        <f t="shared" ref="A19:A26" si="1">"etaNK_" &amp; D19 &amp; "_" &amp; E19 &amp; "_p"</f>
        <v>etaNK_1_2_p</v>
      </c>
      <c r="B19">
        <v>0.99</v>
      </c>
      <c r="C19" t="str">
        <f t="shared" si="0"/>
        <v>Sector 1 Region 2</v>
      </c>
      <c r="D19">
        <v>1</v>
      </c>
      <c r="E19">
        <v>2</v>
      </c>
    </row>
    <row r="20" spans="1:6" x14ac:dyDescent="0.25">
      <c r="A20" t="str">
        <f t="shared" si="1"/>
        <v>etaNK_1_3_p</v>
      </c>
      <c r="B20">
        <v>0.99</v>
      </c>
      <c r="C20" t="str">
        <f t="shared" si="0"/>
        <v>Sector 1 Region 3</v>
      </c>
      <c r="D20">
        <v>1</v>
      </c>
      <c r="E20">
        <v>3</v>
      </c>
    </row>
    <row r="21" spans="1:6" x14ac:dyDescent="0.25">
      <c r="A21" t="str">
        <f t="shared" si="1"/>
        <v>etaNK_2_1_p</v>
      </c>
      <c r="B21">
        <v>0.99</v>
      </c>
      <c r="C21" t="str">
        <f t="shared" si="0"/>
        <v>Sector 2 Region 1</v>
      </c>
      <c r="D21">
        <v>2</v>
      </c>
      <c r="E21">
        <v>1</v>
      </c>
    </row>
    <row r="22" spans="1:6" x14ac:dyDescent="0.25">
      <c r="A22" t="str">
        <f t="shared" si="1"/>
        <v>etaNK_2_2_p</v>
      </c>
      <c r="B22">
        <v>0.99</v>
      </c>
      <c r="C22" t="str">
        <f t="shared" si="0"/>
        <v>Sector 2 Region 2</v>
      </c>
      <c r="D22">
        <v>2</v>
      </c>
      <c r="E22">
        <v>2</v>
      </c>
    </row>
    <row r="23" spans="1:6" x14ac:dyDescent="0.25">
      <c r="A23" t="str">
        <f t="shared" si="1"/>
        <v>etaNK_2_3_p</v>
      </c>
      <c r="B23">
        <v>0.99</v>
      </c>
      <c r="C23" t="str">
        <f t="shared" si="0"/>
        <v>Sector 2 Region 3</v>
      </c>
      <c r="D23">
        <v>2</v>
      </c>
      <c r="E23">
        <v>3</v>
      </c>
    </row>
    <row r="24" spans="1:6" x14ac:dyDescent="0.25">
      <c r="A24" t="str">
        <f t="shared" si="1"/>
        <v>etaNK_3_1_p</v>
      </c>
      <c r="B24">
        <v>0.99</v>
      </c>
      <c r="C24" t="str">
        <f t="shared" si="0"/>
        <v>Sector 3 Region 1</v>
      </c>
      <c r="D24">
        <v>3</v>
      </c>
      <c r="E24">
        <v>1</v>
      </c>
    </row>
    <row r="25" spans="1:6" x14ac:dyDescent="0.25">
      <c r="A25" t="str">
        <f t="shared" si="1"/>
        <v>etaNK_3_2_p</v>
      </c>
      <c r="B25">
        <v>0.99</v>
      </c>
      <c r="C25" t="str">
        <f t="shared" si="0"/>
        <v>Sector 3 Region 2</v>
      </c>
      <c r="D25">
        <v>3</v>
      </c>
      <c r="E25">
        <v>2</v>
      </c>
    </row>
    <row r="26" spans="1:6" x14ac:dyDescent="0.25">
      <c r="A26" t="str">
        <f t="shared" si="1"/>
        <v>etaNK_3_3_p</v>
      </c>
      <c r="B26">
        <v>0.99</v>
      </c>
      <c r="C26" t="str">
        <f t="shared" si="0"/>
        <v>Sector 3 Region 3</v>
      </c>
      <c r="D26">
        <v>3</v>
      </c>
      <c r="E26">
        <v>3</v>
      </c>
    </row>
    <row r="27" spans="1:6" x14ac:dyDescent="0.25">
      <c r="A27" t="str">
        <f t="shared" ref="A27:A44" si="2">"etaNK_" &amp; D27 &amp; "_" &amp; E27 &amp; "_p"</f>
        <v>etaNK_4_1_p</v>
      </c>
      <c r="B27">
        <v>0.99</v>
      </c>
      <c r="C27" t="str">
        <f t="shared" ref="C27:C44" si="3">CONCATENATE(D$17," ",D27," ",E$17, " ",E27)</f>
        <v>Sector 4 Region 1</v>
      </c>
      <c r="D27">
        <v>4</v>
      </c>
      <c r="E27">
        <v>1</v>
      </c>
    </row>
    <row r="28" spans="1:6" x14ac:dyDescent="0.25">
      <c r="A28" t="str">
        <f t="shared" si="2"/>
        <v>etaNK_4_2_p</v>
      </c>
      <c r="B28">
        <v>0.99</v>
      </c>
      <c r="C28" t="str">
        <f t="shared" si="3"/>
        <v>Sector 4 Region 2</v>
      </c>
      <c r="D28">
        <v>4</v>
      </c>
      <c r="E28">
        <v>2</v>
      </c>
    </row>
    <row r="29" spans="1:6" x14ac:dyDescent="0.25">
      <c r="A29" t="str">
        <f t="shared" si="2"/>
        <v>etaNK_4_3_p</v>
      </c>
      <c r="B29">
        <v>0.99</v>
      </c>
      <c r="C29" t="str">
        <f t="shared" si="3"/>
        <v>Sector 4 Region 3</v>
      </c>
      <c r="D29">
        <v>4</v>
      </c>
      <c r="E29">
        <v>3</v>
      </c>
    </row>
    <row r="30" spans="1:6" x14ac:dyDescent="0.25">
      <c r="A30" t="str">
        <f t="shared" si="2"/>
        <v>etaNK_5_1_p</v>
      </c>
      <c r="B30">
        <v>0.99</v>
      </c>
      <c r="C30" t="str">
        <f t="shared" si="3"/>
        <v>Sector 5 Region 1</v>
      </c>
      <c r="D30">
        <v>5</v>
      </c>
      <c r="E30">
        <v>1</v>
      </c>
    </row>
    <row r="31" spans="1:6" x14ac:dyDescent="0.25">
      <c r="A31" t="str">
        <f t="shared" si="2"/>
        <v>etaNK_5_2_p</v>
      </c>
      <c r="B31">
        <v>0.99</v>
      </c>
      <c r="C31" t="str">
        <f t="shared" si="3"/>
        <v>Sector 5 Region 2</v>
      </c>
      <c r="D31">
        <v>5</v>
      </c>
      <c r="E31">
        <v>2</v>
      </c>
    </row>
    <row r="32" spans="1:6" x14ac:dyDescent="0.25">
      <c r="A32" t="str">
        <f t="shared" si="2"/>
        <v>etaNK_5_3_p</v>
      </c>
      <c r="B32">
        <v>0.99</v>
      </c>
      <c r="C32" t="str">
        <f t="shared" si="3"/>
        <v>Sector 5 Region 3</v>
      </c>
      <c r="D32">
        <v>5</v>
      </c>
      <c r="E32">
        <v>3</v>
      </c>
    </row>
    <row r="33" spans="1:6" x14ac:dyDescent="0.25">
      <c r="A33" t="str">
        <f t="shared" si="2"/>
        <v>etaNK_6_1_p</v>
      </c>
      <c r="B33">
        <v>0.99</v>
      </c>
      <c r="C33" t="str">
        <f t="shared" si="3"/>
        <v>Sector 6 Region 1</v>
      </c>
      <c r="D33">
        <v>6</v>
      </c>
      <c r="E33">
        <v>1</v>
      </c>
    </row>
    <row r="34" spans="1:6" x14ac:dyDescent="0.25">
      <c r="A34" t="str">
        <f t="shared" si="2"/>
        <v>etaNK_6_2_p</v>
      </c>
      <c r="B34">
        <v>0.99</v>
      </c>
      <c r="C34" t="str">
        <f t="shared" si="3"/>
        <v>Sector 6 Region 2</v>
      </c>
      <c r="D34">
        <v>6</v>
      </c>
      <c r="E34">
        <v>2</v>
      </c>
    </row>
    <row r="35" spans="1:6" x14ac:dyDescent="0.25">
      <c r="A35" t="str">
        <f t="shared" si="2"/>
        <v>etaNK_6_3_p</v>
      </c>
      <c r="B35">
        <v>0.99</v>
      </c>
      <c r="C35" t="str">
        <f t="shared" si="3"/>
        <v>Sector 6 Region 3</v>
      </c>
      <c r="D35">
        <v>6</v>
      </c>
      <c r="E35">
        <v>3</v>
      </c>
    </row>
    <row r="36" spans="1:6" x14ac:dyDescent="0.25">
      <c r="A36" t="str">
        <f t="shared" si="2"/>
        <v>etaNK_7_1_p</v>
      </c>
      <c r="B36">
        <v>0.99</v>
      </c>
      <c r="C36" t="str">
        <f t="shared" si="3"/>
        <v>Sector 7 Region 1</v>
      </c>
      <c r="D36">
        <v>7</v>
      </c>
      <c r="E36">
        <v>1</v>
      </c>
    </row>
    <row r="37" spans="1:6" x14ac:dyDescent="0.25">
      <c r="A37" t="str">
        <f t="shared" si="2"/>
        <v>etaNK_7_2_p</v>
      </c>
      <c r="B37">
        <v>0.99</v>
      </c>
      <c r="C37" t="str">
        <f t="shared" si="3"/>
        <v>Sector 7 Region 2</v>
      </c>
      <c r="D37">
        <v>7</v>
      </c>
      <c r="E37">
        <v>2</v>
      </c>
    </row>
    <row r="38" spans="1:6" x14ac:dyDescent="0.25">
      <c r="A38" t="str">
        <f t="shared" si="2"/>
        <v>etaNK_7_3_p</v>
      </c>
      <c r="B38">
        <v>0.99</v>
      </c>
      <c r="C38" t="str">
        <f t="shared" si="3"/>
        <v>Sector 7 Region 3</v>
      </c>
      <c r="D38">
        <v>7</v>
      </c>
      <c r="E38">
        <v>3</v>
      </c>
    </row>
    <row r="39" spans="1:6" x14ac:dyDescent="0.25">
      <c r="A39" t="str">
        <f t="shared" si="2"/>
        <v>etaNK_8_1_p</v>
      </c>
      <c r="B39">
        <v>0.99</v>
      </c>
      <c r="C39" t="str">
        <f t="shared" si="3"/>
        <v>Sector 8 Region 1</v>
      </c>
      <c r="D39">
        <v>8</v>
      </c>
      <c r="E39">
        <v>1</v>
      </c>
    </row>
    <row r="40" spans="1:6" x14ac:dyDescent="0.25">
      <c r="A40" t="str">
        <f t="shared" si="2"/>
        <v>etaNK_8_2_p</v>
      </c>
      <c r="B40">
        <v>0.99</v>
      </c>
      <c r="C40" t="str">
        <f t="shared" si="3"/>
        <v>Sector 8 Region 2</v>
      </c>
      <c r="D40">
        <v>8</v>
      </c>
      <c r="E40">
        <v>2</v>
      </c>
    </row>
    <row r="41" spans="1:6" x14ac:dyDescent="0.25">
      <c r="A41" t="str">
        <f t="shared" si="2"/>
        <v>etaNK_8_3_p</v>
      </c>
      <c r="B41">
        <v>0.99</v>
      </c>
      <c r="C41" t="str">
        <f t="shared" si="3"/>
        <v>Sector 8 Region 3</v>
      </c>
      <c r="D41">
        <v>8</v>
      </c>
      <c r="E41">
        <v>3</v>
      </c>
    </row>
    <row r="42" spans="1:6" x14ac:dyDescent="0.25">
      <c r="A42" t="str">
        <f t="shared" si="2"/>
        <v>etaNK_9_1_p</v>
      </c>
      <c r="B42">
        <v>0.99</v>
      </c>
      <c r="C42" t="str">
        <f t="shared" si="3"/>
        <v>Sector 9 Region 1</v>
      </c>
      <c r="D42">
        <v>9</v>
      </c>
      <c r="E42">
        <v>1</v>
      </c>
    </row>
    <row r="43" spans="1:6" x14ac:dyDescent="0.25">
      <c r="A43" t="str">
        <f t="shared" si="2"/>
        <v>etaNK_9_2_p</v>
      </c>
      <c r="B43">
        <v>0.99</v>
      </c>
      <c r="C43" t="str">
        <f t="shared" si="3"/>
        <v>Sector 9 Region 2</v>
      </c>
      <c r="D43">
        <v>9</v>
      </c>
      <c r="E43">
        <v>2</v>
      </c>
    </row>
    <row r="44" spans="1:6" x14ac:dyDescent="0.25">
      <c r="A44" t="str">
        <f t="shared" si="2"/>
        <v>etaNK_9_3_p</v>
      </c>
      <c r="B44">
        <v>0.99</v>
      </c>
      <c r="C44" t="str">
        <f t="shared" si="3"/>
        <v>Sector 9 Region 3</v>
      </c>
      <c r="D44">
        <v>9</v>
      </c>
      <c r="E44">
        <v>3</v>
      </c>
    </row>
    <row r="45" spans="1:6" x14ac:dyDescent="0.25">
      <c r="A45" s="56" t="s">
        <v>135</v>
      </c>
      <c r="B45" s="56"/>
      <c r="C45" s="56"/>
      <c r="D45" s="19" t="s">
        <v>123</v>
      </c>
      <c r="E45" s="19" t="s">
        <v>124</v>
      </c>
      <c r="F45" s="19"/>
    </row>
    <row r="46" spans="1:6" x14ac:dyDescent="0.25">
      <c r="A46" t="str">
        <f>"phiGA_" &amp; D46 &amp; "_" &amp; E46 &amp; "_p"</f>
        <v>phiGA_1_1_p</v>
      </c>
      <c r="B46">
        <v>1</v>
      </c>
      <c r="C46" t="str">
        <f>CONCATENATE(D$17," ",D46," ",E$17, " ",E46)</f>
        <v>Sector 1 Region 1</v>
      </c>
      <c r="D46">
        <v>1</v>
      </c>
      <c r="E46">
        <v>1</v>
      </c>
    </row>
    <row r="47" spans="1:6" x14ac:dyDescent="0.25">
      <c r="A47" t="str">
        <f t="shared" ref="A47:A54" si="4">"phiGA_" &amp; D47 &amp; "_" &amp; E47 &amp; "_p"</f>
        <v>phiGA_1_2_p</v>
      </c>
      <c r="B47">
        <v>1</v>
      </c>
      <c r="C47" t="str">
        <f t="shared" ref="C47:C54" si="5">CONCATENATE(D$17," ",D47," ",E$17, " ",E47)</f>
        <v>Sector 1 Region 2</v>
      </c>
      <c r="D47">
        <v>1</v>
      </c>
      <c r="E47">
        <v>2</v>
      </c>
    </row>
    <row r="48" spans="1:6" x14ac:dyDescent="0.25">
      <c r="A48" t="str">
        <f t="shared" si="4"/>
        <v>phiGA_1_3_p</v>
      </c>
      <c r="B48">
        <v>1</v>
      </c>
      <c r="C48" t="str">
        <f t="shared" si="5"/>
        <v>Sector 1 Region 3</v>
      </c>
      <c r="D48">
        <v>1</v>
      </c>
      <c r="E48">
        <v>3</v>
      </c>
    </row>
    <row r="49" spans="1:5" x14ac:dyDescent="0.25">
      <c r="A49" t="str">
        <f t="shared" si="4"/>
        <v>phiGA_2_1_p</v>
      </c>
      <c r="B49">
        <v>1</v>
      </c>
      <c r="C49" t="str">
        <f t="shared" si="5"/>
        <v>Sector 2 Region 1</v>
      </c>
      <c r="D49">
        <v>2</v>
      </c>
      <c r="E49">
        <v>1</v>
      </c>
    </row>
    <row r="50" spans="1:5" x14ac:dyDescent="0.25">
      <c r="A50" t="str">
        <f t="shared" si="4"/>
        <v>phiGA_2_2_p</v>
      </c>
      <c r="B50">
        <v>1</v>
      </c>
      <c r="C50" t="str">
        <f t="shared" si="5"/>
        <v>Sector 2 Region 2</v>
      </c>
      <c r="D50">
        <v>2</v>
      </c>
      <c r="E50">
        <v>2</v>
      </c>
    </row>
    <row r="51" spans="1:5" x14ac:dyDescent="0.25">
      <c r="A51" t="str">
        <f t="shared" si="4"/>
        <v>phiGA_2_3_p</v>
      </c>
      <c r="B51">
        <v>1</v>
      </c>
      <c r="C51" t="str">
        <f t="shared" si="5"/>
        <v>Sector 2 Region 3</v>
      </c>
      <c r="D51">
        <v>2</v>
      </c>
      <c r="E51">
        <v>3</v>
      </c>
    </row>
    <row r="52" spans="1:5" x14ac:dyDescent="0.25">
      <c r="A52" t="str">
        <f t="shared" si="4"/>
        <v>phiGA_3_1_p</v>
      </c>
      <c r="B52">
        <v>1</v>
      </c>
      <c r="C52" t="str">
        <f t="shared" si="5"/>
        <v>Sector 3 Region 1</v>
      </c>
      <c r="D52">
        <v>3</v>
      </c>
      <c r="E52">
        <v>1</v>
      </c>
    </row>
    <row r="53" spans="1:5" x14ac:dyDescent="0.25">
      <c r="A53" t="str">
        <f t="shared" si="4"/>
        <v>phiGA_3_2_p</v>
      </c>
      <c r="B53">
        <v>1</v>
      </c>
      <c r="C53" t="str">
        <f t="shared" si="5"/>
        <v>Sector 3 Region 2</v>
      </c>
      <c r="D53">
        <v>3</v>
      </c>
      <c r="E53">
        <v>2</v>
      </c>
    </row>
    <row r="54" spans="1:5" x14ac:dyDescent="0.25">
      <c r="A54" t="str">
        <f t="shared" si="4"/>
        <v>phiGA_3_3_p</v>
      </c>
      <c r="B54">
        <v>1</v>
      </c>
      <c r="C54" t="str">
        <f t="shared" si="5"/>
        <v>Sector 3 Region 3</v>
      </c>
      <c r="D54">
        <v>3</v>
      </c>
      <c r="E54">
        <v>3</v>
      </c>
    </row>
    <row r="55" spans="1:5" x14ac:dyDescent="0.25">
      <c r="A55" t="str">
        <f t="shared" ref="A55:A72" si="6">"phiGA_" &amp; D55 &amp; "_" &amp; E55 &amp; "_p"</f>
        <v>phiGA_4_1_p</v>
      </c>
      <c r="B55">
        <v>1</v>
      </c>
      <c r="C55" t="str">
        <f t="shared" ref="C55:C72" si="7">CONCATENATE(D$17," ",D55," ",E$17, " ",E55)</f>
        <v>Sector 4 Region 1</v>
      </c>
      <c r="D55">
        <v>4</v>
      </c>
      <c r="E55">
        <v>1</v>
      </c>
    </row>
    <row r="56" spans="1:5" x14ac:dyDescent="0.25">
      <c r="A56" t="str">
        <f t="shared" si="6"/>
        <v>phiGA_4_2_p</v>
      </c>
      <c r="B56">
        <v>1</v>
      </c>
      <c r="C56" t="str">
        <f t="shared" si="7"/>
        <v>Sector 4 Region 2</v>
      </c>
      <c r="D56">
        <v>4</v>
      </c>
      <c r="E56">
        <v>2</v>
      </c>
    </row>
    <row r="57" spans="1:5" x14ac:dyDescent="0.25">
      <c r="A57" t="str">
        <f t="shared" si="6"/>
        <v>phiGA_4_3_p</v>
      </c>
      <c r="B57">
        <v>1</v>
      </c>
      <c r="C57" t="str">
        <f t="shared" si="7"/>
        <v>Sector 4 Region 3</v>
      </c>
      <c r="D57">
        <v>4</v>
      </c>
      <c r="E57">
        <v>3</v>
      </c>
    </row>
    <row r="58" spans="1:5" x14ac:dyDescent="0.25">
      <c r="A58" t="str">
        <f t="shared" si="6"/>
        <v>phiGA_5_1_p</v>
      </c>
      <c r="B58">
        <v>1</v>
      </c>
      <c r="C58" t="str">
        <f t="shared" si="7"/>
        <v>Sector 5 Region 1</v>
      </c>
      <c r="D58">
        <v>5</v>
      </c>
      <c r="E58">
        <v>1</v>
      </c>
    </row>
    <row r="59" spans="1:5" x14ac:dyDescent="0.25">
      <c r="A59" t="str">
        <f t="shared" si="6"/>
        <v>phiGA_5_2_p</v>
      </c>
      <c r="B59">
        <v>1</v>
      </c>
      <c r="C59" t="str">
        <f t="shared" si="7"/>
        <v>Sector 5 Region 2</v>
      </c>
      <c r="D59">
        <v>5</v>
      </c>
      <c r="E59">
        <v>2</v>
      </c>
    </row>
    <row r="60" spans="1:5" x14ac:dyDescent="0.25">
      <c r="A60" t="str">
        <f t="shared" si="6"/>
        <v>phiGA_5_3_p</v>
      </c>
      <c r="B60">
        <v>1</v>
      </c>
      <c r="C60" t="str">
        <f t="shared" si="7"/>
        <v>Sector 5 Region 3</v>
      </c>
      <c r="D60">
        <v>5</v>
      </c>
      <c r="E60">
        <v>3</v>
      </c>
    </row>
    <row r="61" spans="1:5" x14ac:dyDescent="0.25">
      <c r="A61" t="str">
        <f t="shared" si="6"/>
        <v>phiGA_6_1_p</v>
      </c>
      <c r="B61">
        <v>1</v>
      </c>
      <c r="C61" t="str">
        <f t="shared" si="7"/>
        <v>Sector 6 Region 1</v>
      </c>
      <c r="D61">
        <v>6</v>
      </c>
      <c r="E61">
        <v>1</v>
      </c>
    </row>
    <row r="62" spans="1:5" x14ac:dyDescent="0.25">
      <c r="A62" t="str">
        <f t="shared" si="6"/>
        <v>phiGA_6_2_p</v>
      </c>
      <c r="B62">
        <v>1</v>
      </c>
      <c r="C62" t="str">
        <f t="shared" si="7"/>
        <v>Sector 6 Region 2</v>
      </c>
      <c r="D62">
        <v>6</v>
      </c>
      <c r="E62">
        <v>2</v>
      </c>
    </row>
    <row r="63" spans="1:5" x14ac:dyDescent="0.25">
      <c r="A63" t="str">
        <f t="shared" si="6"/>
        <v>phiGA_6_3_p</v>
      </c>
      <c r="B63">
        <v>1</v>
      </c>
      <c r="C63" t="str">
        <f t="shared" si="7"/>
        <v>Sector 6 Region 3</v>
      </c>
      <c r="D63">
        <v>6</v>
      </c>
      <c r="E63">
        <v>3</v>
      </c>
    </row>
    <row r="64" spans="1:5" x14ac:dyDescent="0.25">
      <c r="A64" t="str">
        <f t="shared" si="6"/>
        <v>phiGA_7_1_p</v>
      </c>
      <c r="B64">
        <v>1</v>
      </c>
      <c r="C64" t="str">
        <f t="shared" si="7"/>
        <v>Sector 7 Region 1</v>
      </c>
      <c r="D64">
        <v>7</v>
      </c>
      <c r="E64">
        <v>1</v>
      </c>
    </row>
    <row r="65" spans="1:6" x14ac:dyDescent="0.25">
      <c r="A65" t="str">
        <f t="shared" si="6"/>
        <v>phiGA_7_2_p</v>
      </c>
      <c r="B65">
        <v>1</v>
      </c>
      <c r="C65" t="str">
        <f t="shared" si="7"/>
        <v>Sector 7 Region 2</v>
      </c>
      <c r="D65">
        <v>7</v>
      </c>
      <c r="E65">
        <v>2</v>
      </c>
    </row>
    <row r="66" spans="1:6" x14ac:dyDescent="0.25">
      <c r="A66" t="str">
        <f t="shared" si="6"/>
        <v>phiGA_7_3_p</v>
      </c>
      <c r="B66">
        <v>1</v>
      </c>
      <c r="C66" t="str">
        <f t="shared" si="7"/>
        <v>Sector 7 Region 3</v>
      </c>
      <c r="D66">
        <v>7</v>
      </c>
      <c r="E66">
        <v>3</v>
      </c>
    </row>
    <row r="67" spans="1:6" x14ac:dyDescent="0.25">
      <c r="A67" t="str">
        <f t="shared" si="6"/>
        <v>phiGA_8_1_p</v>
      </c>
      <c r="B67">
        <v>1</v>
      </c>
      <c r="C67" t="str">
        <f t="shared" si="7"/>
        <v>Sector 8 Region 1</v>
      </c>
      <c r="D67">
        <v>8</v>
      </c>
      <c r="E67">
        <v>1</v>
      </c>
    </row>
    <row r="68" spans="1:6" x14ac:dyDescent="0.25">
      <c r="A68" t="str">
        <f t="shared" si="6"/>
        <v>phiGA_8_2_p</v>
      </c>
      <c r="B68">
        <v>1</v>
      </c>
      <c r="C68" t="str">
        <f t="shared" si="7"/>
        <v>Sector 8 Region 2</v>
      </c>
      <c r="D68">
        <v>8</v>
      </c>
      <c r="E68">
        <v>2</v>
      </c>
    </row>
    <row r="69" spans="1:6" x14ac:dyDescent="0.25">
      <c r="A69" t="str">
        <f t="shared" si="6"/>
        <v>phiGA_8_3_p</v>
      </c>
      <c r="B69">
        <v>1</v>
      </c>
      <c r="C69" t="str">
        <f t="shared" si="7"/>
        <v>Sector 8 Region 3</v>
      </c>
      <c r="D69">
        <v>8</v>
      </c>
      <c r="E69">
        <v>3</v>
      </c>
    </row>
    <row r="70" spans="1:6" x14ac:dyDescent="0.25">
      <c r="A70" t="str">
        <f t="shared" si="6"/>
        <v>phiGA_9_1_p</v>
      </c>
      <c r="B70">
        <v>1</v>
      </c>
      <c r="C70" t="str">
        <f t="shared" si="7"/>
        <v>Sector 9 Region 1</v>
      </c>
      <c r="D70">
        <v>9</v>
      </c>
      <c r="E70">
        <v>1</v>
      </c>
    </row>
    <row r="71" spans="1:6" x14ac:dyDescent="0.25">
      <c r="A71" t="str">
        <f t="shared" si="6"/>
        <v>phiGA_9_2_p</v>
      </c>
      <c r="B71">
        <v>1</v>
      </c>
      <c r="C71" t="str">
        <f t="shared" si="7"/>
        <v>Sector 9 Region 2</v>
      </c>
      <c r="D71">
        <v>9</v>
      </c>
      <c r="E71">
        <v>2</v>
      </c>
    </row>
    <row r="72" spans="1:6" x14ac:dyDescent="0.25">
      <c r="A72" t="str">
        <f t="shared" si="6"/>
        <v>phiGA_9_3_p</v>
      </c>
      <c r="B72">
        <v>1</v>
      </c>
      <c r="C72" t="str">
        <f t="shared" si="7"/>
        <v>Sector 9 Region 3</v>
      </c>
      <c r="D72">
        <v>9</v>
      </c>
      <c r="E72">
        <v>3</v>
      </c>
    </row>
    <row r="73" spans="1:6" x14ac:dyDescent="0.25">
      <c r="A73" s="56" t="s">
        <v>162</v>
      </c>
      <c r="B73" s="56"/>
      <c r="C73" s="56"/>
      <c r="D73" s="19" t="s">
        <v>123</v>
      </c>
      <c r="E73" s="19" t="s">
        <v>124</v>
      </c>
      <c r="F73" s="19"/>
    </row>
    <row r="74" spans="1:6" x14ac:dyDescent="0.25">
      <c r="A74" t="str">
        <f t="shared" ref="A74:A82" si="8">"tauK_" &amp; D74 &amp; "_" &amp; E74 &amp; "_p"</f>
        <v>tauK_1_1_p</v>
      </c>
      <c r="B74">
        <v>0.2</v>
      </c>
      <c r="C74" t="str">
        <f>CONCATENATE(D$17," ",D74," ",E$17, " ",E74)</f>
        <v>Sector 1 Region 1</v>
      </c>
      <c r="D74">
        <v>1</v>
      </c>
      <c r="E74">
        <v>1</v>
      </c>
    </row>
    <row r="75" spans="1:6" x14ac:dyDescent="0.25">
      <c r="A75" t="str">
        <f t="shared" si="8"/>
        <v>tauK_1_2_p</v>
      </c>
      <c r="B75">
        <v>0.2</v>
      </c>
      <c r="C75" t="str">
        <f>CONCATENATE(D$17," ",D75," ",E$17, " ",E75)</f>
        <v>Sector 1 Region 2</v>
      </c>
      <c r="D75">
        <v>1</v>
      </c>
      <c r="E75">
        <v>2</v>
      </c>
    </row>
    <row r="76" spans="1:6" x14ac:dyDescent="0.25">
      <c r="A76" t="str">
        <f t="shared" si="8"/>
        <v>tauK_1_3_p</v>
      </c>
      <c r="B76">
        <v>0.2</v>
      </c>
      <c r="C76" t="str">
        <f t="shared" ref="C76:C82" si="9">CONCATENATE(D$17," ",D76," ",E$17, " ",E76)</f>
        <v>Sector 1 Region 3</v>
      </c>
      <c r="D76">
        <v>1</v>
      </c>
      <c r="E76">
        <v>3</v>
      </c>
    </row>
    <row r="77" spans="1:6" x14ac:dyDescent="0.25">
      <c r="A77" t="str">
        <f t="shared" si="8"/>
        <v>tauK_2_1_p</v>
      </c>
      <c r="B77">
        <v>0.2</v>
      </c>
      <c r="C77" t="str">
        <f t="shared" si="9"/>
        <v>Sector 2 Region 1</v>
      </c>
      <c r="D77">
        <v>2</v>
      </c>
      <c r="E77">
        <v>1</v>
      </c>
    </row>
    <row r="78" spans="1:6" x14ac:dyDescent="0.25">
      <c r="A78" t="str">
        <f t="shared" si="8"/>
        <v>tauK_2_2_p</v>
      </c>
      <c r="B78">
        <v>0.2</v>
      </c>
      <c r="C78" t="str">
        <f t="shared" si="9"/>
        <v>Sector 2 Region 2</v>
      </c>
      <c r="D78">
        <v>2</v>
      </c>
      <c r="E78">
        <v>2</v>
      </c>
    </row>
    <row r="79" spans="1:6" x14ac:dyDescent="0.25">
      <c r="A79" t="str">
        <f t="shared" si="8"/>
        <v>tauK_2_3_p</v>
      </c>
      <c r="B79">
        <v>0.2</v>
      </c>
      <c r="C79" t="str">
        <f t="shared" si="9"/>
        <v>Sector 2 Region 3</v>
      </c>
      <c r="D79">
        <v>2</v>
      </c>
      <c r="E79">
        <v>3</v>
      </c>
    </row>
    <row r="80" spans="1:6" x14ac:dyDescent="0.25">
      <c r="A80" t="str">
        <f t="shared" si="8"/>
        <v>tauK_3_1_p</v>
      </c>
      <c r="B80">
        <v>0.2</v>
      </c>
      <c r="C80" t="str">
        <f t="shared" si="9"/>
        <v>Sector 3 Region 1</v>
      </c>
      <c r="D80">
        <v>3</v>
      </c>
      <c r="E80">
        <v>1</v>
      </c>
    </row>
    <row r="81" spans="1:5" x14ac:dyDescent="0.25">
      <c r="A81" t="str">
        <f t="shared" si="8"/>
        <v>tauK_3_2_p</v>
      </c>
      <c r="B81">
        <v>0.2</v>
      </c>
      <c r="C81" t="str">
        <f t="shared" si="9"/>
        <v>Sector 3 Region 2</v>
      </c>
      <c r="D81">
        <v>3</v>
      </c>
      <c r="E81">
        <v>2</v>
      </c>
    </row>
    <row r="82" spans="1:5" x14ac:dyDescent="0.25">
      <c r="A82" t="str">
        <f t="shared" si="8"/>
        <v>tauK_3_3_p</v>
      </c>
      <c r="B82">
        <v>0.2</v>
      </c>
      <c r="C82" t="str">
        <f t="shared" si="9"/>
        <v>Sector 3 Region 3</v>
      </c>
      <c r="D82">
        <v>3</v>
      </c>
      <c r="E82">
        <v>3</v>
      </c>
    </row>
    <row r="83" spans="1:5" x14ac:dyDescent="0.25">
      <c r="A83" t="str">
        <f t="shared" ref="A83:A100" si="10">"tauK_" &amp; D83 &amp; "_" &amp; E83 &amp; "_p"</f>
        <v>tauK_4_1_p</v>
      </c>
      <c r="B83">
        <v>0.2</v>
      </c>
      <c r="C83" t="str">
        <f t="shared" ref="C83:C100" si="11">CONCATENATE(D$17," ",D83," ",E$17, " ",E83)</f>
        <v>Sector 4 Region 1</v>
      </c>
      <c r="D83">
        <v>4</v>
      </c>
      <c r="E83">
        <v>1</v>
      </c>
    </row>
    <row r="84" spans="1:5" x14ac:dyDescent="0.25">
      <c r="A84" t="str">
        <f t="shared" si="10"/>
        <v>tauK_4_2_p</v>
      </c>
      <c r="B84">
        <v>0.2</v>
      </c>
      <c r="C84" t="str">
        <f t="shared" si="11"/>
        <v>Sector 4 Region 2</v>
      </c>
      <c r="D84">
        <v>4</v>
      </c>
      <c r="E84">
        <v>2</v>
      </c>
    </row>
    <row r="85" spans="1:5" x14ac:dyDescent="0.25">
      <c r="A85" t="str">
        <f t="shared" si="10"/>
        <v>tauK_4_3_p</v>
      </c>
      <c r="B85">
        <v>0.2</v>
      </c>
      <c r="C85" t="str">
        <f t="shared" si="11"/>
        <v>Sector 4 Region 3</v>
      </c>
      <c r="D85">
        <v>4</v>
      </c>
      <c r="E85">
        <v>3</v>
      </c>
    </row>
    <row r="86" spans="1:5" x14ac:dyDescent="0.25">
      <c r="A86" t="str">
        <f t="shared" si="10"/>
        <v>tauK_5_1_p</v>
      </c>
      <c r="B86">
        <v>0.2</v>
      </c>
      <c r="C86" t="str">
        <f t="shared" si="11"/>
        <v>Sector 5 Region 1</v>
      </c>
      <c r="D86">
        <v>5</v>
      </c>
      <c r="E86">
        <v>1</v>
      </c>
    </row>
    <row r="87" spans="1:5" x14ac:dyDescent="0.25">
      <c r="A87" t="str">
        <f t="shared" si="10"/>
        <v>tauK_5_2_p</v>
      </c>
      <c r="B87">
        <v>0.2</v>
      </c>
      <c r="C87" t="str">
        <f t="shared" si="11"/>
        <v>Sector 5 Region 2</v>
      </c>
      <c r="D87">
        <v>5</v>
      </c>
      <c r="E87">
        <v>2</v>
      </c>
    </row>
    <row r="88" spans="1:5" x14ac:dyDescent="0.25">
      <c r="A88" t="str">
        <f t="shared" si="10"/>
        <v>tauK_5_3_p</v>
      </c>
      <c r="B88">
        <v>0.2</v>
      </c>
      <c r="C88" t="str">
        <f t="shared" si="11"/>
        <v>Sector 5 Region 3</v>
      </c>
      <c r="D88">
        <v>5</v>
      </c>
      <c r="E88">
        <v>3</v>
      </c>
    </row>
    <row r="89" spans="1:5" x14ac:dyDescent="0.25">
      <c r="A89" t="str">
        <f t="shared" si="10"/>
        <v>tauK_6_1_p</v>
      </c>
      <c r="B89">
        <v>0.2</v>
      </c>
      <c r="C89" t="str">
        <f t="shared" si="11"/>
        <v>Sector 6 Region 1</v>
      </c>
      <c r="D89">
        <v>6</v>
      </c>
      <c r="E89">
        <v>1</v>
      </c>
    </row>
    <row r="90" spans="1:5" x14ac:dyDescent="0.25">
      <c r="A90" t="str">
        <f t="shared" si="10"/>
        <v>tauK_6_2_p</v>
      </c>
      <c r="B90">
        <v>0.2</v>
      </c>
      <c r="C90" t="str">
        <f t="shared" si="11"/>
        <v>Sector 6 Region 2</v>
      </c>
      <c r="D90">
        <v>6</v>
      </c>
      <c r="E90">
        <v>2</v>
      </c>
    </row>
    <row r="91" spans="1:5" x14ac:dyDescent="0.25">
      <c r="A91" t="str">
        <f t="shared" si="10"/>
        <v>tauK_6_3_p</v>
      </c>
      <c r="B91">
        <v>0.2</v>
      </c>
      <c r="C91" t="str">
        <f t="shared" si="11"/>
        <v>Sector 6 Region 3</v>
      </c>
      <c r="D91">
        <v>6</v>
      </c>
      <c r="E91">
        <v>3</v>
      </c>
    </row>
    <row r="92" spans="1:5" x14ac:dyDescent="0.25">
      <c r="A92" t="str">
        <f t="shared" si="10"/>
        <v>tauK_7_1_p</v>
      </c>
      <c r="B92">
        <v>0.2</v>
      </c>
      <c r="C92" t="str">
        <f t="shared" si="11"/>
        <v>Sector 7 Region 1</v>
      </c>
      <c r="D92">
        <v>7</v>
      </c>
      <c r="E92">
        <v>1</v>
      </c>
    </row>
    <row r="93" spans="1:5" x14ac:dyDescent="0.25">
      <c r="A93" t="str">
        <f t="shared" si="10"/>
        <v>tauK_7_2_p</v>
      </c>
      <c r="B93">
        <v>0.2</v>
      </c>
      <c r="C93" t="str">
        <f t="shared" si="11"/>
        <v>Sector 7 Region 2</v>
      </c>
      <c r="D93">
        <v>7</v>
      </c>
      <c r="E93">
        <v>2</v>
      </c>
    </row>
    <row r="94" spans="1:5" x14ac:dyDescent="0.25">
      <c r="A94" t="str">
        <f t="shared" si="10"/>
        <v>tauK_7_3_p</v>
      </c>
      <c r="B94">
        <v>0.2</v>
      </c>
      <c r="C94" t="str">
        <f t="shared" si="11"/>
        <v>Sector 7 Region 3</v>
      </c>
      <c r="D94">
        <v>7</v>
      </c>
      <c r="E94">
        <v>3</v>
      </c>
    </row>
    <row r="95" spans="1:5" x14ac:dyDescent="0.25">
      <c r="A95" t="str">
        <f t="shared" si="10"/>
        <v>tauK_8_1_p</v>
      </c>
      <c r="B95">
        <v>0.2</v>
      </c>
      <c r="C95" t="str">
        <f t="shared" si="11"/>
        <v>Sector 8 Region 1</v>
      </c>
      <c r="D95">
        <v>8</v>
      </c>
      <c r="E95">
        <v>1</v>
      </c>
    </row>
    <row r="96" spans="1:5" x14ac:dyDescent="0.25">
      <c r="A96" t="str">
        <f t="shared" si="10"/>
        <v>tauK_8_2_p</v>
      </c>
      <c r="B96">
        <v>0.2</v>
      </c>
      <c r="C96" t="str">
        <f t="shared" si="11"/>
        <v>Sector 8 Region 2</v>
      </c>
      <c r="D96">
        <v>8</v>
      </c>
      <c r="E96">
        <v>2</v>
      </c>
    </row>
    <row r="97" spans="1:6" x14ac:dyDescent="0.25">
      <c r="A97" t="str">
        <f t="shared" si="10"/>
        <v>tauK_8_3_p</v>
      </c>
      <c r="B97">
        <v>0.2</v>
      </c>
      <c r="C97" t="str">
        <f t="shared" si="11"/>
        <v>Sector 8 Region 3</v>
      </c>
      <c r="D97">
        <v>8</v>
      </c>
      <c r="E97">
        <v>3</v>
      </c>
    </row>
    <row r="98" spans="1:6" x14ac:dyDescent="0.25">
      <c r="A98" t="str">
        <f t="shared" si="10"/>
        <v>tauK_9_1_p</v>
      </c>
      <c r="B98">
        <v>0.2</v>
      </c>
      <c r="C98" t="str">
        <f t="shared" si="11"/>
        <v>Sector 9 Region 1</v>
      </c>
      <c r="D98">
        <v>9</v>
      </c>
      <c r="E98">
        <v>1</v>
      </c>
    </row>
    <row r="99" spans="1:6" x14ac:dyDescent="0.25">
      <c r="A99" t="str">
        <f t="shared" si="10"/>
        <v>tauK_9_2_p</v>
      </c>
      <c r="B99">
        <v>0.2</v>
      </c>
      <c r="C99" t="str">
        <f t="shared" si="11"/>
        <v>Sector 9 Region 2</v>
      </c>
      <c r="D99">
        <v>9</v>
      </c>
      <c r="E99">
        <v>2</v>
      </c>
    </row>
    <row r="100" spans="1:6" x14ac:dyDescent="0.25">
      <c r="A100" t="str">
        <f t="shared" si="10"/>
        <v>tauK_9_3_p</v>
      </c>
      <c r="B100">
        <v>0.2</v>
      </c>
      <c r="C100" t="str">
        <f t="shared" si="11"/>
        <v>Sector 9 Region 3</v>
      </c>
      <c r="D100">
        <v>9</v>
      </c>
      <c r="E100">
        <v>3</v>
      </c>
    </row>
    <row r="101" spans="1:6" x14ac:dyDescent="0.25">
      <c r="A101" s="56" t="s">
        <v>163</v>
      </c>
      <c r="B101" s="56"/>
      <c r="C101" s="56"/>
      <c r="D101" s="19" t="s">
        <v>123</v>
      </c>
      <c r="E101" s="19" t="s">
        <v>124</v>
      </c>
      <c r="F101" s="19"/>
    </row>
    <row r="102" spans="1:6" x14ac:dyDescent="0.25">
      <c r="A102" t="str">
        <f t="shared" ref="A102:A110" si="12">"tauN_" &amp; D102 &amp; "_" &amp; E102 &amp; "_p"</f>
        <v>tauN_1_1_p</v>
      </c>
      <c r="B102">
        <v>0</v>
      </c>
      <c r="C102" t="str">
        <f>CONCATENATE(D$17," ",D102," ",E$17, " ",E102)</f>
        <v>Sector 1 Region 1</v>
      </c>
      <c r="D102">
        <v>1</v>
      </c>
      <c r="E102">
        <v>1</v>
      </c>
    </row>
    <row r="103" spans="1:6" x14ac:dyDescent="0.25">
      <c r="A103" t="str">
        <f t="shared" si="12"/>
        <v>tauN_1_2_p</v>
      </c>
      <c r="B103">
        <v>0</v>
      </c>
      <c r="C103" t="str">
        <f t="shared" ref="C103:C110" si="13">CONCATENATE(D$17," ",D103," ",E$17, " ",E103)</f>
        <v>Sector 1 Region 2</v>
      </c>
      <c r="D103">
        <v>1</v>
      </c>
      <c r="E103">
        <v>2</v>
      </c>
    </row>
    <row r="104" spans="1:6" x14ac:dyDescent="0.25">
      <c r="A104" t="str">
        <f t="shared" si="12"/>
        <v>tauN_1_3_p</v>
      </c>
      <c r="B104">
        <v>0</v>
      </c>
      <c r="C104" t="str">
        <f t="shared" si="13"/>
        <v>Sector 1 Region 3</v>
      </c>
      <c r="D104">
        <v>1</v>
      </c>
      <c r="E104">
        <v>3</v>
      </c>
    </row>
    <row r="105" spans="1:6" x14ac:dyDescent="0.25">
      <c r="A105" t="str">
        <f t="shared" si="12"/>
        <v>tauN_2_1_p</v>
      </c>
      <c r="B105">
        <v>0</v>
      </c>
      <c r="C105" t="str">
        <f t="shared" si="13"/>
        <v>Sector 2 Region 1</v>
      </c>
      <c r="D105">
        <v>2</v>
      </c>
      <c r="E105">
        <v>1</v>
      </c>
    </row>
    <row r="106" spans="1:6" x14ac:dyDescent="0.25">
      <c r="A106" t="str">
        <f t="shared" si="12"/>
        <v>tauN_2_2_p</v>
      </c>
      <c r="B106">
        <v>0</v>
      </c>
      <c r="C106" t="str">
        <f t="shared" si="13"/>
        <v>Sector 2 Region 2</v>
      </c>
      <c r="D106">
        <v>2</v>
      </c>
      <c r="E106">
        <v>2</v>
      </c>
    </row>
    <row r="107" spans="1:6" x14ac:dyDescent="0.25">
      <c r="A107" t="str">
        <f t="shared" si="12"/>
        <v>tauN_2_3_p</v>
      </c>
      <c r="B107">
        <v>0</v>
      </c>
      <c r="C107" t="str">
        <f t="shared" si="13"/>
        <v>Sector 2 Region 3</v>
      </c>
      <c r="D107">
        <v>2</v>
      </c>
      <c r="E107">
        <v>3</v>
      </c>
    </row>
    <row r="108" spans="1:6" x14ac:dyDescent="0.25">
      <c r="A108" t="str">
        <f t="shared" si="12"/>
        <v>tauN_3_1_p</v>
      </c>
      <c r="B108">
        <v>0</v>
      </c>
      <c r="C108" t="str">
        <f t="shared" si="13"/>
        <v>Sector 3 Region 1</v>
      </c>
      <c r="D108">
        <v>3</v>
      </c>
      <c r="E108">
        <v>1</v>
      </c>
    </row>
    <row r="109" spans="1:6" x14ac:dyDescent="0.25">
      <c r="A109" t="str">
        <f t="shared" si="12"/>
        <v>tauN_3_2_p</v>
      </c>
      <c r="B109">
        <v>0</v>
      </c>
      <c r="C109" t="str">
        <f t="shared" si="13"/>
        <v>Sector 3 Region 2</v>
      </c>
      <c r="D109">
        <v>3</v>
      </c>
      <c r="E109">
        <v>2</v>
      </c>
    </row>
    <row r="110" spans="1:6" x14ac:dyDescent="0.25">
      <c r="A110" t="str">
        <f t="shared" si="12"/>
        <v>tauN_3_3_p</v>
      </c>
      <c r="B110">
        <v>0</v>
      </c>
      <c r="C110" t="str">
        <f t="shared" si="13"/>
        <v>Sector 3 Region 3</v>
      </c>
      <c r="D110">
        <v>3</v>
      </c>
      <c r="E110">
        <v>3</v>
      </c>
    </row>
    <row r="111" spans="1:6" x14ac:dyDescent="0.25">
      <c r="A111" t="str">
        <f t="shared" ref="A111:A128" si="14">"tauN_" &amp; D111 &amp; "_" &amp; E111 &amp; "_p"</f>
        <v>tauN_4_1_p</v>
      </c>
      <c r="B111">
        <v>0</v>
      </c>
      <c r="C111" t="str">
        <f t="shared" ref="C111:C128" si="15">CONCATENATE(D$17," ",D111," ",E$17, " ",E111)</f>
        <v>Sector 4 Region 1</v>
      </c>
      <c r="D111">
        <v>4</v>
      </c>
      <c r="E111">
        <v>1</v>
      </c>
    </row>
    <row r="112" spans="1:6" x14ac:dyDescent="0.25">
      <c r="A112" t="str">
        <f t="shared" si="14"/>
        <v>tauN_4_2_p</v>
      </c>
      <c r="B112">
        <v>0</v>
      </c>
      <c r="C112" t="str">
        <f t="shared" si="15"/>
        <v>Sector 4 Region 2</v>
      </c>
      <c r="D112">
        <v>4</v>
      </c>
      <c r="E112">
        <v>2</v>
      </c>
    </row>
    <row r="113" spans="1:5" x14ac:dyDescent="0.25">
      <c r="A113" t="str">
        <f t="shared" si="14"/>
        <v>tauN_4_3_p</v>
      </c>
      <c r="B113">
        <v>0</v>
      </c>
      <c r="C113" t="str">
        <f t="shared" si="15"/>
        <v>Sector 4 Region 3</v>
      </c>
      <c r="D113">
        <v>4</v>
      </c>
      <c r="E113">
        <v>3</v>
      </c>
    </row>
    <row r="114" spans="1:5" x14ac:dyDescent="0.25">
      <c r="A114" t="str">
        <f t="shared" si="14"/>
        <v>tauN_5_1_p</v>
      </c>
      <c r="B114">
        <v>0</v>
      </c>
      <c r="C114" t="str">
        <f t="shared" si="15"/>
        <v>Sector 5 Region 1</v>
      </c>
      <c r="D114">
        <v>5</v>
      </c>
      <c r="E114">
        <v>1</v>
      </c>
    </row>
    <row r="115" spans="1:5" x14ac:dyDescent="0.25">
      <c r="A115" t="str">
        <f t="shared" si="14"/>
        <v>tauN_5_2_p</v>
      </c>
      <c r="B115">
        <v>0</v>
      </c>
      <c r="C115" t="str">
        <f t="shared" si="15"/>
        <v>Sector 5 Region 2</v>
      </c>
      <c r="D115">
        <v>5</v>
      </c>
      <c r="E115">
        <v>2</v>
      </c>
    </row>
    <row r="116" spans="1:5" x14ac:dyDescent="0.25">
      <c r="A116" t="str">
        <f t="shared" si="14"/>
        <v>tauN_5_3_p</v>
      </c>
      <c r="B116">
        <v>0</v>
      </c>
      <c r="C116" t="str">
        <f t="shared" si="15"/>
        <v>Sector 5 Region 3</v>
      </c>
      <c r="D116">
        <v>5</v>
      </c>
      <c r="E116">
        <v>3</v>
      </c>
    </row>
    <row r="117" spans="1:5" x14ac:dyDescent="0.25">
      <c r="A117" t="str">
        <f t="shared" si="14"/>
        <v>tauN_6_1_p</v>
      </c>
      <c r="B117">
        <v>0</v>
      </c>
      <c r="C117" t="str">
        <f t="shared" si="15"/>
        <v>Sector 6 Region 1</v>
      </c>
      <c r="D117">
        <v>6</v>
      </c>
      <c r="E117">
        <v>1</v>
      </c>
    </row>
    <row r="118" spans="1:5" x14ac:dyDescent="0.25">
      <c r="A118" t="str">
        <f t="shared" si="14"/>
        <v>tauN_6_2_p</v>
      </c>
      <c r="B118">
        <v>0</v>
      </c>
      <c r="C118" t="str">
        <f t="shared" si="15"/>
        <v>Sector 6 Region 2</v>
      </c>
      <c r="D118">
        <v>6</v>
      </c>
      <c r="E118">
        <v>2</v>
      </c>
    </row>
    <row r="119" spans="1:5" x14ac:dyDescent="0.25">
      <c r="A119" t="str">
        <f t="shared" si="14"/>
        <v>tauN_6_3_p</v>
      </c>
      <c r="B119">
        <v>0</v>
      </c>
      <c r="C119" t="str">
        <f t="shared" si="15"/>
        <v>Sector 6 Region 3</v>
      </c>
      <c r="D119">
        <v>6</v>
      </c>
      <c r="E119">
        <v>3</v>
      </c>
    </row>
    <row r="120" spans="1:5" x14ac:dyDescent="0.25">
      <c r="A120" t="str">
        <f t="shared" si="14"/>
        <v>tauN_7_1_p</v>
      </c>
      <c r="B120">
        <v>0</v>
      </c>
      <c r="C120" t="str">
        <f t="shared" si="15"/>
        <v>Sector 7 Region 1</v>
      </c>
      <c r="D120">
        <v>7</v>
      </c>
      <c r="E120">
        <v>1</v>
      </c>
    </row>
    <row r="121" spans="1:5" x14ac:dyDescent="0.25">
      <c r="A121" t="str">
        <f t="shared" si="14"/>
        <v>tauN_7_2_p</v>
      </c>
      <c r="B121">
        <v>0</v>
      </c>
      <c r="C121" t="str">
        <f t="shared" si="15"/>
        <v>Sector 7 Region 2</v>
      </c>
      <c r="D121">
        <v>7</v>
      </c>
      <c r="E121">
        <v>2</v>
      </c>
    </row>
    <row r="122" spans="1:5" x14ac:dyDescent="0.25">
      <c r="A122" t="str">
        <f t="shared" si="14"/>
        <v>tauN_7_3_p</v>
      </c>
      <c r="B122">
        <v>0</v>
      </c>
      <c r="C122" t="str">
        <f t="shared" si="15"/>
        <v>Sector 7 Region 3</v>
      </c>
      <c r="D122">
        <v>7</v>
      </c>
      <c r="E122">
        <v>3</v>
      </c>
    </row>
    <row r="123" spans="1:5" x14ac:dyDescent="0.25">
      <c r="A123" t="str">
        <f t="shared" si="14"/>
        <v>tauN_8_1_p</v>
      </c>
      <c r="B123">
        <v>0</v>
      </c>
      <c r="C123" t="str">
        <f t="shared" si="15"/>
        <v>Sector 8 Region 1</v>
      </c>
      <c r="D123">
        <v>8</v>
      </c>
      <c r="E123">
        <v>1</v>
      </c>
    </row>
    <row r="124" spans="1:5" x14ac:dyDescent="0.25">
      <c r="A124" t="str">
        <f t="shared" si="14"/>
        <v>tauN_8_2_p</v>
      </c>
      <c r="B124">
        <v>0</v>
      </c>
      <c r="C124" t="str">
        <f t="shared" si="15"/>
        <v>Sector 8 Region 2</v>
      </c>
      <c r="D124">
        <v>8</v>
      </c>
      <c r="E124">
        <v>2</v>
      </c>
    </row>
    <row r="125" spans="1:5" x14ac:dyDescent="0.25">
      <c r="A125" t="str">
        <f t="shared" si="14"/>
        <v>tauN_8_3_p</v>
      </c>
      <c r="B125">
        <v>0</v>
      </c>
      <c r="C125" t="str">
        <f t="shared" si="15"/>
        <v>Sector 8 Region 3</v>
      </c>
      <c r="D125">
        <v>8</v>
      </c>
      <c r="E125">
        <v>3</v>
      </c>
    </row>
    <row r="126" spans="1:5" x14ac:dyDescent="0.25">
      <c r="A126" t="str">
        <f t="shared" si="14"/>
        <v>tauN_9_1_p</v>
      </c>
      <c r="B126">
        <v>0</v>
      </c>
      <c r="C126" t="str">
        <f t="shared" si="15"/>
        <v>Sector 9 Region 1</v>
      </c>
      <c r="D126">
        <v>9</v>
      </c>
      <c r="E126">
        <v>1</v>
      </c>
    </row>
    <row r="127" spans="1:5" x14ac:dyDescent="0.25">
      <c r="A127" t="str">
        <f t="shared" si="14"/>
        <v>tauN_9_2_p</v>
      </c>
      <c r="B127">
        <v>0</v>
      </c>
      <c r="C127" t="str">
        <f t="shared" si="15"/>
        <v>Sector 9 Region 2</v>
      </c>
      <c r="D127">
        <v>9</v>
      </c>
      <c r="E127">
        <v>2</v>
      </c>
    </row>
    <row r="128" spans="1:5" x14ac:dyDescent="0.25">
      <c r="A128" t="str">
        <f t="shared" si="14"/>
        <v>tauN_9_3_p</v>
      </c>
      <c r="B128">
        <v>0</v>
      </c>
      <c r="C128" t="str">
        <f t="shared" si="15"/>
        <v>Sector 9 Region 3</v>
      </c>
      <c r="D128">
        <v>9</v>
      </c>
      <c r="E128">
        <v>3</v>
      </c>
    </row>
  </sheetData>
  <mergeCells count="4">
    <mergeCell ref="A17:C17"/>
    <mergeCell ref="A45:C45"/>
    <mergeCell ref="A73:C73"/>
    <mergeCell ref="A101:C10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6"/>
  <sheetViews>
    <sheetView topLeftCell="A649" workbookViewId="0">
      <selection activeCell="I116" sqref="I116"/>
    </sheetView>
  </sheetViews>
  <sheetFormatPr baseColWidth="10" defaultRowHeight="15" x14ac:dyDescent="0.25"/>
  <cols>
    <col min="1" max="1" width="24.28515625" customWidth="1"/>
  </cols>
  <sheetData>
    <row r="1" spans="1:6" x14ac:dyDescent="0.25">
      <c r="A1" s="39" t="s">
        <v>0</v>
      </c>
      <c r="B1" s="39" t="s">
        <v>1</v>
      </c>
      <c r="C1" s="39" t="s">
        <v>2</v>
      </c>
      <c r="D1" s="39"/>
      <c r="E1" s="19"/>
      <c r="F1" s="19"/>
    </row>
    <row r="2" spans="1:6" x14ac:dyDescent="0.25">
      <c r="A2" s="56" t="str">
        <f>"sector " &amp; D2 &amp; " and region " &amp;E2</f>
        <v>sector 1 and region 1</v>
      </c>
      <c r="B2" s="56"/>
      <c r="C2" s="56"/>
      <c r="D2" s="19">
        <v>1</v>
      </c>
      <c r="E2" s="19">
        <v>1</v>
      </c>
      <c r="F2" s="19" t="s">
        <v>232</v>
      </c>
    </row>
    <row r="3" spans="1:6" x14ac:dyDescent="0.25">
      <c r="A3" s="10" t="s">
        <v>58</v>
      </c>
      <c r="B3" s="1"/>
      <c r="C3" s="1"/>
    </row>
    <row r="4" spans="1:6" x14ac:dyDescent="0.25">
      <c r="A4" t="str" cm="1">
        <f t="array" aca="1" ref="A4" ca="1">"aN_T_1_" &amp; INDIRECT("F" &amp; ROW(C4)-2) &amp; "_p"</f>
        <v>aN_T_1_1_1_p</v>
      </c>
      <c r="B4">
        <v>0</v>
      </c>
      <c r="C4" t="s">
        <v>59</v>
      </c>
    </row>
    <row r="5" spans="1:6" x14ac:dyDescent="0.25">
      <c r="A5" t="str" cm="1">
        <f t="array" aca="1" ref="A5" ca="1">"aN_T_2_" &amp; INDIRECT("F" &amp; ROW(C5)-3) &amp; "_p"</f>
        <v>aN_T_2_1_1_p</v>
      </c>
      <c r="B5">
        <v>0</v>
      </c>
      <c r="C5" t="s">
        <v>60</v>
      </c>
    </row>
    <row r="6" spans="1:6" x14ac:dyDescent="0.25">
      <c r="A6" t="str" cm="1">
        <f t="array" aca="1" ref="A6" ca="1">"aN_T_3_" &amp; INDIRECT("F" &amp; ROW(C6)-4) &amp; "_p"</f>
        <v>aN_T_3_1_1_p</v>
      </c>
      <c r="B6">
        <v>1</v>
      </c>
      <c r="C6" t="s">
        <v>61</v>
      </c>
    </row>
    <row r="7" spans="1:6" x14ac:dyDescent="0.25">
      <c r="A7" s="10" t="s">
        <v>63</v>
      </c>
      <c r="B7" s="1"/>
      <c r="C7" s="1"/>
    </row>
    <row r="8" spans="1:6" x14ac:dyDescent="0.25">
      <c r="A8" t="str" cm="1">
        <f t="array" aca="1" ref="A8" ca="1">"aN_WS_1_" &amp; INDIRECT("F" &amp; ROW(C8)-6) &amp; "_p"</f>
        <v>aN_WS_1_1_1_p</v>
      </c>
      <c r="B8">
        <v>0</v>
      </c>
      <c r="C8" t="s">
        <v>59</v>
      </c>
    </row>
    <row r="9" spans="1:6" x14ac:dyDescent="0.25">
      <c r="A9" t="str" cm="1">
        <f t="array" aca="1" ref="A9" ca="1">"aN_WS_2_" &amp; INDIRECT("F" &amp; ROW(C9)-7) &amp; "_p"</f>
        <v>aN_WS_2_1_1_p</v>
      </c>
      <c r="B9">
        <v>0</v>
      </c>
      <c r="C9" t="s">
        <v>60</v>
      </c>
    </row>
    <row r="10" spans="1:6" x14ac:dyDescent="0.25">
      <c r="A10" t="str" cm="1">
        <f t="array" aca="1" ref="A10" ca="1">"aN_WS_3_" &amp; INDIRECT("F" &amp; ROW(C10)-8) &amp; "_p"</f>
        <v>aN_WS_3_1_1_p</v>
      </c>
      <c r="B10">
        <v>2</v>
      </c>
      <c r="C10" t="s">
        <v>61</v>
      </c>
    </row>
    <row r="11" spans="1:6" x14ac:dyDescent="0.25">
      <c r="A11" s="10" t="s">
        <v>62</v>
      </c>
      <c r="B11" s="1"/>
      <c r="C11" s="1"/>
    </row>
    <row r="12" spans="1:6" x14ac:dyDescent="0.25">
      <c r="A12" t="str" cm="1">
        <f t="array" aca="1" ref="A12" ca="1">"aN_PREC_1_" &amp; INDIRECT("F" &amp; ROW(C12) - 10) &amp; "_p"</f>
        <v>aN_PREC_1_1_1_p</v>
      </c>
      <c r="B12">
        <v>0</v>
      </c>
      <c r="C12" t="s">
        <v>59</v>
      </c>
    </row>
    <row r="13" spans="1:6" x14ac:dyDescent="0.25">
      <c r="A13" t="str" cm="1">
        <f t="array" aca="1" ref="A13" ca="1">"aN_PREC_2_" &amp; INDIRECT("F" &amp; ROW(C13) - 11) &amp; "_p"</f>
        <v>aN_PREC_2_1_1_p</v>
      </c>
      <c r="B13">
        <v>0</v>
      </c>
      <c r="C13" t="s">
        <v>60</v>
      </c>
    </row>
    <row r="14" spans="1:6" x14ac:dyDescent="0.25">
      <c r="A14" t="str" cm="1">
        <f t="array" aca="1" ref="A14" ca="1">"aN_PREC_3_" &amp; INDIRECT("F" &amp; ROW(C14) - 12) &amp; "_p"</f>
        <v>aN_PREC_3_1_1_p</v>
      </c>
      <c r="B14">
        <v>2</v>
      </c>
      <c r="C14" t="s">
        <v>61</v>
      </c>
    </row>
    <row r="15" spans="1:6" x14ac:dyDescent="0.25">
      <c r="A15" s="10" t="s">
        <v>64</v>
      </c>
      <c r="B15" s="1"/>
      <c r="C15" s="1"/>
    </row>
    <row r="16" spans="1:6" x14ac:dyDescent="0.25">
      <c r="A16" t="str" cm="1">
        <f t="array" aca="1" ref="A16" ca="1">"aN_SL_1_" &amp; INDIRECT("F" &amp; ROW(C16) - 14) &amp; "_p"</f>
        <v>aN_SL_1_1_1_p</v>
      </c>
      <c r="B16">
        <v>0</v>
      </c>
      <c r="C16" t="s">
        <v>59</v>
      </c>
    </row>
    <row r="17" spans="1:6" x14ac:dyDescent="0.25">
      <c r="A17" t="str" cm="1">
        <f t="array" aca="1" ref="A17" ca="1">"aN_SL_2_" &amp; INDIRECT("F" &amp; ROW(C17) - 15) &amp; "_p"</f>
        <v>aN_SL_2_1_1_p</v>
      </c>
      <c r="B17">
        <v>0</v>
      </c>
      <c r="C17" t="s">
        <v>60</v>
      </c>
    </row>
    <row r="18" spans="1:6" x14ac:dyDescent="0.25">
      <c r="A18" t="str" cm="1">
        <f t="array" aca="1" ref="A18" ca="1">"aN_SL_3_" &amp; INDIRECT("F" &amp; ROW(C18) - 16) &amp; "_p"</f>
        <v>aN_SL_3_1_1_p</v>
      </c>
      <c r="B18">
        <v>2</v>
      </c>
      <c r="C18" t="s">
        <v>61</v>
      </c>
    </row>
    <row r="19" spans="1:6" x14ac:dyDescent="0.25">
      <c r="A19" s="10" t="s">
        <v>171</v>
      </c>
      <c r="B19" s="1"/>
      <c r="C19" s="1"/>
    </row>
    <row r="20" spans="1:6" x14ac:dyDescent="0.25">
      <c r="A20" t="str" cm="1">
        <f t="array" aca="1" ref="A20" ca="1">"aN_DRO_1_" &amp; INDIRECT("F" &amp; ROW(C20) - 18) &amp; "_p"</f>
        <v>aN_DRO_1_1_1_p</v>
      </c>
      <c r="B20" s="1">
        <v>0</v>
      </c>
      <c r="C20" t="s">
        <v>59</v>
      </c>
    </row>
    <row r="21" spans="1:6" x14ac:dyDescent="0.25">
      <c r="A21" t="str" cm="1">
        <f t="array" aca="1" ref="A21" ca="1">"aN_DRO_2_" &amp; INDIRECT("F" &amp; ROW(C21) - 19) &amp; "_p"</f>
        <v>aN_DRO_2_1_1_p</v>
      </c>
      <c r="B21">
        <v>0</v>
      </c>
      <c r="C21" t="s">
        <v>60</v>
      </c>
    </row>
    <row r="22" spans="1:6" x14ac:dyDescent="0.25">
      <c r="A22" t="str" cm="1">
        <f t="array" aca="1" ref="A22" ca="1">"aN_DRO_3_" &amp; INDIRECT("F" &amp; ROW(C22) - 20) &amp; "_p"</f>
        <v>aN_DRO_3_1_1_p</v>
      </c>
      <c r="B22">
        <v>2</v>
      </c>
      <c r="C22" t="s">
        <v>61</v>
      </c>
    </row>
    <row r="23" spans="1:6" x14ac:dyDescent="0.25">
      <c r="A23" s="10" t="s">
        <v>172</v>
      </c>
    </row>
    <row r="24" spans="1:6" x14ac:dyDescent="0.25">
      <c r="A24" t="str" cm="1">
        <f t="array" aca="1" ref="A24" ca="1">"aN_CYC_1_" &amp; INDIRECT("F" &amp; ROW(C24) - 22) &amp; "_p"</f>
        <v>aN_CYC_1_1_1_p</v>
      </c>
      <c r="B24">
        <v>0</v>
      </c>
      <c r="C24" t="s">
        <v>59</v>
      </c>
    </row>
    <row r="25" spans="1:6" x14ac:dyDescent="0.25">
      <c r="A25" t="str" cm="1">
        <f t="array" aca="1" ref="A25" ca="1">"aN_CYC_2_" &amp; INDIRECT("F" &amp; ROW(C25) - 23) &amp; "_p"</f>
        <v>aN_CYC_2_1_1_p</v>
      </c>
      <c r="B25">
        <v>0</v>
      </c>
      <c r="C25" t="s">
        <v>60</v>
      </c>
    </row>
    <row r="26" spans="1:6" x14ac:dyDescent="0.25">
      <c r="A26" t="str" cm="1">
        <f t="array" aca="1" ref="A26" ca="1">"aN_CYC_3_" &amp; INDIRECT("F" &amp; ROW(C26) - 24) &amp; "_p"</f>
        <v>aN_CYC_3_1_1_p</v>
      </c>
      <c r="B26">
        <v>2</v>
      </c>
      <c r="C26" t="s">
        <v>61</v>
      </c>
    </row>
    <row r="27" spans="1:6" x14ac:dyDescent="0.25">
      <c r="A27" s="56" t="str">
        <f>"sector " &amp; D27 &amp; " and region " &amp;E27</f>
        <v>sector 1 and region 2</v>
      </c>
      <c r="B27" s="56"/>
      <c r="C27" s="56"/>
      <c r="D27" s="19">
        <v>1</v>
      </c>
      <c r="E27" s="19">
        <v>2</v>
      </c>
      <c r="F27" t="s">
        <v>233</v>
      </c>
    </row>
    <row r="28" spans="1:6" x14ac:dyDescent="0.25">
      <c r="A28" s="12" t="s">
        <v>58</v>
      </c>
      <c r="B28" s="1"/>
      <c r="C28" s="1"/>
    </row>
    <row r="29" spans="1:6" x14ac:dyDescent="0.25">
      <c r="A29" t="str" cm="1">
        <f t="array" aca="1" ref="A29" ca="1">"aN_T_1_" &amp; INDIRECT("F" &amp; ROW(C29)-2) &amp; "_p"</f>
        <v>aN_T_1_1_2_p</v>
      </c>
      <c r="B29">
        <v>0</v>
      </c>
      <c r="C29" t="s">
        <v>59</v>
      </c>
    </row>
    <row r="30" spans="1:6" x14ac:dyDescent="0.25">
      <c r="A30" t="str" cm="1">
        <f t="array" aca="1" ref="A30" ca="1">"aN_T_2_" &amp; INDIRECT("F" &amp; ROW(C30)-3) &amp; "_p"</f>
        <v>aN_T_2_1_2_p</v>
      </c>
      <c r="B30">
        <v>0</v>
      </c>
      <c r="C30" t="s">
        <v>60</v>
      </c>
    </row>
    <row r="31" spans="1:6" x14ac:dyDescent="0.25">
      <c r="A31" t="str" cm="1">
        <f t="array" aca="1" ref="A31" ca="1">"aN_T_3_" &amp; INDIRECT("F" &amp; ROW(C31)-4) &amp; "_p"</f>
        <v>aN_T_3_1_2_p</v>
      </c>
      <c r="B31">
        <v>1</v>
      </c>
      <c r="C31" t="s">
        <v>61</v>
      </c>
    </row>
    <row r="32" spans="1:6" x14ac:dyDescent="0.25">
      <c r="A32" s="12" t="s">
        <v>63</v>
      </c>
      <c r="B32" s="1"/>
      <c r="C32" s="1"/>
    </row>
    <row r="33" spans="1:3" x14ac:dyDescent="0.25">
      <c r="A33" t="str" cm="1">
        <f t="array" aca="1" ref="A33" ca="1">"aN_WS_1_" &amp; INDIRECT("F" &amp; ROW(C33)-6) &amp; "_p"</f>
        <v>aN_WS_1_1_2_p</v>
      </c>
      <c r="B33">
        <v>0</v>
      </c>
      <c r="C33" t="s">
        <v>59</v>
      </c>
    </row>
    <row r="34" spans="1:3" x14ac:dyDescent="0.25">
      <c r="A34" t="str" cm="1">
        <f t="array" aca="1" ref="A34" ca="1">"aN_WS_2_" &amp; INDIRECT("F" &amp; ROW(C34)-7) &amp; "_p"</f>
        <v>aN_WS_2_1_2_p</v>
      </c>
      <c r="B34">
        <v>0</v>
      </c>
      <c r="C34" t="s">
        <v>60</v>
      </c>
    </row>
    <row r="35" spans="1:3" x14ac:dyDescent="0.25">
      <c r="A35" t="str" cm="1">
        <f t="array" aca="1" ref="A35" ca="1">"aN_WS_3_" &amp; INDIRECT("F" &amp; ROW(C35)-8) &amp; "_p"</f>
        <v>aN_WS_3_1_2_p</v>
      </c>
      <c r="B35">
        <v>2</v>
      </c>
      <c r="C35" t="s">
        <v>61</v>
      </c>
    </row>
    <row r="36" spans="1:3" x14ac:dyDescent="0.25">
      <c r="A36" s="12" t="s">
        <v>62</v>
      </c>
      <c r="B36" s="1"/>
      <c r="C36" s="1"/>
    </row>
    <row r="37" spans="1:3" x14ac:dyDescent="0.25">
      <c r="A37" t="str" cm="1">
        <f t="array" aca="1" ref="A37" ca="1">"aN_PREC_1_" &amp; INDIRECT("F" &amp; ROW(C37) - 10) &amp; "_p"</f>
        <v>aN_PREC_1_1_2_p</v>
      </c>
      <c r="B37">
        <v>0</v>
      </c>
      <c r="C37" t="s">
        <v>59</v>
      </c>
    </row>
    <row r="38" spans="1:3" x14ac:dyDescent="0.25">
      <c r="A38" t="str" cm="1">
        <f t="array" aca="1" ref="A38" ca="1">"aN_PREC_2_" &amp; INDIRECT("F" &amp; ROW(C38) - 11) &amp; "_p"</f>
        <v>aN_PREC_2_1_2_p</v>
      </c>
      <c r="B38">
        <v>0</v>
      </c>
      <c r="C38" t="s">
        <v>60</v>
      </c>
    </row>
    <row r="39" spans="1:3" x14ac:dyDescent="0.25">
      <c r="A39" t="str" cm="1">
        <f t="array" aca="1" ref="A39" ca="1">"aN_PREC_3_" &amp; INDIRECT("F" &amp; ROW(C39) - 12) &amp; "_p"</f>
        <v>aN_PREC_3_1_2_p</v>
      </c>
      <c r="B39">
        <v>2</v>
      </c>
      <c r="C39" t="s">
        <v>61</v>
      </c>
    </row>
    <row r="40" spans="1:3" x14ac:dyDescent="0.25">
      <c r="A40" s="12" t="s">
        <v>64</v>
      </c>
      <c r="B40" s="1"/>
      <c r="C40" s="1"/>
    </row>
    <row r="41" spans="1:3" x14ac:dyDescent="0.25">
      <c r="A41" t="str" cm="1">
        <f t="array" aca="1" ref="A41" ca="1">"aN_SL_1_" &amp; INDIRECT("F" &amp; ROW(C41) - 14) &amp; "_p"</f>
        <v>aN_SL_1_1_2_p</v>
      </c>
      <c r="B41">
        <v>0</v>
      </c>
      <c r="C41" t="s">
        <v>59</v>
      </c>
    </row>
    <row r="42" spans="1:3" x14ac:dyDescent="0.25">
      <c r="A42" t="str" cm="1">
        <f t="array" aca="1" ref="A42" ca="1">"aN_SL_2_" &amp; INDIRECT("F" &amp; ROW(C42) - 15) &amp; "_p"</f>
        <v>aN_SL_2_1_2_p</v>
      </c>
      <c r="B42">
        <v>0</v>
      </c>
      <c r="C42" t="s">
        <v>60</v>
      </c>
    </row>
    <row r="43" spans="1:3" x14ac:dyDescent="0.25">
      <c r="A43" t="str" cm="1">
        <f t="array" aca="1" ref="A43" ca="1">"aN_SL_3_" &amp; INDIRECT("F" &amp; ROW(C43) - 16) &amp; "_p"</f>
        <v>aN_SL_3_1_2_p</v>
      </c>
      <c r="B43">
        <v>2</v>
      </c>
      <c r="C43" t="s">
        <v>61</v>
      </c>
    </row>
    <row r="44" spans="1:3" x14ac:dyDescent="0.25">
      <c r="A44" s="12" t="s">
        <v>171</v>
      </c>
      <c r="B44" s="1"/>
      <c r="C44" s="1"/>
    </row>
    <row r="45" spans="1:3" x14ac:dyDescent="0.25">
      <c r="A45" t="str" cm="1">
        <f t="array" aca="1" ref="A45" ca="1">"aN_DRO_1_" &amp; INDIRECT("F" &amp; ROW(C45) - 18) &amp; "_p"</f>
        <v>aN_DRO_1_1_2_p</v>
      </c>
      <c r="B45" s="1">
        <v>0</v>
      </c>
      <c r="C45" t="s">
        <v>59</v>
      </c>
    </row>
    <row r="46" spans="1:3" x14ac:dyDescent="0.25">
      <c r="A46" t="str" cm="1">
        <f t="array" aca="1" ref="A46" ca="1">"aN_DRO_2_" &amp; INDIRECT("F" &amp; ROW(C46) - 19) &amp; "_p"</f>
        <v>aN_DRO_2_1_2_p</v>
      </c>
      <c r="B46">
        <v>0</v>
      </c>
      <c r="C46" t="s">
        <v>60</v>
      </c>
    </row>
    <row r="47" spans="1:3" x14ac:dyDescent="0.25">
      <c r="A47" t="str" cm="1">
        <f t="array" aca="1" ref="A47" ca="1">"aN_DRO_3_" &amp; INDIRECT("F" &amp; ROW(C47) - 20) &amp; "_p"</f>
        <v>aN_DRO_3_1_2_p</v>
      </c>
      <c r="B47">
        <v>2</v>
      </c>
      <c r="C47" t="s">
        <v>61</v>
      </c>
    </row>
    <row r="48" spans="1:3" x14ac:dyDescent="0.25">
      <c r="A48" s="12" t="s">
        <v>172</v>
      </c>
    </row>
    <row r="49" spans="1:6" x14ac:dyDescent="0.25">
      <c r="A49" t="str" cm="1">
        <f t="array" aca="1" ref="A49" ca="1">"aN_CYC_1_" &amp; INDIRECT("F" &amp; ROW(C49) - 22) &amp; "_p"</f>
        <v>aN_CYC_1_1_2_p</v>
      </c>
      <c r="B49">
        <v>0</v>
      </c>
      <c r="C49" t="s">
        <v>59</v>
      </c>
    </row>
    <row r="50" spans="1:6" x14ac:dyDescent="0.25">
      <c r="A50" t="str" cm="1">
        <f t="array" aca="1" ref="A50" ca="1">"aN_CYC_2_" &amp; INDIRECT("F" &amp; ROW(C50) - 23) &amp; "_p"</f>
        <v>aN_CYC_2_1_2_p</v>
      </c>
      <c r="B50">
        <v>0</v>
      </c>
      <c r="C50" t="s">
        <v>60</v>
      </c>
    </row>
    <row r="51" spans="1:6" x14ac:dyDescent="0.25">
      <c r="A51" t="str" cm="1">
        <f t="array" aca="1" ref="A51" ca="1">"aN_CYC_3_" &amp; INDIRECT("F" &amp; ROW(C51) - 24) &amp; "_p"</f>
        <v>aN_CYC_3_1_2_p</v>
      </c>
      <c r="B51">
        <v>2</v>
      </c>
      <c r="C51" t="s">
        <v>61</v>
      </c>
    </row>
    <row r="52" spans="1:6" x14ac:dyDescent="0.25">
      <c r="A52" s="56" t="str">
        <f>"sector " &amp; D52 &amp; " and region " &amp;E52</f>
        <v>sector 1 and region 3</v>
      </c>
      <c r="B52" s="56"/>
      <c r="C52" s="56"/>
      <c r="D52" s="19">
        <v>1</v>
      </c>
      <c r="E52" s="19">
        <v>3</v>
      </c>
      <c r="F52" t="s">
        <v>234</v>
      </c>
    </row>
    <row r="53" spans="1:6" x14ac:dyDescent="0.25">
      <c r="A53" s="12" t="s">
        <v>58</v>
      </c>
      <c r="B53" s="1"/>
      <c r="C53" s="1"/>
    </row>
    <row r="54" spans="1:6" x14ac:dyDescent="0.25">
      <c r="A54" t="str" cm="1">
        <f t="array" aca="1" ref="A54" ca="1">"aN_T_1_" &amp; INDIRECT("F" &amp; ROW(C54)-2) &amp; "_p"</f>
        <v>aN_T_1_1_3_p</v>
      </c>
      <c r="B54">
        <v>0</v>
      </c>
      <c r="C54" t="s">
        <v>59</v>
      </c>
    </row>
    <row r="55" spans="1:6" x14ac:dyDescent="0.25">
      <c r="A55" t="str" cm="1">
        <f t="array" aca="1" ref="A55" ca="1">"aN_T_2_" &amp; INDIRECT("F" &amp; ROW(C55)-3) &amp; "_p"</f>
        <v>aN_T_2_1_3_p</v>
      </c>
      <c r="B55">
        <v>0</v>
      </c>
      <c r="C55" t="s">
        <v>60</v>
      </c>
    </row>
    <row r="56" spans="1:6" x14ac:dyDescent="0.25">
      <c r="A56" t="str" cm="1">
        <f t="array" aca="1" ref="A56" ca="1">"aN_T_3_" &amp; INDIRECT("F" &amp; ROW(C56)-4) &amp; "_p"</f>
        <v>aN_T_3_1_3_p</v>
      </c>
      <c r="B56">
        <v>1</v>
      </c>
      <c r="C56" t="s">
        <v>61</v>
      </c>
    </row>
    <row r="57" spans="1:6" x14ac:dyDescent="0.25">
      <c r="A57" s="12" t="s">
        <v>63</v>
      </c>
      <c r="B57" s="1"/>
      <c r="C57" s="1"/>
    </row>
    <row r="58" spans="1:6" x14ac:dyDescent="0.25">
      <c r="A58" t="str" cm="1">
        <f t="array" aca="1" ref="A58" ca="1">"aN_WS_1_" &amp; INDIRECT("F" &amp; ROW(C58)-6) &amp; "_p"</f>
        <v>aN_WS_1_1_3_p</v>
      </c>
      <c r="B58">
        <v>0</v>
      </c>
      <c r="C58" t="s">
        <v>59</v>
      </c>
    </row>
    <row r="59" spans="1:6" x14ac:dyDescent="0.25">
      <c r="A59" t="str" cm="1">
        <f t="array" aca="1" ref="A59" ca="1">"aN_WS_2_" &amp; INDIRECT("F" &amp; ROW(C59)-7) &amp; "_p"</f>
        <v>aN_WS_2_1_3_p</v>
      </c>
      <c r="B59">
        <v>0</v>
      </c>
      <c r="C59" t="s">
        <v>60</v>
      </c>
    </row>
    <row r="60" spans="1:6" x14ac:dyDescent="0.25">
      <c r="A60" t="str" cm="1">
        <f t="array" aca="1" ref="A60" ca="1">"aN_WS_3_" &amp; INDIRECT("F" &amp; ROW(C60)-8) &amp; "_p"</f>
        <v>aN_WS_3_1_3_p</v>
      </c>
      <c r="B60">
        <v>2</v>
      </c>
      <c r="C60" t="s">
        <v>61</v>
      </c>
    </row>
    <row r="61" spans="1:6" x14ac:dyDescent="0.25">
      <c r="A61" s="12" t="s">
        <v>62</v>
      </c>
      <c r="B61" s="1"/>
      <c r="C61" s="1"/>
    </row>
    <row r="62" spans="1:6" x14ac:dyDescent="0.25">
      <c r="A62" t="str" cm="1">
        <f t="array" aca="1" ref="A62" ca="1">"aN_PREC_1_" &amp; INDIRECT("F" &amp; ROW(C62) - 10) &amp; "_p"</f>
        <v>aN_PREC_1_1_3_p</v>
      </c>
      <c r="B62">
        <v>0</v>
      </c>
      <c r="C62" t="s">
        <v>59</v>
      </c>
    </row>
    <row r="63" spans="1:6" x14ac:dyDescent="0.25">
      <c r="A63" t="str" cm="1">
        <f t="array" aca="1" ref="A63" ca="1">"aN_PREC_2_" &amp; INDIRECT("F" &amp; ROW(C63) - 11) &amp; "_p"</f>
        <v>aN_PREC_2_1_3_p</v>
      </c>
      <c r="B63">
        <v>0</v>
      </c>
      <c r="C63" t="s">
        <v>60</v>
      </c>
    </row>
    <row r="64" spans="1:6" x14ac:dyDescent="0.25">
      <c r="A64" t="str" cm="1">
        <f t="array" aca="1" ref="A64" ca="1">"aN_PREC_3_" &amp; INDIRECT("F" &amp; ROW(C64) - 12) &amp; "_p"</f>
        <v>aN_PREC_3_1_3_p</v>
      </c>
      <c r="B64">
        <v>2</v>
      </c>
      <c r="C64" t="s">
        <v>61</v>
      </c>
    </row>
    <row r="65" spans="1:6" x14ac:dyDescent="0.25">
      <c r="A65" s="12" t="s">
        <v>64</v>
      </c>
      <c r="B65" s="1"/>
      <c r="C65" s="1"/>
    </row>
    <row r="66" spans="1:6" x14ac:dyDescent="0.25">
      <c r="A66" t="str" cm="1">
        <f t="array" aca="1" ref="A66" ca="1">"aN_SL_1_" &amp; INDIRECT("F" &amp; ROW(C66) - 14) &amp; "_p"</f>
        <v>aN_SL_1_1_3_p</v>
      </c>
      <c r="B66">
        <v>0</v>
      </c>
      <c r="C66" t="s">
        <v>59</v>
      </c>
    </row>
    <row r="67" spans="1:6" x14ac:dyDescent="0.25">
      <c r="A67" t="str" cm="1">
        <f t="array" aca="1" ref="A67" ca="1">"aN_SL_2_" &amp; INDIRECT("F" &amp; ROW(C67) - 15) &amp; "_p"</f>
        <v>aN_SL_2_1_3_p</v>
      </c>
      <c r="B67">
        <v>0</v>
      </c>
      <c r="C67" t="s">
        <v>60</v>
      </c>
    </row>
    <row r="68" spans="1:6" x14ac:dyDescent="0.25">
      <c r="A68" t="str" cm="1">
        <f t="array" aca="1" ref="A68" ca="1">"aN_SL_3_" &amp; INDIRECT("F" &amp; ROW(C68) - 16) &amp; "_p"</f>
        <v>aN_SL_3_1_3_p</v>
      </c>
      <c r="B68">
        <v>2</v>
      </c>
      <c r="C68" t="s">
        <v>61</v>
      </c>
    </row>
    <row r="69" spans="1:6" x14ac:dyDescent="0.25">
      <c r="A69" s="12" t="s">
        <v>171</v>
      </c>
      <c r="B69" s="1"/>
      <c r="C69" s="1"/>
    </row>
    <row r="70" spans="1:6" x14ac:dyDescent="0.25">
      <c r="A70" t="str" cm="1">
        <f t="array" aca="1" ref="A70" ca="1">"aN_DRO_1_" &amp; INDIRECT("F" &amp; ROW(C70) - 18) &amp; "_p"</f>
        <v>aN_DRO_1_1_3_p</v>
      </c>
      <c r="B70" s="1">
        <v>0</v>
      </c>
      <c r="C70" t="s">
        <v>59</v>
      </c>
    </row>
    <row r="71" spans="1:6" x14ac:dyDescent="0.25">
      <c r="A71" t="str" cm="1">
        <f t="array" aca="1" ref="A71" ca="1">"aN_DRO_2_" &amp; INDIRECT("F" &amp; ROW(C71) - 19) &amp; "_p"</f>
        <v>aN_DRO_2_1_3_p</v>
      </c>
      <c r="B71">
        <v>0</v>
      </c>
      <c r="C71" t="s">
        <v>60</v>
      </c>
    </row>
    <row r="72" spans="1:6" x14ac:dyDescent="0.25">
      <c r="A72" t="str" cm="1">
        <f t="array" aca="1" ref="A72" ca="1">"aN_DRO_3_" &amp; INDIRECT("F" &amp; ROW(C72) - 20) &amp; "_p"</f>
        <v>aN_DRO_3_1_3_p</v>
      </c>
      <c r="B72">
        <v>2</v>
      </c>
      <c r="C72" t="s">
        <v>61</v>
      </c>
    </row>
    <row r="73" spans="1:6" x14ac:dyDescent="0.25">
      <c r="A73" s="12" t="s">
        <v>172</v>
      </c>
    </row>
    <row r="74" spans="1:6" x14ac:dyDescent="0.25">
      <c r="A74" t="str" cm="1">
        <f t="array" aca="1" ref="A74" ca="1">"aN_CYC_1_" &amp; INDIRECT("F" &amp; ROW(C74) - 22) &amp; "_p"</f>
        <v>aN_CYC_1_1_3_p</v>
      </c>
      <c r="B74">
        <v>0</v>
      </c>
      <c r="C74" t="s">
        <v>59</v>
      </c>
    </row>
    <row r="75" spans="1:6" x14ac:dyDescent="0.25">
      <c r="A75" t="str" cm="1">
        <f t="array" aca="1" ref="A75" ca="1">"aN_CYC_2_" &amp; INDIRECT("F" &amp; ROW(C75) - 23) &amp; "_p"</f>
        <v>aN_CYC_2_1_3_p</v>
      </c>
      <c r="B75">
        <v>0</v>
      </c>
      <c r="C75" t="s">
        <v>60</v>
      </c>
    </row>
    <row r="76" spans="1:6" x14ac:dyDescent="0.25">
      <c r="A76" t="str" cm="1">
        <f t="array" aca="1" ref="A76" ca="1">"aN_CYC_3_" &amp; INDIRECT("F" &amp; ROW(C76) - 24) &amp; "_p"</f>
        <v>aN_CYC_3_1_3_p</v>
      </c>
      <c r="B76">
        <v>2</v>
      </c>
      <c r="C76" t="s">
        <v>61</v>
      </c>
    </row>
    <row r="77" spans="1:6" x14ac:dyDescent="0.25">
      <c r="A77" s="56" t="str">
        <f>"sector " &amp; D77 &amp; " and region " &amp;E77</f>
        <v>sector 2 and region 1</v>
      </c>
      <c r="B77" s="56"/>
      <c r="C77" s="56"/>
      <c r="D77" s="19">
        <v>2</v>
      </c>
      <c r="E77" s="19">
        <v>1</v>
      </c>
      <c r="F77" t="s">
        <v>235</v>
      </c>
    </row>
    <row r="78" spans="1:6" x14ac:dyDescent="0.25">
      <c r="A78" s="12" t="s">
        <v>58</v>
      </c>
      <c r="B78" s="1"/>
      <c r="C78" s="1"/>
    </row>
    <row r="79" spans="1:6" x14ac:dyDescent="0.25">
      <c r="A79" t="str" cm="1">
        <f t="array" aca="1" ref="A79" ca="1">"aN_T_1_" &amp; INDIRECT("F" &amp; ROW(C79)-2) &amp; "_p"</f>
        <v>aN_T_1_2_1_p</v>
      </c>
      <c r="B79">
        <v>0</v>
      </c>
      <c r="C79" t="s">
        <v>59</v>
      </c>
    </row>
    <row r="80" spans="1:6" x14ac:dyDescent="0.25">
      <c r="A80" t="str" cm="1">
        <f t="array" aca="1" ref="A80" ca="1">"aN_T_2_" &amp; INDIRECT("F" &amp; ROW(C80)-3) &amp; "_p"</f>
        <v>aN_T_2_2_1_p</v>
      </c>
      <c r="B80">
        <v>0</v>
      </c>
      <c r="C80" t="s">
        <v>60</v>
      </c>
    </row>
    <row r="81" spans="1:3" x14ac:dyDescent="0.25">
      <c r="A81" t="str" cm="1">
        <f t="array" aca="1" ref="A81" ca="1">"aN_T_3_" &amp; INDIRECT("F" &amp; ROW(C81)-4) &amp; "_p"</f>
        <v>aN_T_3_2_1_p</v>
      </c>
      <c r="B81">
        <v>2</v>
      </c>
      <c r="C81" t="s">
        <v>61</v>
      </c>
    </row>
    <row r="82" spans="1:3" x14ac:dyDescent="0.25">
      <c r="A82" s="12" t="s">
        <v>63</v>
      </c>
      <c r="B82" s="1"/>
      <c r="C82" s="1"/>
    </row>
    <row r="83" spans="1:3" x14ac:dyDescent="0.25">
      <c r="A83" t="str" cm="1">
        <f t="array" aca="1" ref="A83" ca="1">"aN_WS_1_" &amp; INDIRECT("F" &amp; ROW(C83)-6) &amp; "_p"</f>
        <v>aN_WS_1_2_1_p</v>
      </c>
      <c r="B83">
        <v>0</v>
      </c>
      <c r="C83" t="s">
        <v>59</v>
      </c>
    </row>
    <row r="84" spans="1:3" x14ac:dyDescent="0.25">
      <c r="A84" t="str" cm="1">
        <f t="array" aca="1" ref="A84" ca="1">"aN_WS_2_" &amp; INDIRECT("F" &amp; ROW(C84)-7) &amp; "_p"</f>
        <v>aN_WS_2_2_1_p</v>
      </c>
      <c r="B84">
        <v>0</v>
      </c>
      <c r="C84" t="s">
        <v>60</v>
      </c>
    </row>
    <row r="85" spans="1:3" x14ac:dyDescent="0.25">
      <c r="A85" t="str" cm="1">
        <f t="array" aca="1" ref="A85" ca="1">"aN_WS_3_" &amp; INDIRECT("F" &amp; ROW(C85)-8) &amp; "_p"</f>
        <v>aN_WS_3_2_1_p</v>
      </c>
      <c r="B85">
        <v>2</v>
      </c>
      <c r="C85" t="s">
        <v>61</v>
      </c>
    </row>
    <row r="86" spans="1:3" x14ac:dyDescent="0.25">
      <c r="A86" s="12" t="s">
        <v>62</v>
      </c>
      <c r="B86" s="1"/>
      <c r="C86" s="1"/>
    </row>
    <row r="87" spans="1:3" x14ac:dyDescent="0.25">
      <c r="A87" t="str" cm="1">
        <f t="array" aca="1" ref="A87" ca="1">"aN_PREC_1_" &amp; INDIRECT("F" &amp; ROW(C87) - 10) &amp; "_p"</f>
        <v>aN_PREC_1_2_1_p</v>
      </c>
      <c r="B87">
        <v>0</v>
      </c>
      <c r="C87" t="s">
        <v>59</v>
      </c>
    </row>
    <row r="88" spans="1:3" x14ac:dyDescent="0.25">
      <c r="A88" t="str" cm="1">
        <f t="array" aca="1" ref="A88" ca="1">"aN_PREC_2_" &amp; INDIRECT("F" &amp; ROW(C88) - 11) &amp; "_p"</f>
        <v>aN_PREC_2_2_1_p</v>
      </c>
      <c r="B88">
        <v>0</v>
      </c>
      <c r="C88" t="s">
        <v>60</v>
      </c>
    </row>
    <row r="89" spans="1:3" x14ac:dyDescent="0.25">
      <c r="A89" t="str" cm="1">
        <f t="array" aca="1" ref="A89" ca="1">"aN_PREC_3_" &amp; INDIRECT("F" &amp; ROW(C89) - 12) &amp; "_p"</f>
        <v>aN_PREC_3_2_1_p</v>
      </c>
      <c r="B89">
        <v>2</v>
      </c>
      <c r="C89" t="s">
        <v>61</v>
      </c>
    </row>
    <row r="90" spans="1:3" x14ac:dyDescent="0.25">
      <c r="A90" s="12" t="s">
        <v>64</v>
      </c>
      <c r="B90" s="1"/>
      <c r="C90" s="1"/>
    </row>
    <row r="91" spans="1:3" x14ac:dyDescent="0.25">
      <c r="A91" t="str" cm="1">
        <f t="array" aca="1" ref="A91" ca="1">"aN_SL_1_" &amp; INDIRECT("F" &amp; ROW(C91) - 14) &amp; "_p"</f>
        <v>aN_SL_1_2_1_p</v>
      </c>
      <c r="B91">
        <v>0</v>
      </c>
      <c r="C91" t="s">
        <v>59</v>
      </c>
    </row>
    <row r="92" spans="1:3" x14ac:dyDescent="0.25">
      <c r="A92" t="str" cm="1">
        <f t="array" aca="1" ref="A92" ca="1">"aN_SL_2_" &amp; INDIRECT("F" &amp; ROW(C92) - 15) &amp; "_p"</f>
        <v>aN_SL_2_2_1_p</v>
      </c>
      <c r="B92">
        <v>0</v>
      </c>
      <c r="C92" t="s">
        <v>60</v>
      </c>
    </row>
    <row r="93" spans="1:3" x14ac:dyDescent="0.25">
      <c r="A93" t="str" cm="1">
        <f t="array" aca="1" ref="A93" ca="1">"aN_SL_3_" &amp; INDIRECT("F" &amp; ROW(C93) - 16) &amp; "_p"</f>
        <v>aN_SL_3_2_1_p</v>
      </c>
      <c r="B93">
        <v>2</v>
      </c>
      <c r="C93" t="s">
        <v>61</v>
      </c>
    </row>
    <row r="94" spans="1:3" x14ac:dyDescent="0.25">
      <c r="A94" s="12" t="s">
        <v>171</v>
      </c>
      <c r="B94" s="1"/>
      <c r="C94" s="1"/>
    </row>
    <row r="95" spans="1:3" x14ac:dyDescent="0.25">
      <c r="A95" t="str" cm="1">
        <f t="array" aca="1" ref="A95" ca="1">"aN_DRO_1_" &amp; INDIRECT("F" &amp; ROW(C95) - 18) &amp; "_p"</f>
        <v>aN_DRO_1_2_1_p</v>
      </c>
      <c r="B95">
        <v>0</v>
      </c>
      <c r="C95" t="s">
        <v>59</v>
      </c>
    </row>
    <row r="96" spans="1:3" x14ac:dyDescent="0.25">
      <c r="A96" t="str" cm="1">
        <f t="array" aca="1" ref="A96" ca="1">"aN_DRO_2_" &amp; INDIRECT("F" &amp; ROW(C96) - 19) &amp; "_p"</f>
        <v>aN_DRO_2_2_1_p</v>
      </c>
      <c r="B96">
        <v>0</v>
      </c>
      <c r="C96" t="s">
        <v>60</v>
      </c>
    </row>
    <row r="97" spans="1:6" x14ac:dyDescent="0.25">
      <c r="A97" t="str" cm="1">
        <f t="array" aca="1" ref="A97" ca="1">"aN_DRO_3_" &amp; INDIRECT("F" &amp; ROW(C97) - 20) &amp; "_p"</f>
        <v>aN_DRO_3_2_1_p</v>
      </c>
      <c r="B97">
        <v>2</v>
      </c>
      <c r="C97" t="s">
        <v>61</v>
      </c>
    </row>
    <row r="98" spans="1:6" x14ac:dyDescent="0.25">
      <c r="A98" s="12" t="s">
        <v>172</v>
      </c>
    </row>
    <row r="99" spans="1:6" x14ac:dyDescent="0.25">
      <c r="A99" t="str" cm="1">
        <f t="array" aca="1" ref="A99" ca="1">"aN_CYC_1_" &amp; INDIRECT("F" &amp; ROW(C99) - 22) &amp; "_p"</f>
        <v>aN_CYC_1_2_1_p</v>
      </c>
      <c r="B99">
        <v>0</v>
      </c>
      <c r="C99" t="s">
        <v>59</v>
      </c>
    </row>
    <row r="100" spans="1:6" x14ac:dyDescent="0.25">
      <c r="A100" t="str" cm="1">
        <f t="array" aca="1" ref="A100" ca="1">"aN_CYC_2_" &amp; INDIRECT("F" &amp; ROW(C100) - 23) &amp; "_p"</f>
        <v>aN_CYC_2_2_1_p</v>
      </c>
      <c r="B100">
        <v>0</v>
      </c>
      <c r="C100" t="s">
        <v>60</v>
      </c>
    </row>
    <row r="101" spans="1:6" x14ac:dyDescent="0.25">
      <c r="A101" t="str" cm="1">
        <f t="array" aca="1" ref="A101" ca="1">"aN_CYC_3_" &amp; INDIRECT("F" &amp; ROW(C101) - 24) &amp; "_p"</f>
        <v>aN_CYC_3_2_1_p</v>
      </c>
      <c r="B101">
        <v>2</v>
      </c>
      <c r="C101" t="s">
        <v>61</v>
      </c>
    </row>
    <row r="102" spans="1:6" x14ac:dyDescent="0.25">
      <c r="A102" s="56" t="str">
        <f>"sector " &amp; D102 &amp; " and region " &amp;E102</f>
        <v>sector 2 and region 2</v>
      </c>
      <c r="B102" s="56"/>
      <c r="C102" s="56"/>
      <c r="D102" s="19">
        <v>2</v>
      </c>
      <c r="E102" s="19">
        <v>2</v>
      </c>
      <c r="F102" t="s">
        <v>236</v>
      </c>
    </row>
    <row r="103" spans="1:6" x14ac:dyDescent="0.25">
      <c r="A103" s="12" t="s">
        <v>58</v>
      </c>
      <c r="B103" s="1"/>
      <c r="C103" s="1"/>
    </row>
    <row r="104" spans="1:6" x14ac:dyDescent="0.25">
      <c r="A104" t="str" cm="1">
        <f t="array" aca="1" ref="A104" ca="1">"aN_T_1_" &amp; INDIRECT("F" &amp; ROW(C104)-2) &amp; "_p"</f>
        <v>aN_T_1_2_2_p</v>
      </c>
      <c r="B104">
        <v>0</v>
      </c>
      <c r="C104" t="s">
        <v>59</v>
      </c>
    </row>
    <row r="105" spans="1:6" x14ac:dyDescent="0.25">
      <c r="A105" t="str" cm="1">
        <f t="array" aca="1" ref="A105" ca="1">"aN_T_2_" &amp; INDIRECT("F" &amp; ROW(C105)-3) &amp; "_p"</f>
        <v>aN_T_2_2_2_p</v>
      </c>
      <c r="B105">
        <v>0</v>
      </c>
      <c r="C105" t="s">
        <v>60</v>
      </c>
    </row>
    <row r="106" spans="1:6" x14ac:dyDescent="0.25">
      <c r="A106" t="str" cm="1">
        <f t="array" aca="1" ref="A106" ca="1">"aN_T_3_" &amp; INDIRECT("F" &amp; ROW(C106)-4) &amp; "_p"</f>
        <v>aN_T_3_2_2_p</v>
      </c>
      <c r="B106">
        <v>2</v>
      </c>
      <c r="C106" t="s">
        <v>61</v>
      </c>
    </row>
    <row r="107" spans="1:6" x14ac:dyDescent="0.25">
      <c r="A107" s="12" t="s">
        <v>63</v>
      </c>
      <c r="B107" s="1"/>
      <c r="C107" s="1"/>
    </row>
    <row r="108" spans="1:6" x14ac:dyDescent="0.25">
      <c r="A108" t="str" cm="1">
        <f t="array" aca="1" ref="A108" ca="1">"aN_WS_1_" &amp; INDIRECT("F" &amp; ROW(C108)-6) &amp; "_p"</f>
        <v>aN_WS_1_2_2_p</v>
      </c>
      <c r="B108">
        <v>0</v>
      </c>
      <c r="C108" t="s">
        <v>59</v>
      </c>
    </row>
    <row r="109" spans="1:6" x14ac:dyDescent="0.25">
      <c r="A109" t="str" cm="1">
        <f t="array" aca="1" ref="A109" ca="1">"aN_WS_2_" &amp; INDIRECT("F" &amp; ROW(C109)-7) &amp; "_p"</f>
        <v>aN_WS_2_2_2_p</v>
      </c>
      <c r="B109">
        <v>0</v>
      </c>
      <c r="C109" t="s">
        <v>60</v>
      </c>
    </row>
    <row r="110" spans="1:6" x14ac:dyDescent="0.25">
      <c r="A110" t="str" cm="1">
        <f t="array" aca="1" ref="A110" ca="1">"aN_WS_3_" &amp; INDIRECT("F" &amp; ROW(C110)-8) &amp; "_p"</f>
        <v>aN_WS_3_2_2_p</v>
      </c>
      <c r="B110">
        <v>2</v>
      </c>
      <c r="C110" t="s">
        <v>61</v>
      </c>
    </row>
    <row r="111" spans="1:6" x14ac:dyDescent="0.25">
      <c r="A111" s="12" t="s">
        <v>62</v>
      </c>
      <c r="B111" s="1"/>
      <c r="C111" s="1"/>
    </row>
    <row r="112" spans="1:6" x14ac:dyDescent="0.25">
      <c r="A112" t="str" cm="1">
        <f t="array" aca="1" ref="A112" ca="1">"aN_PREC_1_" &amp; INDIRECT("F" &amp; ROW(C112) - 10) &amp; "_p"</f>
        <v>aN_PREC_1_2_2_p</v>
      </c>
      <c r="B112">
        <v>0</v>
      </c>
      <c r="C112" t="s">
        <v>59</v>
      </c>
    </row>
    <row r="113" spans="1:6" x14ac:dyDescent="0.25">
      <c r="A113" t="str" cm="1">
        <f t="array" aca="1" ref="A113" ca="1">"aN_PREC_2_" &amp; INDIRECT("F" &amp; ROW(C113) - 11) &amp; "_p"</f>
        <v>aN_PREC_2_2_2_p</v>
      </c>
      <c r="B113">
        <v>0</v>
      </c>
      <c r="C113" t="s">
        <v>60</v>
      </c>
    </row>
    <row r="114" spans="1:6" x14ac:dyDescent="0.25">
      <c r="A114" t="str" cm="1">
        <f t="array" aca="1" ref="A114" ca="1">"aN_PREC_3_" &amp; INDIRECT("F" &amp; ROW(C114) - 12) &amp; "_p"</f>
        <v>aN_PREC_3_2_2_p</v>
      </c>
      <c r="B114">
        <v>2</v>
      </c>
      <c r="C114" t="s">
        <v>61</v>
      </c>
    </row>
    <row r="115" spans="1:6" x14ac:dyDescent="0.25">
      <c r="A115" s="12" t="s">
        <v>64</v>
      </c>
      <c r="B115" s="1"/>
      <c r="C115" s="1"/>
    </row>
    <row r="116" spans="1:6" x14ac:dyDescent="0.25">
      <c r="A116" t="str" cm="1">
        <f t="array" aca="1" ref="A116" ca="1">"aN_SL_1_" &amp; INDIRECT("F" &amp; ROW(C116) - 14) &amp; "_p"</f>
        <v>aN_SL_1_2_2_p</v>
      </c>
      <c r="B116">
        <v>0</v>
      </c>
      <c r="C116" t="s">
        <v>59</v>
      </c>
    </row>
    <row r="117" spans="1:6" x14ac:dyDescent="0.25">
      <c r="A117" t="str" cm="1">
        <f t="array" aca="1" ref="A117" ca="1">"aN_SL_2_" &amp; INDIRECT("F" &amp; ROW(C117) - 15) &amp; "_p"</f>
        <v>aN_SL_2_2_2_p</v>
      </c>
      <c r="B117">
        <v>0</v>
      </c>
      <c r="C117" t="s">
        <v>60</v>
      </c>
    </row>
    <row r="118" spans="1:6" x14ac:dyDescent="0.25">
      <c r="A118" t="str" cm="1">
        <f t="array" aca="1" ref="A118" ca="1">"aN_SL_3_" &amp; INDIRECT("F" &amp; ROW(C118) - 16) &amp; "_p"</f>
        <v>aN_SL_3_2_2_p</v>
      </c>
      <c r="B118">
        <v>2</v>
      </c>
      <c r="C118" t="s">
        <v>61</v>
      </c>
    </row>
    <row r="119" spans="1:6" x14ac:dyDescent="0.25">
      <c r="A119" s="12" t="s">
        <v>171</v>
      </c>
      <c r="B119" s="1"/>
      <c r="C119" s="1"/>
    </row>
    <row r="120" spans="1:6" x14ac:dyDescent="0.25">
      <c r="A120" t="str" cm="1">
        <f t="array" aca="1" ref="A120" ca="1">"aN_DRO_1_" &amp; INDIRECT("F" &amp; ROW(C120) - 18) &amp; "_p"</f>
        <v>aN_DRO_1_2_2_p</v>
      </c>
      <c r="B120">
        <v>0</v>
      </c>
      <c r="C120" t="s">
        <v>59</v>
      </c>
    </row>
    <row r="121" spans="1:6" x14ac:dyDescent="0.25">
      <c r="A121" t="str" cm="1">
        <f t="array" aca="1" ref="A121" ca="1">"aN_DRO_2_" &amp; INDIRECT("F" &amp; ROW(C121) - 19) &amp; "_p"</f>
        <v>aN_DRO_2_2_2_p</v>
      </c>
      <c r="B121">
        <v>0</v>
      </c>
      <c r="C121" t="s">
        <v>60</v>
      </c>
    </row>
    <row r="122" spans="1:6" x14ac:dyDescent="0.25">
      <c r="A122" t="str" cm="1">
        <f t="array" aca="1" ref="A122" ca="1">"aN_DRO_3_" &amp; INDIRECT("F" &amp; ROW(C122) - 20) &amp; "_p"</f>
        <v>aN_DRO_3_2_2_p</v>
      </c>
      <c r="B122">
        <v>2</v>
      </c>
      <c r="C122" t="s">
        <v>61</v>
      </c>
    </row>
    <row r="123" spans="1:6" x14ac:dyDescent="0.25">
      <c r="A123" s="12" t="s">
        <v>172</v>
      </c>
    </row>
    <row r="124" spans="1:6" x14ac:dyDescent="0.25">
      <c r="A124" t="str" cm="1">
        <f t="array" aca="1" ref="A124" ca="1">"aN_CYC_1_" &amp; INDIRECT("F" &amp; ROW(C124) - 22) &amp; "_p"</f>
        <v>aN_CYC_1_2_2_p</v>
      </c>
      <c r="B124">
        <v>0</v>
      </c>
      <c r="C124" t="s">
        <v>59</v>
      </c>
    </row>
    <row r="125" spans="1:6" x14ac:dyDescent="0.25">
      <c r="A125" t="str" cm="1">
        <f t="array" aca="1" ref="A125" ca="1">"aN_CYC_2_" &amp; INDIRECT("F" &amp; ROW(C125) - 23) &amp; "_p"</f>
        <v>aN_CYC_2_2_2_p</v>
      </c>
      <c r="B125">
        <v>0</v>
      </c>
      <c r="C125" t="s">
        <v>60</v>
      </c>
    </row>
    <row r="126" spans="1:6" x14ac:dyDescent="0.25">
      <c r="A126" t="str" cm="1">
        <f t="array" aca="1" ref="A126" ca="1">"aN_CYC_3_" &amp; INDIRECT("F" &amp; ROW(C126) - 24) &amp; "_p"</f>
        <v>aN_CYC_3_2_2_p</v>
      </c>
      <c r="B126">
        <v>2</v>
      </c>
      <c r="C126" t="s">
        <v>61</v>
      </c>
    </row>
    <row r="127" spans="1:6" x14ac:dyDescent="0.25">
      <c r="A127" s="56" t="str">
        <f>"sector " &amp; D127 &amp; " and region " &amp;E127</f>
        <v>sector 2 and region 3</v>
      </c>
      <c r="B127" s="56"/>
      <c r="C127" s="56"/>
      <c r="D127" s="19">
        <v>2</v>
      </c>
      <c r="E127" s="19">
        <v>3</v>
      </c>
      <c r="F127" t="s">
        <v>237</v>
      </c>
    </row>
    <row r="128" spans="1:6" x14ac:dyDescent="0.25">
      <c r="A128" s="12" t="s">
        <v>58</v>
      </c>
      <c r="B128" s="1"/>
      <c r="C128" s="1"/>
    </row>
    <row r="129" spans="1:3" x14ac:dyDescent="0.25">
      <c r="A129" t="str" cm="1">
        <f t="array" aca="1" ref="A129" ca="1">"aN_T_1_" &amp; INDIRECT("F" &amp; ROW(C129)-2) &amp; "_p"</f>
        <v>aN_T_1_2_3_p</v>
      </c>
      <c r="B129">
        <v>0</v>
      </c>
      <c r="C129" t="s">
        <v>59</v>
      </c>
    </row>
    <row r="130" spans="1:3" x14ac:dyDescent="0.25">
      <c r="A130" t="str" cm="1">
        <f t="array" aca="1" ref="A130" ca="1">"aN_T_2_" &amp; INDIRECT("F" &amp; ROW(C130)-3) &amp; "_p"</f>
        <v>aN_T_2_2_3_p</v>
      </c>
      <c r="B130">
        <v>0</v>
      </c>
      <c r="C130" t="s">
        <v>60</v>
      </c>
    </row>
    <row r="131" spans="1:3" x14ac:dyDescent="0.25">
      <c r="A131" t="str" cm="1">
        <f t="array" aca="1" ref="A131" ca="1">"aN_T_3_" &amp; INDIRECT("F" &amp; ROW(C131)-4) &amp; "_p"</f>
        <v>aN_T_3_2_3_p</v>
      </c>
      <c r="B131">
        <v>2</v>
      </c>
      <c r="C131" t="s">
        <v>61</v>
      </c>
    </row>
    <row r="132" spans="1:3" x14ac:dyDescent="0.25">
      <c r="A132" s="12" t="s">
        <v>63</v>
      </c>
      <c r="B132" s="1"/>
      <c r="C132" s="1"/>
    </row>
    <row r="133" spans="1:3" x14ac:dyDescent="0.25">
      <c r="A133" t="str" cm="1">
        <f t="array" aca="1" ref="A133" ca="1">"aN_WS_1_" &amp; INDIRECT("F" &amp; ROW(C133)-6) &amp; "_p"</f>
        <v>aN_WS_1_2_3_p</v>
      </c>
      <c r="B133">
        <v>0</v>
      </c>
      <c r="C133" t="s">
        <v>59</v>
      </c>
    </row>
    <row r="134" spans="1:3" x14ac:dyDescent="0.25">
      <c r="A134" t="str" cm="1">
        <f t="array" aca="1" ref="A134" ca="1">"aN_WS_2_" &amp; INDIRECT("F" &amp; ROW(C134)-7) &amp; "_p"</f>
        <v>aN_WS_2_2_3_p</v>
      </c>
      <c r="B134">
        <v>0</v>
      </c>
      <c r="C134" t="s">
        <v>60</v>
      </c>
    </row>
    <row r="135" spans="1:3" x14ac:dyDescent="0.25">
      <c r="A135" t="str" cm="1">
        <f t="array" aca="1" ref="A135" ca="1">"aN_WS_3_" &amp; INDIRECT("F" &amp; ROW(C135)-8) &amp; "_p"</f>
        <v>aN_WS_3_2_3_p</v>
      </c>
      <c r="B135">
        <v>2</v>
      </c>
      <c r="C135" t="s">
        <v>61</v>
      </c>
    </row>
    <row r="136" spans="1:3" x14ac:dyDescent="0.25">
      <c r="A136" s="12" t="s">
        <v>62</v>
      </c>
      <c r="B136" s="1"/>
      <c r="C136" s="1"/>
    </row>
    <row r="137" spans="1:3" x14ac:dyDescent="0.25">
      <c r="A137" t="str" cm="1">
        <f t="array" aca="1" ref="A137" ca="1">"aN_PREC_1_" &amp; INDIRECT("F" &amp; ROW(C137) - 10) &amp; "_p"</f>
        <v>aN_PREC_1_2_3_p</v>
      </c>
      <c r="B137">
        <v>0</v>
      </c>
      <c r="C137" t="s">
        <v>59</v>
      </c>
    </row>
    <row r="138" spans="1:3" x14ac:dyDescent="0.25">
      <c r="A138" t="str" cm="1">
        <f t="array" aca="1" ref="A138" ca="1">"aN_PREC_2_" &amp; INDIRECT("F" &amp; ROW(C138) - 11) &amp; "_p"</f>
        <v>aN_PREC_2_2_3_p</v>
      </c>
      <c r="B138">
        <v>0</v>
      </c>
      <c r="C138" t="s">
        <v>60</v>
      </c>
    </row>
    <row r="139" spans="1:3" x14ac:dyDescent="0.25">
      <c r="A139" t="str" cm="1">
        <f t="array" aca="1" ref="A139" ca="1">"aN_PREC_3_" &amp; INDIRECT("F" &amp; ROW(C139) - 12) &amp; "_p"</f>
        <v>aN_PREC_3_2_3_p</v>
      </c>
      <c r="B139">
        <v>2</v>
      </c>
      <c r="C139" t="s">
        <v>61</v>
      </c>
    </row>
    <row r="140" spans="1:3" x14ac:dyDescent="0.25">
      <c r="A140" s="12" t="s">
        <v>64</v>
      </c>
      <c r="B140" s="1"/>
      <c r="C140" s="1"/>
    </row>
    <row r="141" spans="1:3" x14ac:dyDescent="0.25">
      <c r="A141" t="str" cm="1">
        <f t="array" aca="1" ref="A141" ca="1">"aN_SL_1_" &amp; INDIRECT("F" &amp; ROW(C141) - 14) &amp; "_p"</f>
        <v>aN_SL_1_2_3_p</v>
      </c>
      <c r="B141">
        <v>0</v>
      </c>
      <c r="C141" t="s">
        <v>59</v>
      </c>
    </row>
    <row r="142" spans="1:3" x14ac:dyDescent="0.25">
      <c r="A142" t="str" cm="1">
        <f t="array" aca="1" ref="A142" ca="1">"aN_SL_2_" &amp; INDIRECT("F" &amp; ROW(C142) - 15) &amp; "_p"</f>
        <v>aN_SL_2_2_3_p</v>
      </c>
      <c r="B142">
        <v>0</v>
      </c>
      <c r="C142" t="s">
        <v>60</v>
      </c>
    </row>
    <row r="143" spans="1:3" x14ac:dyDescent="0.25">
      <c r="A143" t="str" cm="1">
        <f t="array" aca="1" ref="A143" ca="1">"aN_SL_3_" &amp; INDIRECT("F" &amp; ROW(C143) - 16) &amp; "_p"</f>
        <v>aN_SL_3_2_3_p</v>
      </c>
      <c r="B143">
        <v>2</v>
      </c>
      <c r="C143" t="s">
        <v>61</v>
      </c>
    </row>
    <row r="144" spans="1:3" x14ac:dyDescent="0.25">
      <c r="A144" s="12" t="s">
        <v>171</v>
      </c>
      <c r="B144" s="1"/>
      <c r="C144" s="1"/>
    </row>
    <row r="145" spans="1:6" x14ac:dyDescent="0.25">
      <c r="A145" t="str" cm="1">
        <f t="array" aca="1" ref="A145" ca="1">"aN_DRO_1_" &amp; INDIRECT("F" &amp; ROW(C145) - 18) &amp; "_p"</f>
        <v>aN_DRO_1_2_3_p</v>
      </c>
      <c r="B145">
        <v>0</v>
      </c>
      <c r="C145" t="s">
        <v>59</v>
      </c>
    </row>
    <row r="146" spans="1:6" x14ac:dyDescent="0.25">
      <c r="A146" t="str" cm="1">
        <f t="array" aca="1" ref="A146" ca="1">"aN_DRO_2_" &amp; INDIRECT("F" &amp; ROW(C146) - 19) &amp; "_p"</f>
        <v>aN_DRO_2_2_3_p</v>
      </c>
      <c r="B146">
        <v>0</v>
      </c>
      <c r="C146" t="s">
        <v>60</v>
      </c>
    </row>
    <row r="147" spans="1:6" x14ac:dyDescent="0.25">
      <c r="A147" t="str" cm="1">
        <f t="array" aca="1" ref="A147" ca="1">"aN_DRO_3_" &amp; INDIRECT("F" &amp; ROW(C147) - 20) &amp; "_p"</f>
        <v>aN_DRO_3_2_3_p</v>
      </c>
      <c r="B147">
        <v>2</v>
      </c>
      <c r="C147" t="s">
        <v>61</v>
      </c>
    </row>
    <row r="148" spans="1:6" x14ac:dyDescent="0.25">
      <c r="A148" s="12" t="s">
        <v>172</v>
      </c>
    </row>
    <row r="149" spans="1:6" x14ac:dyDescent="0.25">
      <c r="A149" t="str" cm="1">
        <f t="array" aca="1" ref="A149" ca="1">"aN_CYC_1_" &amp; INDIRECT("F" &amp; ROW(C149) - 22) &amp; "_p"</f>
        <v>aN_CYC_1_2_3_p</v>
      </c>
      <c r="B149">
        <v>0</v>
      </c>
      <c r="C149" t="s">
        <v>59</v>
      </c>
    </row>
    <row r="150" spans="1:6" x14ac:dyDescent="0.25">
      <c r="A150" t="str" cm="1">
        <f t="array" aca="1" ref="A150" ca="1">"aN_CYC_2_" &amp; INDIRECT("F" &amp; ROW(C150) - 23) &amp; "_p"</f>
        <v>aN_CYC_2_2_3_p</v>
      </c>
      <c r="B150">
        <v>0</v>
      </c>
      <c r="C150" t="s">
        <v>60</v>
      </c>
    </row>
    <row r="151" spans="1:6" x14ac:dyDescent="0.25">
      <c r="A151" t="str" cm="1">
        <f t="array" aca="1" ref="A151" ca="1">"aN_CYC_3_" &amp; INDIRECT("F" &amp; ROW(C151) - 24) &amp; "_p"</f>
        <v>aN_CYC_3_2_3_p</v>
      </c>
      <c r="B151">
        <v>2</v>
      </c>
      <c r="C151" t="s">
        <v>61</v>
      </c>
    </row>
    <row r="152" spans="1:6" x14ac:dyDescent="0.25">
      <c r="A152" s="56" t="str">
        <f>"sector " &amp; D152 &amp; " and region " &amp;E152</f>
        <v>sector 3 and region 1</v>
      </c>
      <c r="B152" s="56"/>
      <c r="C152" s="56"/>
      <c r="D152" s="19">
        <v>3</v>
      </c>
      <c r="E152" s="19">
        <v>1</v>
      </c>
      <c r="F152" t="s">
        <v>238</v>
      </c>
    </row>
    <row r="153" spans="1:6" x14ac:dyDescent="0.25">
      <c r="A153" s="12" t="s">
        <v>58</v>
      </c>
      <c r="B153" s="1"/>
      <c r="C153" s="1"/>
    </row>
    <row r="154" spans="1:6" x14ac:dyDescent="0.25">
      <c r="A154" t="str" cm="1">
        <f t="array" aca="1" ref="A154" ca="1">"aN_T_1_" &amp; INDIRECT("F" &amp; ROW(C154)-2) &amp; "_p"</f>
        <v>aN_T_1_3_1_p</v>
      </c>
      <c r="B154">
        <v>0</v>
      </c>
      <c r="C154" t="s">
        <v>59</v>
      </c>
    </row>
    <row r="155" spans="1:6" x14ac:dyDescent="0.25">
      <c r="A155" t="str" cm="1">
        <f t="array" aca="1" ref="A155" ca="1">"aN_T_2_" &amp; INDIRECT("F" &amp; ROW(C155)-3) &amp; "_p"</f>
        <v>aN_T_2_3_1_p</v>
      </c>
      <c r="B155">
        <v>0</v>
      </c>
      <c r="C155" t="s">
        <v>60</v>
      </c>
    </row>
    <row r="156" spans="1:6" x14ac:dyDescent="0.25">
      <c r="A156" t="str" cm="1">
        <f t="array" aca="1" ref="A156" ca="1">"aN_T_3_" &amp; INDIRECT("F" &amp; ROW(C156)-4) &amp; "_p"</f>
        <v>aN_T_3_3_1_p</v>
      </c>
      <c r="B156">
        <v>2</v>
      </c>
      <c r="C156" t="s">
        <v>61</v>
      </c>
    </row>
    <row r="157" spans="1:6" x14ac:dyDescent="0.25">
      <c r="A157" s="12" t="s">
        <v>63</v>
      </c>
      <c r="B157" s="1"/>
      <c r="C157" s="1"/>
    </row>
    <row r="158" spans="1:6" x14ac:dyDescent="0.25">
      <c r="A158" t="str" cm="1">
        <f t="array" aca="1" ref="A158" ca="1">"aN_WS_1_" &amp; INDIRECT("F" &amp; ROW(C158)-6) &amp; "_p"</f>
        <v>aN_WS_1_3_1_p</v>
      </c>
      <c r="B158">
        <v>0</v>
      </c>
      <c r="C158" t="s">
        <v>59</v>
      </c>
    </row>
    <row r="159" spans="1:6" x14ac:dyDescent="0.25">
      <c r="A159" t="str" cm="1">
        <f t="array" aca="1" ref="A159" ca="1">"aN_WS_2_" &amp; INDIRECT("F" &amp; ROW(C159)-7) &amp; "_p"</f>
        <v>aN_WS_2_3_1_p</v>
      </c>
      <c r="B159">
        <v>0</v>
      </c>
      <c r="C159" t="s">
        <v>60</v>
      </c>
    </row>
    <row r="160" spans="1:6" x14ac:dyDescent="0.25">
      <c r="A160" t="str" cm="1">
        <f t="array" aca="1" ref="A160" ca="1">"aN_WS_3_" &amp; INDIRECT("F" &amp; ROW(C160)-8) &amp; "_p"</f>
        <v>aN_WS_3_3_1_p</v>
      </c>
      <c r="B160">
        <v>2</v>
      </c>
      <c r="C160" t="s">
        <v>61</v>
      </c>
    </row>
    <row r="161" spans="1:3" x14ac:dyDescent="0.25">
      <c r="A161" s="12" t="s">
        <v>62</v>
      </c>
      <c r="B161" s="1"/>
      <c r="C161" s="1"/>
    </row>
    <row r="162" spans="1:3" x14ac:dyDescent="0.25">
      <c r="A162" t="str" cm="1">
        <f t="array" aca="1" ref="A162" ca="1">"aN_PREC_1_" &amp; INDIRECT("F" &amp; ROW(C162) - 10) &amp; "_p"</f>
        <v>aN_PREC_1_3_1_p</v>
      </c>
      <c r="B162">
        <v>0</v>
      </c>
      <c r="C162" t="s">
        <v>59</v>
      </c>
    </row>
    <row r="163" spans="1:3" x14ac:dyDescent="0.25">
      <c r="A163" t="str" cm="1">
        <f t="array" aca="1" ref="A163" ca="1">"aN_PREC_2_" &amp; INDIRECT("F" &amp; ROW(C163) - 11) &amp; "_p"</f>
        <v>aN_PREC_2_3_1_p</v>
      </c>
      <c r="B163">
        <v>0</v>
      </c>
      <c r="C163" t="s">
        <v>60</v>
      </c>
    </row>
    <row r="164" spans="1:3" x14ac:dyDescent="0.25">
      <c r="A164" t="str" cm="1">
        <f t="array" aca="1" ref="A164" ca="1">"aN_PREC_3_" &amp; INDIRECT("F" &amp; ROW(C164) - 12) &amp; "_p"</f>
        <v>aN_PREC_3_3_1_p</v>
      </c>
      <c r="B164">
        <v>2</v>
      </c>
      <c r="C164" t="s">
        <v>61</v>
      </c>
    </row>
    <row r="165" spans="1:3" x14ac:dyDescent="0.25">
      <c r="A165" s="12" t="s">
        <v>64</v>
      </c>
      <c r="B165" s="1"/>
      <c r="C165" s="1"/>
    </row>
    <row r="166" spans="1:3" x14ac:dyDescent="0.25">
      <c r="A166" t="str" cm="1">
        <f t="array" aca="1" ref="A166" ca="1">"aN_SL_1_" &amp; INDIRECT("F" &amp; ROW(C166) - 14) &amp; "_p"</f>
        <v>aN_SL_1_3_1_p</v>
      </c>
      <c r="B166">
        <v>0</v>
      </c>
      <c r="C166" t="s">
        <v>59</v>
      </c>
    </row>
    <row r="167" spans="1:3" x14ac:dyDescent="0.25">
      <c r="A167" t="str" cm="1">
        <f t="array" aca="1" ref="A167" ca="1">"aN_SL_2_" &amp; INDIRECT("F" &amp; ROW(C167) - 15) &amp; "_p"</f>
        <v>aN_SL_2_3_1_p</v>
      </c>
      <c r="B167">
        <v>0</v>
      </c>
      <c r="C167" t="s">
        <v>60</v>
      </c>
    </row>
    <row r="168" spans="1:3" x14ac:dyDescent="0.25">
      <c r="A168" t="str" cm="1">
        <f t="array" aca="1" ref="A168" ca="1">"aN_SL_3_" &amp; INDIRECT("F" &amp; ROW(C168) - 16) &amp; "_p"</f>
        <v>aN_SL_3_3_1_p</v>
      </c>
      <c r="B168">
        <v>2</v>
      </c>
      <c r="C168" t="s">
        <v>61</v>
      </c>
    </row>
    <row r="169" spans="1:3" x14ac:dyDescent="0.25">
      <c r="A169" s="12" t="s">
        <v>171</v>
      </c>
      <c r="B169" s="1"/>
      <c r="C169" s="1"/>
    </row>
    <row r="170" spans="1:3" x14ac:dyDescent="0.25">
      <c r="A170" t="str" cm="1">
        <f t="array" aca="1" ref="A170" ca="1">"aN_DRO_1_" &amp; INDIRECT("F" &amp; ROW(C170) - 18) &amp; "_p"</f>
        <v>aN_DRO_1_3_1_p</v>
      </c>
      <c r="B170">
        <v>0</v>
      </c>
      <c r="C170" t="s">
        <v>59</v>
      </c>
    </row>
    <row r="171" spans="1:3" x14ac:dyDescent="0.25">
      <c r="A171" t="str" cm="1">
        <f t="array" aca="1" ref="A171" ca="1">"aN_DRO_2_" &amp; INDIRECT("F" &amp; ROW(C171) - 19) &amp; "_p"</f>
        <v>aN_DRO_2_3_1_p</v>
      </c>
      <c r="B171">
        <v>0</v>
      </c>
      <c r="C171" t="s">
        <v>60</v>
      </c>
    </row>
    <row r="172" spans="1:3" x14ac:dyDescent="0.25">
      <c r="A172" t="str" cm="1">
        <f t="array" aca="1" ref="A172" ca="1">"aN_DRO_3_" &amp; INDIRECT("F" &amp; ROW(C172) - 20) &amp; "_p"</f>
        <v>aN_DRO_3_3_1_p</v>
      </c>
      <c r="B172">
        <v>2</v>
      </c>
      <c r="C172" t="s">
        <v>61</v>
      </c>
    </row>
    <row r="173" spans="1:3" x14ac:dyDescent="0.25">
      <c r="A173" s="12" t="s">
        <v>172</v>
      </c>
    </row>
    <row r="174" spans="1:3" x14ac:dyDescent="0.25">
      <c r="A174" t="str" cm="1">
        <f t="array" aca="1" ref="A174" ca="1">"aN_CYC_1_" &amp; INDIRECT("F" &amp; ROW(C174) - 22) &amp; "_p"</f>
        <v>aN_CYC_1_3_1_p</v>
      </c>
      <c r="B174">
        <v>0</v>
      </c>
      <c r="C174" t="s">
        <v>59</v>
      </c>
    </row>
    <row r="175" spans="1:3" x14ac:dyDescent="0.25">
      <c r="A175" t="str" cm="1">
        <f t="array" aca="1" ref="A175" ca="1">"aN_CYC_2_" &amp; INDIRECT("F" &amp; ROW(C175) - 23) &amp; "_p"</f>
        <v>aN_CYC_2_3_1_p</v>
      </c>
      <c r="B175">
        <v>0</v>
      </c>
      <c r="C175" t="s">
        <v>60</v>
      </c>
    </row>
    <row r="176" spans="1:3" x14ac:dyDescent="0.25">
      <c r="A176" t="str" cm="1">
        <f t="array" aca="1" ref="A176" ca="1">"aN_CYC_3_" &amp; INDIRECT("F" &amp; ROW(C176) - 24) &amp; "_p"</f>
        <v>aN_CYC_3_3_1_p</v>
      </c>
      <c r="B176">
        <v>2</v>
      </c>
      <c r="C176" t="s">
        <v>61</v>
      </c>
    </row>
    <row r="177" spans="1:6" x14ac:dyDescent="0.25">
      <c r="A177" s="56" t="str">
        <f>"sector " &amp; D177 &amp; " and region " &amp;E177</f>
        <v>sector 3 and region 2</v>
      </c>
      <c r="B177" s="56"/>
      <c r="C177" s="56"/>
      <c r="D177" s="19">
        <v>3</v>
      </c>
      <c r="E177" s="19">
        <v>2</v>
      </c>
      <c r="F177" t="s">
        <v>239</v>
      </c>
    </row>
    <row r="178" spans="1:6" x14ac:dyDescent="0.25">
      <c r="A178" s="12" t="s">
        <v>58</v>
      </c>
      <c r="B178" s="1"/>
      <c r="C178" s="1"/>
    </row>
    <row r="179" spans="1:6" x14ac:dyDescent="0.25">
      <c r="A179" t="str" cm="1">
        <f t="array" aca="1" ref="A179" ca="1">"aN_T_1_" &amp; INDIRECT("F" &amp; ROW(C179)-2) &amp; "_p"</f>
        <v>aN_T_1_3_2_p</v>
      </c>
      <c r="B179">
        <v>0</v>
      </c>
      <c r="C179" t="s">
        <v>59</v>
      </c>
    </row>
    <row r="180" spans="1:6" x14ac:dyDescent="0.25">
      <c r="A180" t="str" cm="1">
        <f t="array" aca="1" ref="A180" ca="1">"aN_T_2_" &amp; INDIRECT("F" &amp; ROW(C180)-3) &amp; "_p"</f>
        <v>aN_T_2_3_2_p</v>
      </c>
      <c r="B180">
        <v>0</v>
      </c>
      <c r="C180" t="s">
        <v>60</v>
      </c>
    </row>
    <row r="181" spans="1:6" x14ac:dyDescent="0.25">
      <c r="A181" t="str" cm="1">
        <f t="array" aca="1" ref="A181" ca="1">"aN_T_3_" &amp; INDIRECT("F" &amp; ROW(C181)-4) &amp; "_p"</f>
        <v>aN_T_3_3_2_p</v>
      </c>
      <c r="B181">
        <v>2</v>
      </c>
      <c r="C181" t="s">
        <v>61</v>
      </c>
    </row>
    <row r="182" spans="1:6" x14ac:dyDescent="0.25">
      <c r="A182" s="12" t="s">
        <v>63</v>
      </c>
      <c r="B182" s="1"/>
      <c r="C182" s="1"/>
    </row>
    <row r="183" spans="1:6" x14ac:dyDescent="0.25">
      <c r="A183" t="str" cm="1">
        <f t="array" aca="1" ref="A183" ca="1">"aN_WS_1_" &amp; INDIRECT("F" &amp; ROW(C183)-6) &amp; "_p"</f>
        <v>aN_WS_1_3_2_p</v>
      </c>
      <c r="B183">
        <v>0</v>
      </c>
      <c r="C183" t="s">
        <v>59</v>
      </c>
    </row>
    <row r="184" spans="1:6" x14ac:dyDescent="0.25">
      <c r="A184" t="str" cm="1">
        <f t="array" aca="1" ref="A184" ca="1">"aN_WS_2_" &amp; INDIRECT("F" &amp; ROW(C184)-7) &amp; "_p"</f>
        <v>aN_WS_2_3_2_p</v>
      </c>
      <c r="B184">
        <v>0</v>
      </c>
      <c r="C184" t="s">
        <v>60</v>
      </c>
    </row>
    <row r="185" spans="1:6" x14ac:dyDescent="0.25">
      <c r="A185" t="str" cm="1">
        <f t="array" aca="1" ref="A185" ca="1">"aN_WS_3_" &amp; INDIRECT("F" &amp; ROW(C185)-8) &amp; "_p"</f>
        <v>aN_WS_3_3_2_p</v>
      </c>
      <c r="B185">
        <v>2</v>
      </c>
      <c r="C185" t="s">
        <v>61</v>
      </c>
    </row>
    <row r="186" spans="1:6" x14ac:dyDescent="0.25">
      <c r="A186" s="12" t="s">
        <v>62</v>
      </c>
      <c r="B186" s="1"/>
      <c r="C186" s="1"/>
    </row>
    <row r="187" spans="1:6" x14ac:dyDescent="0.25">
      <c r="A187" t="str" cm="1">
        <f t="array" aca="1" ref="A187" ca="1">"aN_PREC_1_" &amp; INDIRECT("F" &amp; ROW(C187) - 10) &amp; "_p"</f>
        <v>aN_PREC_1_3_2_p</v>
      </c>
      <c r="B187">
        <v>0</v>
      </c>
      <c r="C187" t="s">
        <v>59</v>
      </c>
    </row>
    <row r="188" spans="1:6" x14ac:dyDescent="0.25">
      <c r="A188" t="str" cm="1">
        <f t="array" aca="1" ref="A188" ca="1">"aN_PREC_2_" &amp; INDIRECT("F" &amp; ROW(C188) - 11) &amp; "_p"</f>
        <v>aN_PREC_2_3_2_p</v>
      </c>
      <c r="B188">
        <v>0</v>
      </c>
      <c r="C188" t="s">
        <v>60</v>
      </c>
    </row>
    <row r="189" spans="1:6" x14ac:dyDescent="0.25">
      <c r="A189" t="str" cm="1">
        <f t="array" aca="1" ref="A189" ca="1">"aN_PREC_3_" &amp; INDIRECT("F" &amp; ROW(C189) - 12) &amp; "_p"</f>
        <v>aN_PREC_3_3_2_p</v>
      </c>
      <c r="B189">
        <v>2</v>
      </c>
      <c r="C189" t="s">
        <v>61</v>
      </c>
    </row>
    <row r="190" spans="1:6" x14ac:dyDescent="0.25">
      <c r="A190" s="12" t="s">
        <v>64</v>
      </c>
      <c r="B190" s="1"/>
      <c r="C190" s="1"/>
    </row>
    <row r="191" spans="1:6" x14ac:dyDescent="0.25">
      <c r="A191" t="str" cm="1">
        <f t="array" aca="1" ref="A191" ca="1">"aN_SL_1_" &amp; INDIRECT("F" &amp; ROW(C191) - 14) &amp; "_p"</f>
        <v>aN_SL_1_3_2_p</v>
      </c>
      <c r="B191">
        <v>0</v>
      </c>
      <c r="C191" t="s">
        <v>59</v>
      </c>
    </row>
    <row r="192" spans="1:6" x14ac:dyDescent="0.25">
      <c r="A192" t="str" cm="1">
        <f t="array" aca="1" ref="A192" ca="1">"aN_SL_2_" &amp; INDIRECT("F" &amp; ROW(C192) - 15) &amp; "_p"</f>
        <v>aN_SL_2_3_2_p</v>
      </c>
      <c r="B192">
        <v>0</v>
      </c>
      <c r="C192" t="s">
        <v>60</v>
      </c>
    </row>
    <row r="193" spans="1:6" x14ac:dyDescent="0.25">
      <c r="A193" t="str" cm="1">
        <f t="array" aca="1" ref="A193" ca="1">"aN_SL_3_" &amp; INDIRECT("F" &amp; ROW(C193) - 16) &amp; "_p"</f>
        <v>aN_SL_3_3_2_p</v>
      </c>
      <c r="B193">
        <v>2</v>
      </c>
      <c r="C193" t="s">
        <v>61</v>
      </c>
    </row>
    <row r="194" spans="1:6" x14ac:dyDescent="0.25">
      <c r="A194" s="12" t="s">
        <v>171</v>
      </c>
      <c r="B194" s="1"/>
      <c r="C194" s="1"/>
    </row>
    <row r="195" spans="1:6" x14ac:dyDescent="0.25">
      <c r="A195" t="str" cm="1">
        <f t="array" aca="1" ref="A195" ca="1">"aN_DRO_1_" &amp; INDIRECT("F" &amp; ROW(C195) - 18) &amp; "_p"</f>
        <v>aN_DRO_1_3_2_p</v>
      </c>
      <c r="B195">
        <v>0</v>
      </c>
      <c r="C195" t="s">
        <v>59</v>
      </c>
    </row>
    <row r="196" spans="1:6" x14ac:dyDescent="0.25">
      <c r="A196" t="str" cm="1">
        <f t="array" aca="1" ref="A196" ca="1">"aN_DRO_2_" &amp; INDIRECT("F" &amp; ROW(C196) - 19) &amp; "_p"</f>
        <v>aN_DRO_2_3_2_p</v>
      </c>
      <c r="B196">
        <v>0</v>
      </c>
      <c r="C196" t="s">
        <v>60</v>
      </c>
    </row>
    <row r="197" spans="1:6" x14ac:dyDescent="0.25">
      <c r="A197" t="str" cm="1">
        <f t="array" aca="1" ref="A197" ca="1">"aN_DRO_3_" &amp; INDIRECT("F" &amp; ROW(C197) - 20) &amp; "_p"</f>
        <v>aN_DRO_3_3_2_p</v>
      </c>
      <c r="B197">
        <v>2</v>
      </c>
      <c r="C197" t="s">
        <v>61</v>
      </c>
    </row>
    <row r="198" spans="1:6" x14ac:dyDescent="0.25">
      <c r="A198" s="12" t="s">
        <v>172</v>
      </c>
    </row>
    <row r="199" spans="1:6" x14ac:dyDescent="0.25">
      <c r="A199" t="str" cm="1">
        <f t="array" aca="1" ref="A199" ca="1">"aN_CYC_1_" &amp; INDIRECT("F" &amp; ROW(C199) - 22) &amp; "_p"</f>
        <v>aN_CYC_1_3_2_p</v>
      </c>
      <c r="B199">
        <v>0</v>
      </c>
      <c r="C199" t="s">
        <v>59</v>
      </c>
    </row>
    <row r="200" spans="1:6" x14ac:dyDescent="0.25">
      <c r="A200" t="str" cm="1">
        <f t="array" aca="1" ref="A200" ca="1">"aN_CYC_2_" &amp; INDIRECT("F" &amp; ROW(C200) - 23) &amp; "_p"</f>
        <v>aN_CYC_2_3_2_p</v>
      </c>
      <c r="B200">
        <v>0</v>
      </c>
      <c r="C200" t="s">
        <v>60</v>
      </c>
    </row>
    <row r="201" spans="1:6" x14ac:dyDescent="0.25">
      <c r="A201" t="str" cm="1">
        <f t="array" aca="1" ref="A201" ca="1">"aN_CYC_3_" &amp; INDIRECT("F" &amp; ROW(C201) - 24) &amp; "_p"</f>
        <v>aN_CYC_3_3_2_p</v>
      </c>
      <c r="B201">
        <v>2</v>
      </c>
      <c r="C201" t="s">
        <v>61</v>
      </c>
    </row>
    <row r="202" spans="1:6" x14ac:dyDescent="0.25">
      <c r="A202" s="56" t="str">
        <f>"sector " &amp; D202 &amp; " and region " &amp;E202</f>
        <v>sector 3 and region 3</v>
      </c>
      <c r="B202" s="56"/>
      <c r="C202" s="56"/>
      <c r="D202" s="19">
        <v>3</v>
      </c>
      <c r="E202" s="19">
        <v>3</v>
      </c>
      <c r="F202" t="s">
        <v>240</v>
      </c>
    </row>
    <row r="203" spans="1:6" x14ac:dyDescent="0.25">
      <c r="A203" s="12" t="s">
        <v>58</v>
      </c>
      <c r="B203" s="1"/>
      <c r="C203" s="1"/>
    </row>
    <row r="204" spans="1:6" x14ac:dyDescent="0.25">
      <c r="A204" t="str" cm="1">
        <f t="array" aca="1" ref="A204" ca="1">"aN_T_1_" &amp; INDIRECT("F" &amp; ROW(C204)-2) &amp; "_p"</f>
        <v>aN_T_1_3_3_p</v>
      </c>
      <c r="B204">
        <v>0</v>
      </c>
      <c r="C204" t="s">
        <v>59</v>
      </c>
    </row>
    <row r="205" spans="1:6" x14ac:dyDescent="0.25">
      <c r="A205" t="str" cm="1">
        <f t="array" aca="1" ref="A205" ca="1">"aN_T_2_" &amp; INDIRECT("F" &amp; ROW(C205)-3) &amp; "_p"</f>
        <v>aN_T_2_3_3_p</v>
      </c>
      <c r="B205">
        <v>0</v>
      </c>
      <c r="C205" t="s">
        <v>60</v>
      </c>
    </row>
    <row r="206" spans="1:6" x14ac:dyDescent="0.25">
      <c r="A206" t="str" cm="1">
        <f t="array" aca="1" ref="A206" ca="1">"aN_T_3_" &amp; INDIRECT("F" &amp; ROW(C206)-4) &amp; "_p"</f>
        <v>aN_T_3_3_3_p</v>
      </c>
      <c r="B206">
        <v>2</v>
      </c>
      <c r="C206" t="s">
        <v>61</v>
      </c>
    </row>
    <row r="207" spans="1:6" x14ac:dyDescent="0.25">
      <c r="A207" s="12" t="s">
        <v>63</v>
      </c>
      <c r="B207" s="1"/>
      <c r="C207" s="1"/>
    </row>
    <row r="208" spans="1:6" x14ac:dyDescent="0.25">
      <c r="A208" t="str" cm="1">
        <f t="array" aca="1" ref="A208" ca="1">"aN_WS_1_" &amp; INDIRECT("F" &amp; ROW(C208)-6) &amp; "_p"</f>
        <v>aN_WS_1_3_3_p</v>
      </c>
      <c r="B208">
        <v>0</v>
      </c>
      <c r="C208" t="s">
        <v>59</v>
      </c>
    </row>
    <row r="209" spans="1:3" x14ac:dyDescent="0.25">
      <c r="A209" t="str" cm="1">
        <f t="array" aca="1" ref="A209" ca="1">"aN_WS_2_" &amp; INDIRECT("F" &amp; ROW(C209)-7) &amp; "_p"</f>
        <v>aN_WS_2_3_3_p</v>
      </c>
      <c r="B209">
        <v>0</v>
      </c>
      <c r="C209" t="s">
        <v>60</v>
      </c>
    </row>
    <row r="210" spans="1:3" x14ac:dyDescent="0.25">
      <c r="A210" t="str" cm="1">
        <f t="array" aca="1" ref="A210" ca="1">"aN_WS_3_" &amp; INDIRECT("F" &amp; ROW(C210)-8) &amp; "_p"</f>
        <v>aN_WS_3_3_3_p</v>
      </c>
      <c r="B210">
        <v>2</v>
      </c>
      <c r="C210" t="s">
        <v>61</v>
      </c>
    </row>
    <row r="211" spans="1:3" x14ac:dyDescent="0.25">
      <c r="A211" s="12" t="s">
        <v>62</v>
      </c>
      <c r="B211" s="1"/>
      <c r="C211" s="1"/>
    </row>
    <row r="212" spans="1:3" x14ac:dyDescent="0.25">
      <c r="A212" t="str" cm="1">
        <f t="array" aca="1" ref="A212" ca="1">"aN_PREC_1_" &amp; INDIRECT("F" &amp; ROW(C212) - 10) &amp; "_p"</f>
        <v>aN_PREC_1_3_3_p</v>
      </c>
      <c r="B212">
        <v>0</v>
      </c>
      <c r="C212" t="s">
        <v>59</v>
      </c>
    </row>
    <row r="213" spans="1:3" x14ac:dyDescent="0.25">
      <c r="A213" t="str" cm="1">
        <f t="array" aca="1" ref="A213" ca="1">"aN_PREC_2_" &amp; INDIRECT("F" &amp; ROW(C213) - 11) &amp; "_p"</f>
        <v>aN_PREC_2_3_3_p</v>
      </c>
      <c r="B213">
        <v>0</v>
      </c>
      <c r="C213" t="s">
        <v>60</v>
      </c>
    </row>
    <row r="214" spans="1:3" x14ac:dyDescent="0.25">
      <c r="A214" t="str" cm="1">
        <f t="array" aca="1" ref="A214" ca="1">"aN_PREC_3_" &amp; INDIRECT("F" &amp; ROW(C214) - 12) &amp; "_p"</f>
        <v>aN_PREC_3_3_3_p</v>
      </c>
      <c r="B214">
        <v>2</v>
      </c>
      <c r="C214" t="s">
        <v>61</v>
      </c>
    </row>
    <row r="215" spans="1:3" x14ac:dyDescent="0.25">
      <c r="A215" s="12" t="s">
        <v>64</v>
      </c>
      <c r="B215" s="1"/>
      <c r="C215" s="1"/>
    </row>
    <row r="216" spans="1:3" x14ac:dyDescent="0.25">
      <c r="A216" t="str" cm="1">
        <f t="array" aca="1" ref="A216" ca="1">"aN_SL_1_" &amp; INDIRECT("F" &amp; ROW(C216) - 14) &amp; "_p"</f>
        <v>aN_SL_1_3_3_p</v>
      </c>
      <c r="B216">
        <v>0</v>
      </c>
      <c r="C216" t="s">
        <v>59</v>
      </c>
    </row>
    <row r="217" spans="1:3" x14ac:dyDescent="0.25">
      <c r="A217" t="str" cm="1">
        <f t="array" aca="1" ref="A217" ca="1">"aN_SL_2_" &amp; INDIRECT("F" &amp; ROW(C217) - 15) &amp; "_p"</f>
        <v>aN_SL_2_3_3_p</v>
      </c>
      <c r="B217">
        <v>0</v>
      </c>
      <c r="C217" t="s">
        <v>60</v>
      </c>
    </row>
    <row r="218" spans="1:3" x14ac:dyDescent="0.25">
      <c r="A218" t="str" cm="1">
        <f t="array" aca="1" ref="A218" ca="1">"aN_SL_3_" &amp; INDIRECT("F" &amp; ROW(C218) - 16) &amp; "_p"</f>
        <v>aN_SL_3_3_3_p</v>
      </c>
      <c r="B218">
        <v>2</v>
      </c>
      <c r="C218" t="s">
        <v>61</v>
      </c>
    </row>
    <row r="219" spans="1:3" x14ac:dyDescent="0.25">
      <c r="A219" s="12" t="s">
        <v>171</v>
      </c>
      <c r="B219" s="1"/>
      <c r="C219" s="1"/>
    </row>
    <row r="220" spans="1:3" x14ac:dyDescent="0.25">
      <c r="A220" t="str" cm="1">
        <f t="array" aca="1" ref="A220" ca="1">"aN_DRO_1_" &amp; INDIRECT("F" &amp; ROW(C220) - 18) &amp; "_p"</f>
        <v>aN_DRO_1_3_3_p</v>
      </c>
      <c r="B220">
        <v>0</v>
      </c>
      <c r="C220" t="s">
        <v>59</v>
      </c>
    </row>
    <row r="221" spans="1:3" x14ac:dyDescent="0.25">
      <c r="A221" t="str" cm="1">
        <f t="array" aca="1" ref="A221" ca="1">"aN_DRO_2_" &amp; INDIRECT("F" &amp; ROW(C221) - 19) &amp; "_p"</f>
        <v>aN_DRO_2_3_3_p</v>
      </c>
      <c r="B221">
        <v>0</v>
      </c>
      <c r="C221" t="s">
        <v>60</v>
      </c>
    </row>
    <row r="222" spans="1:3" x14ac:dyDescent="0.25">
      <c r="A222" t="str" cm="1">
        <f t="array" aca="1" ref="A222" ca="1">"aN_DRO_3_" &amp; INDIRECT("F" &amp; ROW(C222) - 20) &amp; "_p"</f>
        <v>aN_DRO_3_3_3_p</v>
      </c>
      <c r="B222">
        <v>2</v>
      </c>
      <c r="C222" t="s">
        <v>61</v>
      </c>
    </row>
    <row r="223" spans="1:3" x14ac:dyDescent="0.25">
      <c r="A223" s="12" t="s">
        <v>172</v>
      </c>
    </row>
    <row r="224" spans="1:3" x14ac:dyDescent="0.25">
      <c r="A224" t="str" cm="1">
        <f t="array" aca="1" ref="A224" ca="1">"aN_CYC_1_" &amp; INDIRECT("F" &amp; ROW(C224) - 22) &amp; "_p"</f>
        <v>aN_CYC_1_3_3_p</v>
      </c>
      <c r="B224">
        <v>0</v>
      </c>
      <c r="C224" t="s">
        <v>59</v>
      </c>
    </row>
    <row r="225" spans="1:6" x14ac:dyDescent="0.25">
      <c r="A225" t="str" cm="1">
        <f t="array" aca="1" ref="A225" ca="1">"aN_CYC_2_" &amp; INDIRECT("F" &amp; ROW(C225) - 23) &amp; "_p"</f>
        <v>aN_CYC_2_3_3_p</v>
      </c>
      <c r="B225">
        <v>0</v>
      </c>
      <c r="C225" t="s">
        <v>60</v>
      </c>
    </row>
    <row r="226" spans="1:6" x14ac:dyDescent="0.25">
      <c r="A226" t="str" cm="1">
        <f t="array" aca="1" ref="A226" ca="1">"aN_CYC_3_" &amp; INDIRECT("F" &amp; ROW(C226) - 24) &amp; "_p"</f>
        <v>aN_CYC_3_3_3_p</v>
      </c>
      <c r="B226">
        <v>2</v>
      </c>
      <c r="C226" t="s">
        <v>61</v>
      </c>
    </row>
    <row r="227" spans="1:6" x14ac:dyDescent="0.25">
      <c r="A227" s="56" t="str">
        <f>"sector " &amp; D227 &amp; " and region " &amp;E227</f>
        <v>sector 4 and region 1</v>
      </c>
      <c r="B227" s="56"/>
      <c r="C227" s="56"/>
      <c r="D227" s="19">
        <v>4</v>
      </c>
      <c r="E227" s="19">
        <v>1</v>
      </c>
      <c r="F227" t="s">
        <v>241</v>
      </c>
    </row>
    <row r="228" spans="1:6" x14ac:dyDescent="0.25">
      <c r="A228" s="12" t="s">
        <v>58</v>
      </c>
      <c r="B228" s="1"/>
      <c r="C228" s="1"/>
    </row>
    <row r="229" spans="1:6" x14ac:dyDescent="0.25">
      <c r="A229" t="str" cm="1">
        <f t="array" aca="1" ref="A229" ca="1">"aN_T_1_" &amp; INDIRECT("F" &amp; ROW(C229)-2) &amp; "_p"</f>
        <v>aN_T_1_4_1_p</v>
      </c>
      <c r="B229">
        <v>4.4999999999999998E-2</v>
      </c>
      <c r="C229" t="s">
        <v>59</v>
      </c>
    </row>
    <row r="230" spans="1:6" x14ac:dyDescent="0.25">
      <c r="A230" t="str" cm="1">
        <f t="array" aca="1" ref="A230" ca="1">"aN_T_2_" &amp; INDIRECT("F" &amp; ROW(C230)-3) &amp; "_p"</f>
        <v>aN_T_2_4_1_p</v>
      </c>
      <c r="B230">
        <v>0</v>
      </c>
      <c r="C230" t="s">
        <v>60</v>
      </c>
    </row>
    <row r="231" spans="1:6" x14ac:dyDescent="0.25">
      <c r="A231" t="str" cm="1">
        <f t="array" aca="1" ref="A231" ca="1">"aN_T_3_" &amp; INDIRECT("F" &amp; ROW(C231)-4) &amp; "_p"</f>
        <v>aN_T_3_4_1_p</v>
      </c>
      <c r="B231">
        <v>2</v>
      </c>
      <c r="C231" t="s">
        <v>61</v>
      </c>
    </row>
    <row r="232" spans="1:6" x14ac:dyDescent="0.25">
      <c r="A232" s="12" t="s">
        <v>63</v>
      </c>
      <c r="B232" s="1"/>
      <c r="C232" s="1"/>
    </row>
    <row r="233" spans="1:6" x14ac:dyDescent="0.25">
      <c r="A233" t="str" cm="1">
        <f t="array" aca="1" ref="A233" ca="1">"aN_WS_1_" &amp; INDIRECT("F" &amp; ROW(C233)-6) &amp; "_p"</f>
        <v>aN_WS_1_4_1_p</v>
      </c>
      <c r="B233">
        <v>0</v>
      </c>
      <c r="C233" t="s">
        <v>59</v>
      </c>
    </row>
    <row r="234" spans="1:6" x14ac:dyDescent="0.25">
      <c r="A234" t="str" cm="1">
        <f t="array" aca="1" ref="A234" ca="1">"aN_WS_2_" &amp; INDIRECT("F" &amp; ROW(C234)-7) &amp; "_p"</f>
        <v>aN_WS_2_4_1_p</v>
      </c>
      <c r="B234">
        <v>0</v>
      </c>
      <c r="C234" t="s">
        <v>60</v>
      </c>
    </row>
    <row r="235" spans="1:6" x14ac:dyDescent="0.25">
      <c r="A235" t="str" cm="1">
        <f t="array" aca="1" ref="A235" ca="1">"aN_WS_3_" &amp; INDIRECT("F" &amp; ROW(C235)-8) &amp; "_p"</f>
        <v>aN_WS_3_4_1_p</v>
      </c>
      <c r="B235">
        <v>2</v>
      </c>
      <c r="C235" t="s">
        <v>61</v>
      </c>
    </row>
    <row r="236" spans="1:6" x14ac:dyDescent="0.25">
      <c r="A236" s="12" t="s">
        <v>62</v>
      </c>
      <c r="B236" s="1"/>
      <c r="C236" s="1"/>
    </row>
    <row r="237" spans="1:6" x14ac:dyDescent="0.25">
      <c r="A237" t="str" cm="1">
        <f t="array" aca="1" ref="A237" ca="1">"aN_PREC_1_" &amp; INDIRECT("F" &amp; ROW(C237) - 10) &amp; "_p"</f>
        <v>aN_PREC_1_4_1_p</v>
      </c>
      <c r="B237">
        <v>0</v>
      </c>
      <c r="C237" t="s">
        <v>59</v>
      </c>
    </row>
    <row r="238" spans="1:6" x14ac:dyDescent="0.25">
      <c r="A238" t="str" cm="1">
        <f t="array" aca="1" ref="A238" ca="1">"aN_PREC_2_" &amp; INDIRECT("F" &amp; ROW(C238) - 11) &amp; "_p"</f>
        <v>aN_PREC_2_4_1_p</v>
      </c>
      <c r="B238">
        <v>0</v>
      </c>
      <c r="C238" t="s">
        <v>60</v>
      </c>
    </row>
    <row r="239" spans="1:6" x14ac:dyDescent="0.25">
      <c r="A239" t="str" cm="1">
        <f t="array" aca="1" ref="A239" ca="1">"aN_PREC_3_" &amp; INDIRECT("F" &amp; ROW(C239) - 12) &amp; "_p"</f>
        <v>aN_PREC_3_4_1_p</v>
      </c>
      <c r="B239">
        <v>2</v>
      </c>
      <c r="C239" t="s">
        <v>61</v>
      </c>
    </row>
    <row r="240" spans="1:6" x14ac:dyDescent="0.25">
      <c r="A240" s="12" t="s">
        <v>64</v>
      </c>
      <c r="B240" s="1"/>
      <c r="C240" s="1"/>
    </row>
    <row r="241" spans="1:6" x14ac:dyDescent="0.25">
      <c r="A241" t="str" cm="1">
        <f t="array" aca="1" ref="A241" ca="1">"aN_SL_1_" &amp; INDIRECT("F" &amp; ROW(C241) - 14) &amp; "_p"</f>
        <v>aN_SL_1_4_1_p</v>
      </c>
      <c r="B241">
        <v>0</v>
      </c>
      <c r="C241" t="s">
        <v>59</v>
      </c>
    </row>
    <row r="242" spans="1:6" x14ac:dyDescent="0.25">
      <c r="A242" t="str" cm="1">
        <f t="array" aca="1" ref="A242" ca="1">"aN_SL_2_" &amp; INDIRECT("F" &amp; ROW(C242) - 15) &amp; "_p"</f>
        <v>aN_SL_2_4_1_p</v>
      </c>
      <c r="B242">
        <v>0</v>
      </c>
      <c r="C242" t="s">
        <v>60</v>
      </c>
    </row>
    <row r="243" spans="1:6" x14ac:dyDescent="0.25">
      <c r="A243" t="str" cm="1">
        <f t="array" aca="1" ref="A243" ca="1">"aN_SL_3_" &amp; INDIRECT("F" &amp; ROW(C243) - 16) &amp; "_p"</f>
        <v>aN_SL_3_4_1_p</v>
      </c>
      <c r="B243">
        <v>2</v>
      </c>
      <c r="C243" t="s">
        <v>61</v>
      </c>
    </row>
    <row r="244" spans="1:6" x14ac:dyDescent="0.25">
      <c r="A244" s="12" t="s">
        <v>171</v>
      </c>
      <c r="B244" s="1"/>
      <c r="C244" s="1"/>
    </row>
    <row r="245" spans="1:6" x14ac:dyDescent="0.25">
      <c r="A245" t="str" cm="1">
        <f t="array" aca="1" ref="A245" ca="1">"aN_DRO_1_" &amp; INDIRECT("F" &amp; ROW(C245) - 18) &amp; "_p"</f>
        <v>aN_DRO_1_4_1_p</v>
      </c>
      <c r="B245">
        <v>0</v>
      </c>
      <c r="C245" t="s">
        <v>59</v>
      </c>
    </row>
    <row r="246" spans="1:6" x14ac:dyDescent="0.25">
      <c r="A246" t="str" cm="1">
        <f t="array" aca="1" ref="A246" ca="1">"aN_DRO_2_" &amp; INDIRECT("F" &amp; ROW(C246) - 19) &amp; "_p"</f>
        <v>aN_DRO_2_4_1_p</v>
      </c>
      <c r="B246">
        <v>0</v>
      </c>
      <c r="C246" t="s">
        <v>60</v>
      </c>
    </row>
    <row r="247" spans="1:6" x14ac:dyDescent="0.25">
      <c r="A247" t="str" cm="1">
        <f t="array" aca="1" ref="A247" ca="1">"aN_DRO_3_" &amp; INDIRECT("F" &amp; ROW(C247) - 20) &amp; "_p"</f>
        <v>aN_DRO_3_4_1_p</v>
      </c>
      <c r="B247">
        <v>2</v>
      </c>
      <c r="C247" t="s">
        <v>61</v>
      </c>
    </row>
    <row r="248" spans="1:6" x14ac:dyDescent="0.25">
      <c r="A248" s="12" t="s">
        <v>172</v>
      </c>
    </row>
    <row r="249" spans="1:6" x14ac:dyDescent="0.25">
      <c r="A249" t="str" cm="1">
        <f t="array" aca="1" ref="A249" ca="1">"aN_CYC_1_" &amp; INDIRECT("F" &amp; ROW(C249) - 22) &amp; "_p"</f>
        <v>aN_CYC_1_4_1_p</v>
      </c>
      <c r="B249">
        <v>0</v>
      </c>
      <c r="C249" t="s">
        <v>59</v>
      </c>
    </row>
    <row r="250" spans="1:6" x14ac:dyDescent="0.25">
      <c r="A250" t="str" cm="1">
        <f t="array" aca="1" ref="A250" ca="1">"aN_CYC_2_" &amp; INDIRECT("F" &amp; ROW(C250) - 23) &amp; "_p"</f>
        <v>aN_CYC_2_4_1_p</v>
      </c>
      <c r="B250">
        <v>0</v>
      </c>
      <c r="C250" t="s">
        <v>60</v>
      </c>
    </row>
    <row r="251" spans="1:6" x14ac:dyDescent="0.25">
      <c r="A251" t="str" cm="1">
        <f t="array" aca="1" ref="A251" ca="1">"aN_CYC_3_" &amp; INDIRECT("F" &amp; ROW(C251) - 24) &amp; "_p"</f>
        <v>aN_CYC_3_4_1_p</v>
      </c>
      <c r="B251">
        <v>2</v>
      </c>
      <c r="C251" t="s">
        <v>61</v>
      </c>
    </row>
    <row r="252" spans="1:6" x14ac:dyDescent="0.25">
      <c r="A252" s="56" t="str">
        <f>"sector " &amp; D252 &amp; " and region " &amp;E252</f>
        <v>sector 4 and region 2</v>
      </c>
      <c r="B252" s="56"/>
      <c r="C252" s="56"/>
      <c r="D252" s="19">
        <v>4</v>
      </c>
      <c r="E252" s="19">
        <v>2</v>
      </c>
      <c r="F252" t="s">
        <v>242</v>
      </c>
    </row>
    <row r="253" spans="1:6" x14ac:dyDescent="0.25">
      <c r="A253" s="12" t="s">
        <v>58</v>
      </c>
      <c r="B253" s="1"/>
      <c r="C253" s="1"/>
    </row>
    <row r="254" spans="1:6" x14ac:dyDescent="0.25">
      <c r="A254" t="str" cm="1">
        <f t="array" aca="1" ref="A254" ca="1">"aN_T_1_" &amp; INDIRECT("F" &amp; ROW(C254)-2) &amp; "_p"</f>
        <v>aN_T_1_4_2_p</v>
      </c>
      <c r="B254">
        <v>4.4999999999999998E-2</v>
      </c>
      <c r="C254" t="s">
        <v>59</v>
      </c>
    </row>
    <row r="255" spans="1:6" x14ac:dyDescent="0.25">
      <c r="A255" t="str" cm="1">
        <f t="array" aca="1" ref="A255" ca="1">"aN_T_2_" &amp; INDIRECT("F" &amp; ROW(C255)-3) &amp; "_p"</f>
        <v>aN_T_2_4_2_p</v>
      </c>
      <c r="B255">
        <v>0</v>
      </c>
      <c r="C255" t="s">
        <v>60</v>
      </c>
    </row>
    <row r="256" spans="1:6" x14ac:dyDescent="0.25">
      <c r="A256" t="str" cm="1">
        <f t="array" aca="1" ref="A256" ca="1">"aN_T_3_" &amp; INDIRECT("F" &amp; ROW(C256)-4) &amp; "_p"</f>
        <v>aN_T_3_4_2_p</v>
      </c>
      <c r="B256">
        <v>2</v>
      </c>
      <c r="C256" t="s">
        <v>61</v>
      </c>
    </row>
    <row r="257" spans="1:3" x14ac:dyDescent="0.25">
      <c r="A257" s="12" t="s">
        <v>63</v>
      </c>
      <c r="B257" s="1"/>
      <c r="C257" s="1"/>
    </row>
    <row r="258" spans="1:3" x14ac:dyDescent="0.25">
      <c r="A258" t="str" cm="1">
        <f t="array" aca="1" ref="A258" ca="1">"aN_WS_1_" &amp; INDIRECT("F" &amp; ROW(C258)-6) &amp; "_p"</f>
        <v>aN_WS_1_4_2_p</v>
      </c>
      <c r="B258">
        <v>0</v>
      </c>
      <c r="C258" t="s">
        <v>59</v>
      </c>
    </row>
    <row r="259" spans="1:3" x14ac:dyDescent="0.25">
      <c r="A259" t="str" cm="1">
        <f t="array" aca="1" ref="A259" ca="1">"aN_WS_2_" &amp; INDIRECT("F" &amp; ROW(C259)-7) &amp; "_p"</f>
        <v>aN_WS_2_4_2_p</v>
      </c>
      <c r="B259">
        <v>0</v>
      </c>
      <c r="C259" t="s">
        <v>60</v>
      </c>
    </row>
    <row r="260" spans="1:3" x14ac:dyDescent="0.25">
      <c r="A260" t="str" cm="1">
        <f t="array" aca="1" ref="A260" ca="1">"aN_WS_3_" &amp; INDIRECT("F" &amp; ROW(C260)-8) &amp; "_p"</f>
        <v>aN_WS_3_4_2_p</v>
      </c>
      <c r="B260">
        <v>2</v>
      </c>
      <c r="C260" t="s">
        <v>61</v>
      </c>
    </row>
    <row r="261" spans="1:3" x14ac:dyDescent="0.25">
      <c r="A261" s="12" t="s">
        <v>62</v>
      </c>
      <c r="B261" s="1"/>
      <c r="C261" s="1"/>
    </row>
    <row r="262" spans="1:3" x14ac:dyDescent="0.25">
      <c r="A262" t="str" cm="1">
        <f t="array" aca="1" ref="A262" ca="1">"aN_PREC_1_" &amp; INDIRECT("F" &amp; ROW(C262) - 10) &amp; "_p"</f>
        <v>aN_PREC_1_4_2_p</v>
      </c>
      <c r="B262">
        <v>0</v>
      </c>
      <c r="C262" t="s">
        <v>59</v>
      </c>
    </row>
    <row r="263" spans="1:3" x14ac:dyDescent="0.25">
      <c r="A263" t="str" cm="1">
        <f t="array" aca="1" ref="A263" ca="1">"aN_PREC_2_" &amp; INDIRECT("F" &amp; ROW(C263) - 11) &amp; "_p"</f>
        <v>aN_PREC_2_4_2_p</v>
      </c>
      <c r="B263">
        <v>0</v>
      </c>
      <c r="C263" t="s">
        <v>60</v>
      </c>
    </row>
    <row r="264" spans="1:3" x14ac:dyDescent="0.25">
      <c r="A264" t="str" cm="1">
        <f t="array" aca="1" ref="A264" ca="1">"aN_PREC_3_" &amp; INDIRECT("F" &amp; ROW(C264) - 12) &amp; "_p"</f>
        <v>aN_PREC_3_4_2_p</v>
      </c>
      <c r="B264">
        <v>2</v>
      </c>
      <c r="C264" t="s">
        <v>61</v>
      </c>
    </row>
    <row r="265" spans="1:3" x14ac:dyDescent="0.25">
      <c r="A265" s="12" t="s">
        <v>64</v>
      </c>
      <c r="B265" s="1"/>
      <c r="C265" s="1"/>
    </row>
    <row r="266" spans="1:3" x14ac:dyDescent="0.25">
      <c r="A266" t="str" cm="1">
        <f t="array" aca="1" ref="A266" ca="1">"aN_SL_1_" &amp; INDIRECT("F" &amp; ROW(C266) - 14) &amp; "_p"</f>
        <v>aN_SL_1_4_2_p</v>
      </c>
      <c r="B266">
        <v>0</v>
      </c>
      <c r="C266" t="s">
        <v>59</v>
      </c>
    </row>
    <row r="267" spans="1:3" x14ac:dyDescent="0.25">
      <c r="A267" t="str" cm="1">
        <f t="array" aca="1" ref="A267" ca="1">"aN_SL_2_" &amp; INDIRECT("F" &amp; ROW(C267) - 15) &amp; "_p"</f>
        <v>aN_SL_2_4_2_p</v>
      </c>
      <c r="B267">
        <v>0</v>
      </c>
      <c r="C267" t="s">
        <v>60</v>
      </c>
    </row>
    <row r="268" spans="1:3" x14ac:dyDescent="0.25">
      <c r="A268" t="str" cm="1">
        <f t="array" aca="1" ref="A268" ca="1">"aN_SL_3_" &amp; INDIRECT("F" &amp; ROW(C268) - 16) &amp; "_p"</f>
        <v>aN_SL_3_4_2_p</v>
      </c>
      <c r="B268">
        <v>2</v>
      </c>
      <c r="C268" t="s">
        <v>61</v>
      </c>
    </row>
    <row r="269" spans="1:3" x14ac:dyDescent="0.25">
      <c r="A269" s="12" t="s">
        <v>171</v>
      </c>
      <c r="B269" s="1"/>
      <c r="C269" s="1"/>
    </row>
    <row r="270" spans="1:3" x14ac:dyDescent="0.25">
      <c r="A270" t="str" cm="1">
        <f t="array" aca="1" ref="A270" ca="1">"aN_DRO_1_" &amp; INDIRECT("F" &amp; ROW(C270) - 18) &amp; "_p"</f>
        <v>aN_DRO_1_4_2_p</v>
      </c>
      <c r="B270">
        <v>0</v>
      </c>
      <c r="C270" t="s">
        <v>59</v>
      </c>
    </row>
    <row r="271" spans="1:3" x14ac:dyDescent="0.25">
      <c r="A271" t="str" cm="1">
        <f t="array" aca="1" ref="A271" ca="1">"aN_DRO_2_" &amp; INDIRECT("F" &amp; ROW(C271) - 19) &amp; "_p"</f>
        <v>aN_DRO_2_4_2_p</v>
      </c>
      <c r="B271">
        <v>0</v>
      </c>
      <c r="C271" t="s">
        <v>60</v>
      </c>
    </row>
    <row r="272" spans="1:3" x14ac:dyDescent="0.25">
      <c r="A272" t="str" cm="1">
        <f t="array" aca="1" ref="A272" ca="1">"aN_DRO_3_" &amp; INDIRECT("F" &amp; ROW(C272) - 20) &amp; "_p"</f>
        <v>aN_DRO_3_4_2_p</v>
      </c>
      <c r="B272">
        <v>2</v>
      </c>
      <c r="C272" t="s">
        <v>61</v>
      </c>
    </row>
    <row r="273" spans="1:6" x14ac:dyDescent="0.25">
      <c r="A273" s="12" t="s">
        <v>172</v>
      </c>
    </row>
    <row r="274" spans="1:6" x14ac:dyDescent="0.25">
      <c r="A274" t="str" cm="1">
        <f t="array" aca="1" ref="A274" ca="1">"aN_CYC_1_" &amp; INDIRECT("F" &amp; ROW(C274) - 22) &amp; "_p"</f>
        <v>aN_CYC_1_4_2_p</v>
      </c>
      <c r="B274">
        <v>0</v>
      </c>
      <c r="C274" t="s">
        <v>59</v>
      </c>
    </row>
    <row r="275" spans="1:6" x14ac:dyDescent="0.25">
      <c r="A275" t="str" cm="1">
        <f t="array" aca="1" ref="A275" ca="1">"aN_CYC_2_" &amp; INDIRECT("F" &amp; ROW(C275) - 23) &amp; "_p"</f>
        <v>aN_CYC_2_4_2_p</v>
      </c>
      <c r="B275">
        <v>0</v>
      </c>
      <c r="C275" t="s">
        <v>60</v>
      </c>
    </row>
    <row r="276" spans="1:6" x14ac:dyDescent="0.25">
      <c r="A276" t="str" cm="1">
        <f t="array" aca="1" ref="A276" ca="1">"aN_CYC_3_" &amp; INDIRECT("F" &amp; ROW(C276) - 24) &amp; "_p"</f>
        <v>aN_CYC_3_4_2_p</v>
      </c>
      <c r="B276">
        <v>2</v>
      </c>
      <c r="C276" t="s">
        <v>61</v>
      </c>
    </row>
    <row r="277" spans="1:6" x14ac:dyDescent="0.25">
      <c r="A277" s="56" t="str">
        <f>"sector " &amp; D277 &amp; " and region " &amp;E277</f>
        <v>sector 4 and region 3</v>
      </c>
      <c r="B277" s="56"/>
      <c r="C277" s="56"/>
      <c r="D277" s="19">
        <v>4</v>
      </c>
      <c r="E277" s="19">
        <v>3</v>
      </c>
      <c r="F277" t="s">
        <v>243</v>
      </c>
    </row>
    <row r="278" spans="1:6" x14ac:dyDescent="0.25">
      <c r="A278" s="12" t="s">
        <v>58</v>
      </c>
      <c r="B278" s="1"/>
      <c r="C278" s="1"/>
    </row>
    <row r="279" spans="1:6" x14ac:dyDescent="0.25">
      <c r="A279" t="str" cm="1">
        <f t="array" aca="1" ref="A279" ca="1">"aN_T_1_" &amp; INDIRECT("F" &amp; ROW(C279)-2) &amp; "_p"</f>
        <v>aN_T_1_4_3_p</v>
      </c>
      <c r="B279">
        <v>4.4999999999999998E-2</v>
      </c>
      <c r="C279" t="s">
        <v>59</v>
      </c>
    </row>
    <row r="280" spans="1:6" x14ac:dyDescent="0.25">
      <c r="A280" t="str" cm="1">
        <f t="array" aca="1" ref="A280" ca="1">"aN_T_2_" &amp; INDIRECT("F" &amp; ROW(C280)-3) &amp; "_p"</f>
        <v>aN_T_2_4_3_p</v>
      </c>
      <c r="B280">
        <v>0</v>
      </c>
      <c r="C280" t="s">
        <v>60</v>
      </c>
    </row>
    <row r="281" spans="1:6" x14ac:dyDescent="0.25">
      <c r="A281" t="str" cm="1">
        <f t="array" aca="1" ref="A281" ca="1">"aN_T_3_" &amp; INDIRECT("F" &amp; ROW(C281)-4) &amp; "_p"</f>
        <v>aN_T_3_4_3_p</v>
      </c>
      <c r="B281">
        <v>2</v>
      </c>
      <c r="C281" t="s">
        <v>61</v>
      </c>
    </row>
    <row r="282" spans="1:6" x14ac:dyDescent="0.25">
      <c r="A282" s="12" t="s">
        <v>63</v>
      </c>
      <c r="B282" s="1"/>
      <c r="C282" s="1"/>
    </row>
    <row r="283" spans="1:6" x14ac:dyDescent="0.25">
      <c r="A283" t="str" cm="1">
        <f t="array" aca="1" ref="A283" ca="1">"aN_WS_1_" &amp; INDIRECT("F" &amp; ROW(C283)-6) &amp; "_p"</f>
        <v>aN_WS_1_4_3_p</v>
      </c>
      <c r="B283">
        <v>0</v>
      </c>
      <c r="C283" t="s">
        <v>59</v>
      </c>
    </row>
    <row r="284" spans="1:6" x14ac:dyDescent="0.25">
      <c r="A284" t="str" cm="1">
        <f t="array" aca="1" ref="A284" ca="1">"aN_WS_2_" &amp; INDIRECT("F" &amp; ROW(C284)-7) &amp; "_p"</f>
        <v>aN_WS_2_4_3_p</v>
      </c>
      <c r="B284">
        <v>0</v>
      </c>
      <c r="C284" t="s">
        <v>60</v>
      </c>
    </row>
    <row r="285" spans="1:6" x14ac:dyDescent="0.25">
      <c r="A285" t="str" cm="1">
        <f t="array" aca="1" ref="A285" ca="1">"aN_WS_3_" &amp; INDIRECT("F" &amp; ROW(C285)-8) &amp; "_p"</f>
        <v>aN_WS_3_4_3_p</v>
      </c>
      <c r="B285">
        <v>2</v>
      </c>
      <c r="C285" t="s">
        <v>61</v>
      </c>
    </row>
    <row r="286" spans="1:6" x14ac:dyDescent="0.25">
      <c r="A286" s="12" t="s">
        <v>62</v>
      </c>
      <c r="B286" s="1"/>
      <c r="C286" s="1"/>
    </row>
    <row r="287" spans="1:6" x14ac:dyDescent="0.25">
      <c r="A287" t="str" cm="1">
        <f t="array" aca="1" ref="A287" ca="1">"aN_PREC_1_" &amp; INDIRECT("F" &amp; ROW(C287) - 10) &amp; "_p"</f>
        <v>aN_PREC_1_4_3_p</v>
      </c>
      <c r="B287">
        <v>0</v>
      </c>
      <c r="C287" t="s">
        <v>59</v>
      </c>
    </row>
    <row r="288" spans="1:6" x14ac:dyDescent="0.25">
      <c r="A288" t="str" cm="1">
        <f t="array" aca="1" ref="A288" ca="1">"aN_PREC_2_" &amp; INDIRECT("F" &amp; ROW(C288) - 11) &amp; "_p"</f>
        <v>aN_PREC_2_4_3_p</v>
      </c>
      <c r="B288">
        <v>0</v>
      </c>
      <c r="C288" t="s">
        <v>60</v>
      </c>
    </row>
    <row r="289" spans="1:6" x14ac:dyDescent="0.25">
      <c r="A289" t="str" cm="1">
        <f t="array" aca="1" ref="A289" ca="1">"aN_PREC_3_" &amp; INDIRECT("F" &amp; ROW(C289) - 12) &amp; "_p"</f>
        <v>aN_PREC_3_4_3_p</v>
      </c>
      <c r="B289">
        <v>2</v>
      </c>
      <c r="C289" t="s">
        <v>61</v>
      </c>
    </row>
    <row r="290" spans="1:6" x14ac:dyDescent="0.25">
      <c r="A290" s="12" t="s">
        <v>64</v>
      </c>
      <c r="B290" s="1"/>
      <c r="C290" s="1"/>
    </row>
    <row r="291" spans="1:6" x14ac:dyDescent="0.25">
      <c r="A291" t="str" cm="1">
        <f t="array" aca="1" ref="A291" ca="1">"aN_SL_1_" &amp; INDIRECT("F" &amp; ROW(C291) - 14) &amp; "_p"</f>
        <v>aN_SL_1_4_3_p</v>
      </c>
      <c r="B291">
        <v>0</v>
      </c>
      <c r="C291" t="s">
        <v>59</v>
      </c>
    </row>
    <row r="292" spans="1:6" x14ac:dyDescent="0.25">
      <c r="A292" t="str" cm="1">
        <f t="array" aca="1" ref="A292" ca="1">"aN_SL_2_" &amp; INDIRECT("F" &amp; ROW(C292) - 15) &amp; "_p"</f>
        <v>aN_SL_2_4_3_p</v>
      </c>
      <c r="B292">
        <v>0</v>
      </c>
      <c r="C292" t="s">
        <v>60</v>
      </c>
    </row>
    <row r="293" spans="1:6" x14ac:dyDescent="0.25">
      <c r="A293" t="str" cm="1">
        <f t="array" aca="1" ref="A293" ca="1">"aN_SL_3_" &amp; INDIRECT("F" &amp; ROW(C293) - 16) &amp; "_p"</f>
        <v>aN_SL_3_4_3_p</v>
      </c>
      <c r="B293">
        <v>2</v>
      </c>
      <c r="C293" t="s">
        <v>61</v>
      </c>
    </row>
    <row r="294" spans="1:6" x14ac:dyDescent="0.25">
      <c r="A294" s="12" t="s">
        <v>171</v>
      </c>
      <c r="B294" s="1"/>
      <c r="C294" s="1"/>
    </row>
    <row r="295" spans="1:6" x14ac:dyDescent="0.25">
      <c r="A295" t="str" cm="1">
        <f t="array" aca="1" ref="A295" ca="1">"aN_DRO_1_" &amp; INDIRECT("F" &amp; ROW(C295) - 18) &amp; "_p"</f>
        <v>aN_DRO_1_4_3_p</v>
      </c>
      <c r="B295">
        <v>0</v>
      </c>
      <c r="C295" t="s">
        <v>59</v>
      </c>
    </row>
    <row r="296" spans="1:6" x14ac:dyDescent="0.25">
      <c r="A296" t="str" cm="1">
        <f t="array" aca="1" ref="A296" ca="1">"aN_DRO_2_" &amp; INDIRECT("F" &amp; ROW(C296) - 19) &amp; "_p"</f>
        <v>aN_DRO_2_4_3_p</v>
      </c>
      <c r="B296">
        <v>0</v>
      </c>
      <c r="C296" t="s">
        <v>60</v>
      </c>
    </row>
    <row r="297" spans="1:6" x14ac:dyDescent="0.25">
      <c r="A297" t="str" cm="1">
        <f t="array" aca="1" ref="A297" ca="1">"aN_DRO_3_" &amp; INDIRECT("F" &amp; ROW(C297) - 20) &amp; "_p"</f>
        <v>aN_DRO_3_4_3_p</v>
      </c>
      <c r="B297">
        <v>2</v>
      </c>
      <c r="C297" t="s">
        <v>61</v>
      </c>
    </row>
    <row r="298" spans="1:6" x14ac:dyDescent="0.25">
      <c r="A298" s="12" t="s">
        <v>172</v>
      </c>
    </row>
    <row r="299" spans="1:6" x14ac:dyDescent="0.25">
      <c r="A299" t="str" cm="1">
        <f t="array" aca="1" ref="A299" ca="1">"aN_CYC_1_" &amp; INDIRECT("F" &amp; ROW(C299) - 22) &amp; "_p"</f>
        <v>aN_CYC_1_4_3_p</v>
      </c>
      <c r="B299">
        <v>0</v>
      </c>
      <c r="C299" t="s">
        <v>59</v>
      </c>
    </row>
    <row r="300" spans="1:6" x14ac:dyDescent="0.25">
      <c r="A300" t="str" cm="1">
        <f t="array" aca="1" ref="A300" ca="1">"aN_CYC_2_" &amp; INDIRECT("F" &amp; ROW(C300) - 23) &amp; "_p"</f>
        <v>aN_CYC_2_4_3_p</v>
      </c>
      <c r="B300">
        <v>0</v>
      </c>
      <c r="C300" t="s">
        <v>60</v>
      </c>
    </row>
    <row r="301" spans="1:6" x14ac:dyDescent="0.25">
      <c r="A301" t="str" cm="1">
        <f t="array" aca="1" ref="A301" ca="1">"aN_CYC_3_" &amp; INDIRECT("F" &amp; ROW(C301) - 24) &amp; "_p"</f>
        <v>aN_CYC_3_4_3_p</v>
      </c>
      <c r="B301">
        <v>2</v>
      </c>
      <c r="C301" t="s">
        <v>61</v>
      </c>
    </row>
    <row r="302" spans="1:6" x14ac:dyDescent="0.25">
      <c r="A302" s="56" t="str">
        <f>"sector " &amp; D302 &amp; " and region " &amp;E302</f>
        <v>sector 5 and region 1</v>
      </c>
      <c r="B302" s="56"/>
      <c r="C302" s="56"/>
      <c r="D302" s="19">
        <v>5</v>
      </c>
      <c r="E302" s="19">
        <v>1</v>
      </c>
      <c r="F302" t="s">
        <v>244</v>
      </c>
    </row>
    <row r="303" spans="1:6" x14ac:dyDescent="0.25">
      <c r="A303" s="12" t="s">
        <v>58</v>
      </c>
      <c r="B303" s="1"/>
      <c r="C303" s="1"/>
    </row>
    <row r="304" spans="1:6" x14ac:dyDescent="0.25">
      <c r="A304" t="str" cm="1">
        <f t="array" aca="1" ref="A304" ca="1">"aN_T_1_" &amp; INDIRECT("F" &amp; ROW(C304)-2) &amp; "_p"</f>
        <v>aN_T_1_5_1_p</v>
      </c>
      <c r="B304">
        <v>0</v>
      </c>
      <c r="C304" t="s">
        <v>59</v>
      </c>
    </row>
    <row r="305" spans="1:3" x14ac:dyDescent="0.25">
      <c r="A305" t="str" cm="1">
        <f t="array" aca="1" ref="A305" ca="1">"aN_T_2_" &amp; INDIRECT("F" &amp; ROW(C305)-3) &amp; "_p"</f>
        <v>aN_T_2_5_1_p</v>
      </c>
      <c r="B305">
        <v>0</v>
      </c>
      <c r="C305" t="s">
        <v>60</v>
      </c>
    </row>
    <row r="306" spans="1:3" x14ac:dyDescent="0.25">
      <c r="A306" t="str" cm="1">
        <f t="array" aca="1" ref="A306" ca="1">"aN_T_3_" &amp; INDIRECT("F" &amp; ROW(C306)-4) &amp; "_p"</f>
        <v>aN_T_3_5_1_p</v>
      </c>
      <c r="B306">
        <v>2</v>
      </c>
      <c r="C306" t="s">
        <v>61</v>
      </c>
    </row>
    <row r="307" spans="1:3" x14ac:dyDescent="0.25">
      <c r="A307" s="12" t="s">
        <v>63</v>
      </c>
      <c r="B307" s="1"/>
      <c r="C307" s="1"/>
    </row>
    <row r="308" spans="1:3" x14ac:dyDescent="0.25">
      <c r="A308" t="str" cm="1">
        <f t="array" aca="1" ref="A308" ca="1">"aN_WS_1_" &amp; INDIRECT("F" &amp; ROW(C308)-6) &amp; "_p"</f>
        <v>aN_WS_1_5_1_p</v>
      </c>
      <c r="B308">
        <v>0</v>
      </c>
      <c r="C308" t="s">
        <v>59</v>
      </c>
    </row>
    <row r="309" spans="1:3" x14ac:dyDescent="0.25">
      <c r="A309" t="str" cm="1">
        <f t="array" aca="1" ref="A309" ca="1">"aN_WS_2_" &amp; INDIRECT("F" &amp; ROW(C309)-7) &amp; "_p"</f>
        <v>aN_WS_2_5_1_p</v>
      </c>
      <c r="B309">
        <v>0</v>
      </c>
      <c r="C309" t="s">
        <v>60</v>
      </c>
    </row>
    <row r="310" spans="1:3" x14ac:dyDescent="0.25">
      <c r="A310" t="str" cm="1">
        <f t="array" aca="1" ref="A310" ca="1">"aN_WS_3_" &amp; INDIRECT("F" &amp; ROW(C310)-8) &amp; "_p"</f>
        <v>aN_WS_3_5_1_p</v>
      </c>
      <c r="B310">
        <v>2</v>
      </c>
      <c r="C310" t="s">
        <v>61</v>
      </c>
    </row>
    <row r="311" spans="1:3" x14ac:dyDescent="0.25">
      <c r="A311" s="12" t="s">
        <v>62</v>
      </c>
      <c r="B311" s="1"/>
      <c r="C311" s="1"/>
    </row>
    <row r="312" spans="1:3" x14ac:dyDescent="0.25">
      <c r="A312" t="str" cm="1">
        <f t="array" aca="1" ref="A312" ca="1">"aN_PREC_1_" &amp; INDIRECT("F" &amp; ROW(C312) - 10) &amp; "_p"</f>
        <v>aN_PREC_1_5_1_p</v>
      </c>
      <c r="B312">
        <v>0</v>
      </c>
      <c r="C312" t="s">
        <v>59</v>
      </c>
    </row>
    <row r="313" spans="1:3" x14ac:dyDescent="0.25">
      <c r="A313" t="str" cm="1">
        <f t="array" aca="1" ref="A313" ca="1">"aN_PREC_2_" &amp; INDIRECT("F" &amp; ROW(C313) - 11) &amp; "_p"</f>
        <v>aN_PREC_2_5_1_p</v>
      </c>
      <c r="B313">
        <v>0</v>
      </c>
      <c r="C313" t="s">
        <v>60</v>
      </c>
    </row>
    <row r="314" spans="1:3" x14ac:dyDescent="0.25">
      <c r="A314" t="str" cm="1">
        <f t="array" aca="1" ref="A314" ca="1">"aN_PREC_3_" &amp; INDIRECT("F" &amp; ROW(C314) - 12) &amp; "_p"</f>
        <v>aN_PREC_3_5_1_p</v>
      </c>
      <c r="B314">
        <v>2</v>
      </c>
      <c r="C314" t="s">
        <v>61</v>
      </c>
    </row>
    <row r="315" spans="1:3" x14ac:dyDescent="0.25">
      <c r="A315" s="12" t="s">
        <v>64</v>
      </c>
      <c r="B315" s="1"/>
      <c r="C315" s="1"/>
    </row>
    <row r="316" spans="1:3" x14ac:dyDescent="0.25">
      <c r="A316" t="str" cm="1">
        <f t="array" aca="1" ref="A316" ca="1">"aN_SL_1_" &amp; INDIRECT("F" &amp; ROW(C316) - 14) &amp; "_p"</f>
        <v>aN_SL_1_5_1_p</v>
      </c>
      <c r="B316">
        <v>0</v>
      </c>
      <c r="C316" t="s">
        <v>59</v>
      </c>
    </row>
    <row r="317" spans="1:3" x14ac:dyDescent="0.25">
      <c r="A317" t="str" cm="1">
        <f t="array" aca="1" ref="A317" ca="1">"aN_SL_2_" &amp; INDIRECT("F" &amp; ROW(C317) - 15) &amp; "_p"</f>
        <v>aN_SL_2_5_1_p</v>
      </c>
      <c r="B317">
        <v>0</v>
      </c>
      <c r="C317" t="s">
        <v>60</v>
      </c>
    </row>
    <row r="318" spans="1:3" x14ac:dyDescent="0.25">
      <c r="A318" t="str" cm="1">
        <f t="array" aca="1" ref="A318" ca="1">"aN_SL_3_" &amp; INDIRECT("F" &amp; ROW(C318) - 16) &amp; "_p"</f>
        <v>aN_SL_3_5_1_p</v>
      </c>
      <c r="B318">
        <v>2</v>
      </c>
      <c r="C318" t="s">
        <v>61</v>
      </c>
    </row>
    <row r="319" spans="1:3" x14ac:dyDescent="0.25">
      <c r="A319" s="12" t="s">
        <v>171</v>
      </c>
      <c r="B319" s="1"/>
      <c r="C319" s="1"/>
    </row>
    <row r="320" spans="1:3" x14ac:dyDescent="0.25">
      <c r="A320" t="str" cm="1">
        <f t="array" aca="1" ref="A320" ca="1">"aN_DRO_1_" &amp; INDIRECT("F" &amp; ROW(C320) - 18) &amp; "_p"</f>
        <v>aN_DRO_1_5_1_p</v>
      </c>
      <c r="B320">
        <v>0</v>
      </c>
      <c r="C320" t="s">
        <v>59</v>
      </c>
    </row>
    <row r="321" spans="1:6" x14ac:dyDescent="0.25">
      <c r="A321" t="str" cm="1">
        <f t="array" aca="1" ref="A321" ca="1">"aN_DRO_2_" &amp; INDIRECT("F" &amp; ROW(C321) - 19) &amp; "_p"</f>
        <v>aN_DRO_2_5_1_p</v>
      </c>
      <c r="B321">
        <v>0</v>
      </c>
      <c r="C321" t="s">
        <v>60</v>
      </c>
    </row>
    <row r="322" spans="1:6" x14ac:dyDescent="0.25">
      <c r="A322" t="str" cm="1">
        <f t="array" aca="1" ref="A322" ca="1">"aN_DRO_3_" &amp; INDIRECT("F" &amp; ROW(C322) - 20) &amp; "_p"</f>
        <v>aN_DRO_3_5_1_p</v>
      </c>
      <c r="B322">
        <v>2</v>
      </c>
      <c r="C322" t="s">
        <v>61</v>
      </c>
    </row>
    <row r="323" spans="1:6" x14ac:dyDescent="0.25">
      <c r="A323" s="12" t="s">
        <v>172</v>
      </c>
    </row>
    <row r="324" spans="1:6" x14ac:dyDescent="0.25">
      <c r="A324" t="str" cm="1">
        <f t="array" aca="1" ref="A324" ca="1">"aN_CYC_1_" &amp; INDIRECT("F" &amp; ROW(C324) - 22) &amp; "_p"</f>
        <v>aN_CYC_1_5_1_p</v>
      </c>
      <c r="B324">
        <v>0</v>
      </c>
      <c r="C324" t="s">
        <v>59</v>
      </c>
    </row>
    <row r="325" spans="1:6" x14ac:dyDescent="0.25">
      <c r="A325" t="str" cm="1">
        <f t="array" aca="1" ref="A325" ca="1">"aN_CYC_2_" &amp; INDIRECT("F" &amp; ROW(C325) - 23) &amp; "_p"</f>
        <v>aN_CYC_2_5_1_p</v>
      </c>
      <c r="B325">
        <v>0</v>
      </c>
      <c r="C325" t="s">
        <v>60</v>
      </c>
    </row>
    <row r="326" spans="1:6" x14ac:dyDescent="0.25">
      <c r="A326" t="str" cm="1">
        <f t="array" aca="1" ref="A326" ca="1">"aN_CYC_3_" &amp; INDIRECT("F" &amp; ROW(C326) - 24) &amp; "_p"</f>
        <v>aN_CYC_3_5_1_p</v>
      </c>
      <c r="B326">
        <v>2</v>
      </c>
      <c r="C326" t="s">
        <v>61</v>
      </c>
    </row>
    <row r="327" spans="1:6" x14ac:dyDescent="0.25">
      <c r="A327" s="56" t="str">
        <f>"sector " &amp; D327 &amp; " and region " &amp;E327</f>
        <v>sector 5 and region 2</v>
      </c>
      <c r="B327" s="56"/>
      <c r="C327" s="56"/>
      <c r="D327" s="19">
        <v>5</v>
      </c>
      <c r="E327" s="19">
        <v>2</v>
      </c>
      <c r="F327" t="s">
        <v>245</v>
      </c>
    </row>
    <row r="328" spans="1:6" x14ac:dyDescent="0.25">
      <c r="A328" s="12" t="s">
        <v>58</v>
      </c>
      <c r="B328" s="1"/>
      <c r="C328" s="1"/>
    </row>
    <row r="329" spans="1:6" x14ac:dyDescent="0.25">
      <c r="A329" t="str" cm="1">
        <f t="array" aca="1" ref="A329" ca="1">"aN_T_1_" &amp; INDIRECT("F" &amp; ROW(C329)-2) &amp; "_p"</f>
        <v>aN_T_1_5_2_p</v>
      </c>
      <c r="B329">
        <v>0</v>
      </c>
      <c r="C329" t="s">
        <v>59</v>
      </c>
    </row>
    <row r="330" spans="1:6" x14ac:dyDescent="0.25">
      <c r="A330" t="str" cm="1">
        <f t="array" aca="1" ref="A330" ca="1">"aN_T_2_" &amp; INDIRECT("F" &amp; ROW(C330)-3) &amp; "_p"</f>
        <v>aN_T_2_5_2_p</v>
      </c>
      <c r="B330">
        <v>0</v>
      </c>
      <c r="C330" t="s">
        <v>60</v>
      </c>
    </row>
    <row r="331" spans="1:6" x14ac:dyDescent="0.25">
      <c r="A331" t="str" cm="1">
        <f t="array" aca="1" ref="A331" ca="1">"aN_T_3_" &amp; INDIRECT("F" &amp; ROW(C331)-4) &amp; "_p"</f>
        <v>aN_T_3_5_2_p</v>
      </c>
      <c r="B331">
        <v>2</v>
      </c>
      <c r="C331" t="s">
        <v>61</v>
      </c>
    </row>
    <row r="332" spans="1:6" x14ac:dyDescent="0.25">
      <c r="A332" s="12" t="s">
        <v>63</v>
      </c>
      <c r="B332" s="1"/>
      <c r="C332" s="1"/>
    </row>
    <row r="333" spans="1:6" x14ac:dyDescent="0.25">
      <c r="A333" t="str" cm="1">
        <f t="array" aca="1" ref="A333" ca="1">"aN_WS_1_" &amp; INDIRECT("F" &amp; ROW(C333)-6) &amp; "_p"</f>
        <v>aN_WS_1_5_2_p</v>
      </c>
      <c r="B333">
        <v>0</v>
      </c>
      <c r="C333" t="s">
        <v>59</v>
      </c>
    </row>
    <row r="334" spans="1:6" x14ac:dyDescent="0.25">
      <c r="A334" t="str" cm="1">
        <f t="array" aca="1" ref="A334" ca="1">"aN_WS_2_" &amp; INDIRECT("F" &amp; ROW(C334)-7) &amp; "_p"</f>
        <v>aN_WS_2_5_2_p</v>
      </c>
      <c r="B334">
        <v>0</v>
      </c>
      <c r="C334" t="s">
        <v>60</v>
      </c>
    </row>
    <row r="335" spans="1:6" x14ac:dyDescent="0.25">
      <c r="A335" t="str" cm="1">
        <f t="array" aca="1" ref="A335" ca="1">"aN_WS_3_" &amp; INDIRECT("F" &amp; ROW(C335)-8) &amp; "_p"</f>
        <v>aN_WS_3_5_2_p</v>
      </c>
      <c r="B335">
        <v>2</v>
      </c>
      <c r="C335" t="s">
        <v>61</v>
      </c>
    </row>
    <row r="336" spans="1:6" x14ac:dyDescent="0.25">
      <c r="A336" s="12" t="s">
        <v>62</v>
      </c>
      <c r="B336" s="1"/>
      <c r="C336" s="1"/>
    </row>
    <row r="337" spans="1:6" x14ac:dyDescent="0.25">
      <c r="A337" t="str" cm="1">
        <f t="array" aca="1" ref="A337" ca="1">"aN_PREC_1_" &amp; INDIRECT("F" &amp; ROW(C337) - 10) &amp; "_p"</f>
        <v>aN_PREC_1_5_2_p</v>
      </c>
      <c r="B337">
        <v>0</v>
      </c>
      <c r="C337" t="s">
        <v>59</v>
      </c>
    </row>
    <row r="338" spans="1:6" x14ac:dyDescent="0.25">
      <c r="A338" t="str" cm="1">
        <f t="array" aca="1" ref="A338" ca="1">"aN_PREC_2_" &amp; INDIRECT("F" &amp; ROW(C338) - 11) &amp; "_p"</f>
        <v>aN_PREC_2_5_2_p</v>
      </c>
      <c r="B338">
        <v>0</v>
      </c>
      <c r="C338" t="s">
        <v>60</v>
      </c>
    </row>
    <row r="339" spans="1:6" x14ac:dyDescent="0.25">
      <c r="A339" t="str" cm="1">
        <f t="array" aca="1" ref="A339" ca="1">"aN_PREC_3_" &amp; INDIRECT("F" &amp; ROW(C339) - 12) &amp; "_p"</f>
        <v>aN_PREC_3_5_2_p</v>
      </c>
      <c r="B339">
        <v>2</v>
      </c>
      <c r="C339" t="s">
        <v>61</v>
      </c>
    </row>
    <row r="340" spans="1:6" x14ac:dyDescent="0.25">
      <c r="A340" s="12" t="s">
        <v>64</v>
      </c>
      <c r="B340" s="1"/>
      <c r="C340" s="1"/>
    </row>
    <row r="341" spans="1:6" x14ac:dyDescent="0.25">
      <c r="A341" t="str" cm="1">
        <f t="array" aca="1" ref="A341" ca="1">"aN_SL_1_" &amp; INDIRECT("F" &amp; ROW(C341) - 14) &amp; "_p"</f>
        <v>aN_SL_1_5_2_p</v>
      </c>
      <c r="B341">
        <v>0</v>
      </c>
      <c r="C341" t="s">
        <v>59</v>
      </c>
    </row>
    <row r="342" spans="1:6" x14ac:dyDescent="0.25">
      <c r="A342" t="str" cm="1">
        <f t="array" aca="1" ref="A342" ca="1">"aN_SL_2_" &amp; INDIRECT("F" &amp; ROW(C342) - 15) &amp; "_p"</f>
        <v>aN_SL_2_5_2_p</v>
      </c>
      <c r="B342">
        <v>0</v>
      </c>
      <c r="C342" t="s">
        <v>60</v>
      </c>
    </row>
    <row r="343" spans="1:6" x14ac:dyDescent="0.25">
      <c r="A343" t="str" cm="1">
        <f t="array" aca="1" ref="A343" ca="1">"aN_SL_3_" &amp; INDIRECT("F" &amp; ROW(C343) - 16) &amp; "_p"</f>
        <v>aN_SL_3_5_2_p</v>
      </c>
      <c r="B343">
        <v>2</v>
      </c>
      <c r="C343" t="s">
        <v>61</v>
      </c>
    </row>
    <row r="344" spans="1:6" x14ac:dyDescent="0.25">
      <c r="A344" s="12" t="s">
        <v>171</v>
      </c>
      <c r="B344" s="1"/>
      <c r="C344" s="1"/>
    </row>
    <row r="345" spans="1:6" x14ac:dyDescent="0.25">
      <c r="A345" t="str" cm="1">
        <f t="array" aca="1" ref="A345" ca="1">"aN_DRO_1_" &amp; INDIRECT("F" &amp; ROW(C345) - 18) &amp; "_p"</f>
        <v>aN_DRO_1_5_2_p</v>
      </c>
      <c r="B345">
        <v>0</v>
      </c>
      <c r="C345" t="s">
        <v>59</v>
      </c>
    </row>
    <row r="346" spans="1:6" x14ac:dyDescent="0.25">
      <c r="A346" t="str" cm="1">
        <f t="array" aca="1" ref="A346" ca="1">"aN_DRO_2_" &amp; INDIRECT("F" &amp; ROW(C346) - 19) &amp; "_p"</f>
        <v>aN_DRO_2_5_2_p</v>
      </c>
      <c r="B346">
        <v>0</v>
      </c>
      <c r="C346" t="s">
        <v>60</v>
      </c>
    </row>
    <row r="347" spans="1:6" x14ac:dyDescent="0.25">
      <c r="A347" t="str" cm="1">
        <f t="array" aca="1" ref="A347" ca="1">"aN_DRO_3_" &amp; INDIRECT("F" &amp; ROW(C347) - 20) &amp; "_p"</f>
        <v>aN_DRO_3_5_2_p</v>
      </c>
      <c r="B347">
        <v>2</v>
      </c>
      <c r="C347" t="s">
        <v>61</v>
      </c>
    </row>
    <row r="348" spans="1:6" x14ac:dyDescent="0.25">
      <c r="A348" s="12" t="s">
        <v>172</v>
      </c>
    </row>
    <row r="349" spans="1:6" x14ac:dyDescent="0.25">
      <c r="A349" t="str" cm="1">
        <f t="array" aca="1" ref="A349" ca="1">"aN_CYC_1_" &amp; INDIRECT("F" &amp; ROW(C349) - 22) &amp; "_p"</f>
        <v>aN_CYC_1_5_2_p</v>
      </c>
      <c r="B349">
        <v>0</v>
      </c>
      <c r="C349" t="s">
        <v>59</v>
      </c>
    </row>
    <row r="350" spans="1:6" x14ac:dyDescent="0.25">
      <c r="A350" t="str" cm="1">
        <f t="array" aca="1" ref="A350" ca="1">"aN_CYC_2_" &amp; INDIRECT("F" &amp; ROW(C350) - 23) &amp; "_p"</f>
        <v>aN_CYC_2_5_2_p</v>
      </c>
      <c r="B350">
        <v>0</v>
      </c>
      <c r="C350" t="s">
        <v>60</v>
      </c>
    </row>
    <row r="351" spans="1:6" x14ac:dyDescent="0.25">
      <c r="A351" t="str" cm="1">
        <f t="array" aca="1" ref="A351" ca="1">"aN_CYC_3_" &amp; INDIRECT("F" &amp; ROW(C351) - 24) &amp; "_p"</f>
        <v>aN_CYC_3_5_2_p</v>
      </c>
      <c r="B351">
        <v>2</v>
      </c>
      <c r="C351" t="s">
        <v>61</v>
      </c>
    </row>
    <row r="352" spans="1:6" x14ac:dyDescent="0.25">
      <c r="A352" s="56" t="str">
        <f>"sector " &amp; D352 &amp; " and region " &amp;E352</f>
        <v>sector 5 and region 3</v>
      </c>
      <c r="B352" s="56"/>
      <c r="C352" s="56"/>
      <c r="D352" s="19">
        <v>5</v>
      </c>
      <c r="E352" s="19">
        <v>3</v>
      </c>
      <c r="F352" t="s">
        <v>246</v>
      </c>
    </row>
    <row r="353" spans="1:3" x14ac:dyDescent="0.25">
      <c r="A353" s="12" t="s">
        <v>58</v>
      </c>
      <c r="B353" s="1"/>
      <c r="C353" s="1"/>
    </row>
    <row r="354" spans="1:3" x14ac:dyDescent="0.25">
      <c r="A354" t="str" cm="1">
        <f t="array" aca="1" ref="A354" ca="1">"aN_T_1_" &amp; INDIRECT("F" &amp; ROW(C354)-2) &amp; "_p"</f>
        <v>aN_T_1_5_3_p</v>
      </c>
      <c r="B354">
        <v>0</v>
      </c>
      <c r="C354" t="s">
        <v>59</v>
      </c>
    </row>
    <row r="355" spans="1:3" x14ac:dyDescent="0.25">
      <c r="A355" t="str" cm="1">
        <f t="array" aca="1" ref="A355" ca="1">"aN_T_2_" &amp; INDIRECT("F" &amp; ROW(C355)-3) &amp; "_p"</f>
        <v>aN_T_2_5_3_p</v>
      </c>
      <c r="B355">
        <v>0</v>
      </c>
      <c r="C355" t="s">
        <v>60</v>
      </c>
    </row>
    <row r="356" spans="1:3" x14ac:dyDescent="0.25">
      <c r="A356" t="str" cm="1">
        <f t="array" aca="1" ref="A356" ca="1">"aN_T_3_" &amp; INDIRECT("F" &amp; ROW(C356)-4) &amp; "_p"</f>
        <v>aN_T_3_5_3_p</v>
      </c>
      <c r="B356">
        <v>2</v>
      </c>
      <c r="C356" t="s">
        <v>61</v>
      </c>
    </row>
    <row r="357" spans="1:3" x14ac:dyDescent="0.25">
      <c r="A357" s="12" t="s">
        <v>63</v>
      </c>
      <c r="B357" s="1"/>
      <c r="C357" s="1"/>
    </row>
    <row r="358" spans="1:3" x14ac:dyDescent="0.25">
      <c r="A358" t="str" cm="1">
        <f t="array" aca="1" ref="A358" ca="1">"aN_WS_1_" &amp; INDIRECT("F" &amp; ROW(C358)-6) &amp; "_p"</f>
        <v>aN_WS_1_5_3_p</v>
      </c>
      <c r="B358">
        <v>0</v>
      </c>
      <c r="C358" t="s">
        <v>59</v>
      </c>
    </row>
    <row r="359" spans="1:3" x14ac:dyDescent="0.25">
      <c r="A359" t="str" cm="1">
        <f t="array" aca="1" ref="A359" ca="1">"aN_WS_2_" &amp; INDIRECT("F" &amp; ROW(C359)-7) &amp; "_p"</f>
        <v>aN_WS_2_5_3_p</v>
      </c>
      <c r="B359">
        <v>0</v>
      </c>
      <c r="C359" t="s">
        <v>60</v>
      </c>
    </row>
    <row r="360" spans="1:3" x14ac:dyDescent="0.25">
      <c r="A360" t="str" cm="1">
        <f t="array" aca="1" ref="A360" ca="1">"aN_WS_3_" &amp; INDIRECT("F" &amp; ROW(C360)-8) &amp; "_p"</f>
        <v>aN_WS_3_5_3_p</v>
      </c>
      <c r="B360">
        <v>2</v>
      </c>
      <c r="C360" t="s">
        <v>61</v>
      </c>
    </row>
    <row r="361" spans="1:3" x14ac:dyDescent="0.25">
      <c r="A361" s="12" t="s">
        <v>62</v>
      </c>
      <c r="B361" s="1"/>
      <c r="C361" s="1"/>
    </row>
    <row r="362" spans="1:3" x14ac:dyDescent="0.25">
      <c r="A362" t="str" cm="1">
        <f t="array" aca="1" ref="A362" ca="1">"aN_PREC_1_" &amp; INDIRECT("F" &amp; ROW(C362) - 10) &amp; "_p"</f>
        <v>aN_PREC_1_5_3_p</v>
      </c>
      <c r="B362">
        <v>0</v>
      </c>
      <c r="C362" t="s">
        <v>59</v>
      </c>
    </row>
    <row r="363" spans="1:3" x14ac:dyDescent="0.25">
      <c r="A363" t="str" cm="1">
        <f t="array" aca="1" ref="A363" ca="1">"aN_PREC_2_" &amp; INDIRECT("F" &amp; ROW(C363) - 11) &amp; "_p"</f>
        <v>aN_PREC_2_5_3_p</v>
      </c>
      <c r="B363">
        <v>0</v>
      </c>
      <c r="C363" t="s">
        <v>60</v>
      </c>
    </row>
    <row r="364" spans="1:3" x14ac:dyDescent="0.25">
      <c r="A364" t="str" cm="1">
        <f t="array" aca="1" ref="A364" ca="1">"aN_PREC_3_" &amp; INDIRECT("F" &amp; ROW(C364) - 12) &amp; "_p"</f>
        <v>aN_PREC_3_5_3_p</v>
      </c>
      <c r="B364">
        <v>2</v>
      </c>
      <c r="C364" t="s">
        <v>61</v>
      </c>
    </row>
    <row r="365" spans="1:3" x14ac:dyDescent="0.25">
      <c r="A365" s="12" t="s">
        <v>64</v>
      </c>
      <c r="B365" s="1"/>
      <c r="C365" s="1"/>
    </row>
    <row r="366" spans="1:3" x14ac:dyDescent="0.25">
      <c r="A366" t="str" cm="1">
        <f t="array" aca="1" ref="A366" ca="1">"aN_SL_1_" &amp; INDIRECT("F" &amp; ROW(C366) - 14) &amp; "_p"</f>
        <v>aN_SL_1_5_3_p</v>
      </c>
      <c r="B366">
        <v>0</v>
      </c>
      <c r="C366" t="s">
        <v>59</v>
      </c>
    </row>
    <row r="367" spans="1:3" x14ac:dyDescent="0.25">
      <c r="A367" t="str" cm="1">
        <f t="array" aca="1" ref="A367" ca="1">"aN_SL_2_" &amp; INDIRECT("F" &amp; ROW(C367) - 15) &amp; "_p"</f>
        <v>aN_SL_2_5_3_p</v>
      </c>
      <c r="B367">
        <v>0</v>
      </c>
      <c r="C367" t="s">
        <v>60</v>
      </c>
    </row>
    <row r="368" spans="1:3" x14ac:dyDescent="0.25">
      <c r="A368" t="str" cm="1">
        <f t="array" aca="1" ref="A368" ca="1">"aN_SL_3_" &amp; INDIRECT("F" &amp; ROW(C368) - 16) &amp; "_p"</f>
        <v>aN_SL_3_5_3_p</v>
      </c>
      <c r="B368">
        <v>2</v>
      </c>
      <c r="C368" t="s">
        <v>61</v>
      </c>
    </row>
    <row r="369" spans="1:6" x14ac:dyDescent="0.25">
      <c r="A369" s="12" t="s">
        <v>171</v>
      </c>
      <c r="B369" s="1"/>
      <c r="C369" s="1"/>
    </row>
    <row r="370" spans="1:6" x14ac:dyDescent="0.25">
      <c r="A370" t="str" cm="1">
        <f t="array" aca="1" ref="A370" ca="1">"aN_DRO_1_" &amp; INDIRECT("F" &amp; ROW(C370) - 18) &amp; "_p"</f>
        <v>aN_DRO_1_5_3_p</v>
      </c>
      <c r="B370">
        <v>0</v>
      </c>
      <c r="C370" t="s">
        <v>59</v>
      </c>
    </row>
    <row r="371" spans="1:6" x14ac:dyDescent="0.25">
      <c r="A371" t="str" cm="1">
        <f t="array" aca="1" ref="A371" ca="1">"aN_DRO_2_" &amp; INDIRECT("F" &amp; ROW(C371) - 19) &amp; "_p"</f>
        <v>aN_DRO_2_5_3_p</v>
      </c>
      <c r="B371">
        <v>0</v>
      </c>
      <c r="C371" t="s">
        <v>60</v>
      </c>
    </row>
    <row r="372" spans="1:6" x14ac:dyDescent="0.25">
      <c r="A372" t="str" cm="1">
        <f t="array" aca="1" ref="A372" ca="1">"aN_DRO_3_" &amp; INDIRECT("F" &amp; ROW(C372) - 20) &amp; "_p"</f>
        <v>aN_DRO_3_5_3_p</v>
      </c>
      <c r="B372">
        <v>2</v>
      </c>
      <c r="C372" t="s">
        <v>61</v>
      </c>
    </row>
    <row r="373" spans="1:6" x14ac:dyDescent="0.25">
      <c r="A373" s="12" t="s">
        <v>172</v>
      </c>
    </row>
    <row r="374" spans="1:6" x14ac:dyDescent="0.25">
      <c r="A374" t="str" cm="1">
        <f t="array" aca="1" ref="A374" ca="1">"aN_CYC_1_" &amp; INDIRECT("F" &amp; ROW(C374) - 22) &amp; "_p"</f>
        <v>aN_CYC_1_5_3_p</v>
      </c>
      <c r="B374">
        <v>0</v>
      </c>
      <c r="C374" t="s">
        <v>59</v>
      </c>
    </row>
    <row r="375" spans="1:6" x14ac:dyDescent="0.25">
      <c r="A375" t="str" cm="1">
        <f t="array" aca="1" ref="A375" ca="1">"aN_CYC_2_" &amp; INDIRECT("F" &amp; ROW(C375) - 23) &amp; "_p"</f>
        <v>aN_CYC_2_5_3_p</v>
      </c>
      <c r="B375">
        <v>0</v>
      </c>
      <c r="C375" t="s">
        <v>60</v>
      </c>
    </row>
    <row r="376" spans="1:6" x14ac:dyDescent="0.25">
      <c r="A376" t="str" cm="1">
        <f t="array" aca="1" ref="A376" ca="1">"aN_CYC_3_" &amp; INDIRECT("F" &amp; ROW(C376) - 24) &amp; "_p"</f>
        <v>aN_CYC_3_5_3_p</v>
      </c>
      <c r="B376">
        <v>2</v>
      </c>
      <c r="C376" t="s">
        <v>61</v>
      </c>
    </row>
    <row r="377" spans="1:6" x14ac:dyDescent="0.25">
      <c r="A377" s="56" t="str">
        <f>"sector " &amp; D377 &amp; " and region " &amp;E377</f>
        <v>sector 6 and region 1</v>
      </c>
      <c r="B377" s="56"/>
      <c r="C377" s="56"/>
      <c r="D377" s="19">
        <v>6</v>
      </c>
      <c r="E377" s="19">
        <v>1</v>
      </c>
      <c r="F377" t="s">
        <v>247</v>
      </c>
    </row>
    <row r="378" spans="1:6" x14ac:dyDescent="0.25">
      <c r="A378" s="12" t="s">
        <v>58</v>
      </c>
      <c r="B378" s="1"/>
      <c r="C378" s="1"/>
    </row>
    <row r="379" spans="1:6" x14ac:dyDescent="0.25">
      <c r="A379" t="str" cm="1">
        <f t="array" aca="1" ref="A379" ca="1">"aN_T_1_" &amp; INDIRECT("F" &amp; ROW(C379)-2) &amp; "_p"</f>
        <v>aN_T_1_6_1_p</v>
      </c>
      <c r="B379">
        <v>0</v>
      </c>
      <c r="C379" t="s">
        <v>59</v>
      </c>
    </row>
    <row r="380" spans="1:6" x14ac:dyDescent="0.25">
      <c r="A380" t="str" cm="1">
        <f t="array" aca="1" ref="A380" ca="1">"aN_T_2_" &amp; INDIRECT("F" &amp; ROW(C380)-3) &amp; "_p"</f>
        <v>aN_T_2_6_1_p</v>
      </c>
      <c r="B380">
        <v>0</v>
      </c>
      <c r="C380" t="s">
        <v>60</v>
      </c>
    </row>
    <row r="381" spans="1:6" x14ac:dyDescent="0.25">
      <c r="A381" t="str" cm="1">
        <f t="array" aca="1" ref="A381" ca="1">"aN_T_3_" &amp; INDIRECT("F" &amp; ROW(C381)-4) &amp; "_p"</f>
        <v>aN_T_3_6_1_p</v>
      </c>
      <c r="B381">
        <v>2</v>
      </c>
      <c r="C381" t="s">
        <v>61</v>
      </c>
    </row>
    <row r="382" spans="1:6" x14ac:dyDescent="0.25">
      <c r="A382" s="12" t="s">
        <v>63</v>
      </c>
      <c r="B382" s="1"/>
      <c r="C382" s="1"/>
    </row>
    <row r="383" spans="1:6" x14ac:dyDescent="0.25">
      <c r="A383" t="str" cm="1">
        <f t="array" aca="1" ref="A383" ca="1">"aN_WS_1_" &amp; INDIRECT("F" &amp; ROW(C383)-6) &amp; "_p"</f>
        <v>aN_WS_1_6_1_p</v>
      </c>
      <c r="B383">
        <v>0</v>
      </c>
      <c r="C383" t="s">
        <v>59</v>
      </c>
    </row>
    <row r="384" spans="1:6" x14ac:dyDescent="0.25">
      <c r="A384" t="str" cm="1">
        <f t="array" aca="1" ref="A384" ca="1">"aN_WS_2_" &amp; INDIRECT("F" &amp; ROW(C384)-7) &amp; "_p"</f>
        <v>aN_WS_2_6_1_p</v>
      </c>
      <c r="B384">
        <v>0</v>
      </c>
      <c r="C384" t="s">
        <v>60</v>
      </c>
    </row>
    <row r="385" spans="1:3" x14ac:dyDescent="0.25">
      <c r="A385" t="str" cm="1">
        <f t="array" aca="1" ref="A385" ca="1">"aN_WS_3_" &amp; INDIRECT("F" &amp; ROW(C385)-8) &amp; "_p"</f>
        <v>aN_WS_3_6_1_p</v>
      </c>
      <c r="B385">
        <v>2</v>
      </c>
      <c r="C385" t="s">
        <v>61</v>
      </c>
    </row>
    <row r="386" spans="1:3" x14ac:dyDescent="0.25">
      <c r="A386" s="12" t="s">
        <v>62</v>
      </c>
      <c r="B386" s="1"/>
      <c r="C386" s="1"/>
    </row>
    <row r="387" spans="1:3" x14ac:dyDescent="0.25">
      <c r="A387" t="str" cm="1">
        <f t="array" aca="1" ref="A387" ca="1">"aN_PREC_1_" &amp; INDIRECT("F" &amp; ROW(C387) - 10) &amp; "_p"</f>
        <v>aN_PREC_1_6_1_p</v>
      </c>
      <c r="B387">
        <v>0</v>
      </c>
      <c r="C387" t="s">
        <v>59</v>
      </c>
    </row>
    <row r="388" spans="1:3" x14ac:dyDescent="0.25">
      <c r="A388" t="str" cm="1">
        <f t="array" aca="1" ref="A388" ca="1">"aN_PREC_2_" &amp; INDIRECT("F" &amp; ROW(C388) - 11) &amp; "_p"</f>
        <v>aN_PREC_2_6_1_p</v>
      </c>
      <c r="B388">
        <v>0</v>
      </c>
      <c r="C388" t="s">
        <v>60</v>
      </c>
    </row>
    <row r="389" spans="1:3" x14ac:dyDescent="0.25">
      <c r="A389" t="str" cm="1">
        <f t="array" aca="1" ref="A389" ca="1">"aN_PREC_3_" &amp; INDIRECT("F" &amp; ROW(C389) - 12) &amp; "_p"</f>
        <v>aN_PREC_3_6_1_p</v>
      </c>
      <c r="B389">
        <v>2</v>
      </c>
      <c r="C389" t="s">
        <v>61</v>
      </c>
    </row>
    <row r="390" spans="1:3" x14ac:dyDescent="0.25">
      <c r="A390" s="12" t="s">
        <v>64</v>
      </c>
      <c r="B390" s="1"/>
      <c r="C390" s="1"/>
    </row>
    <row r="391" spans="1:3" x14ac:dyDescent="0.25">
      <c r="A391" t="str" cm="1">
        <f t="array" aca="1" ref="A391" ca="1">"aN_SL_1_" &amp; INDIRECT("F" &amp; ROW(C391) - 14) &amp; "_p"</f>
        <v>aN_SL_1_6_1_p</v>
      </c>
      <c r="B391">
        <v>0</v>
      </c>
      <c r="C391" t="s">
        <v>59</v>
      </c>
    </row>
    <row r="392" spans="1:3" x14ac:dyDescent="0.25">
      <c r="A392" t="str" cm="1">
        <f t="array" aca="1" ref="A392" ca="1">"aN_SL_2_" &amp; INDIRECT("F" &amp; ROW(C392) - 15) &amp; "_p"</f>
        <v>aN_SL_2_6_1_p</v>
      </c>
      <c r="B392">
        <v>0</v>
      </c>
      <c r="C392" t="s">
        <v>60</v>
      </c>
    </row>
    <row r="393" spans="1:3" x14ac:dyDescent="0.25">
      <c r="A393" t="str" cm="1">
        <f t="array" aca="1" ref="A393" ca="1">"aN_SL_3_" &amp; INDIRECT("F" &amp; ROW(C393) - 16) &amp; "_p"</f>
        <v>aN_SL_3_6_1_p</v>
      </c>
      <c r="B393">
        <v>2</v>
      </c>
      <c r="C393" t="s">
        <v>61</v>
      </c>
    </row>
    <row r="394" spans="1:3" x14ac:dyDescent="0.25">
      <c r="A394" s="12" t="s">
        <v>171</v>
      </c>
      <c r="B394" s="1"/>
      <c r="C394" s="1"/>
    </row>
    <row r="395" spans="1:3" x14ac:dyDescent="0.25">
      <c r="A395" t="str" cm="1">
        <f t="array" aca="1" ref="A395" ca="1">"aN_DRO_1_" &amp; INDIRECT("F" &amp; ROW(C395) - 18) &amp; "_p"</f>
        <v>aN_DRO_1_6_1_p</v>
      </c>
      <c r="B395">
        <v>0</v>
      </c>
      <c r="C395" t="s">
        <v>59</v>
      </c>
    </row>
    <row r="396" spans="1:3" x14ac:dyDescent="0.25">
      <c r="A396" t="str" cm="1">
        <f t="array" aca="1" ref="A396" ca="1">"aN_DRO_2_" &amp; INDIRECT("F" &amp; ROW(C396) - 19) &amp; "_p"</f>
        <v>aN_DRO_2_6_1_p</v>
      </c>
      <c r="B396">
        <v>0</v>
      </c>
      <c r="C396" t="s">
        <v>60</v>
      </c>
    </row>
    <row r="397" spans="1:3" x14ac:dyDescent="0.25">
      <c r="A397" t="str" cm="1">
        <f t="array" aca="1" ref="A397" ca="1">"aN_DRO_3_" &amp; INDIRECT("F" &amp; ROW(C397) - 20) &amp; "_p"</f>
        <v>aN_DRO_3_6_1_p</v>
      </c>
      <c r="B397">
        <v>2</v>
      </c>
      <c r="C397" t="s">
        <v>61</v>
      </c>
    </row>
    <row r="398" spans="1:3" x14ac:dyDescent="0.25">
      <c r="A398" s="12" t="s">
        <v>172</v>
      </c>
    </row>
    <row r="399" spans="1:3" x14ac:dyDescent="0.25">
      <c r="A399" t="str" cm="1">
        <f t="array" aca="1" ref="A399" ca="1">"aN_CYC_1_" &amp; INDIRECT("F" &amp; ROW(C399) - 22) &amp; "_p"</f>
        <v>aN_CYC_1_6_1_p</v>
      </c>
      <c r="B399">
        <v>0</v>
      </c>
      <c r="C399" t="s">
        <v>59</v>
      </c>
    </row>
    <row r="400" spans="1:3" x14ac:dyDescent="0.25">
      <c r="A400" t="str" cm="1">
        <f t="array" aca="1" ref="A400" ca="1">"aN_CYC_2_" &amp; INDIRECT("F" &amp; ROW(C400) - 23) &amp; "_p"</f>
        <v>aN_CYC_2_6_1_p</v>
      </c>
      <c r="B400">
        <v>0</v>
      </c>
      <c r="C400" t="s">
        <v>60</v>
      </c>
    </row>
    <row r="401" spans="1:6" x14ac:dyDescent="0.25">
      <c r="A401" t="str" cm="1">
        <f t="array" aca="1" ref="A401" ca="1">"aN_CYC_3_" &amp; INDIRECT("F" &amp; ROW(C401) - 24) &amp; "_p"</f>
        <v>aN_CYC_3_6_1_p</v>
      </c>
      <c r="B401">
        <v>2</v>
      </c>
      <c r="C401" t="s">
        <v>61</v>
      </c>
    </row>
    <row r="402" spans="1:6" x14ac:dyDescent="0.25">
      <c r="A402" s="56" t="str">
        <f>"sector " &amp; D402 &amp; " and region " &amp;E402</f>
        <v>sector 6 and region 2</v>
      </c>
      <c r="B402" s="56"/>
      <c r="C402" s="56"/>
      <c r="D402" s="19">
        <v>6</v>
      </c>
      <c r="E402" s="19">
        <v>2</v>
      </c>
      <c r="F402" t="s">
        <v>248</v>
      </c>
    </row>
    <row r="403" spans="1:6" x14ac:dyDescent="0.25">
      <c r="A403" s="12" t="s">
        <v>58</v>
      </c>
      <c r="B403" s="1"/>
      <c r="C403" s="1"/>
    </row>
    <row r="404" spans="1:6" x14ac:dyDescent="0.25">
      <c r="A404" t="str" cm="1">
        <f t="array" aca="1" ref="A404" ca="1">"aN_T_1_" &amp; INDIRECT("F" &amp; ROW(C404)-2) &amp; "_p"</f>
        <v>aN_T_1_6_2_p</v>
      </c>
      <c r="B404">
        <v>0</v>
      </c>
      <c r="C404" t="s">
        <v>59</v>
      </c>
    </row>
    <row r="405" spans="1:6" x14ac:dyDescent="0.25">
      <c r="A405" t="str" cm="1">
        <f t="array" aca="1" ref="A405" ca="1">"aN_T_2_" &amp; INDIRECT("F" &amp; ROW(C405)-3) &amp; "_p"</f>
        <v>aN_T_2_6_2_p</v>
      </c>
      <c r="B405">
        <v>0</v>
      </c>
      <c r="C405" t="s">
        <v>60</v>
      </c>
    </row>
    <row r="406" spans="1:6" x14ac:dyDescent="0.25">
      <c r="A406" t="str" cm="1">
        <f t="array" aca="1" ref="A406" ca="1">"aN_T_3_" &amp; INDIRECT("F" &amp; ROW(C406)-4) &amp; "_p"</f>
        <v>aN_T_3_6_2_p</v>
      </c>
      <c r="B406">
        <v>2</v>
      </c>
      <c r="C406" t="s">
        <v>61</v>
      </c>
    </row>
    <row r="407" spans="1:6" x14ac:dyDescent="0.25">
      <c r="A407" s="12" t="s">
        <v>63</v>
      </c>
      <c r="B407" s="1"/>
      <c r="C407" s="1"/>
    </row>
    <row r="408" spans="1:6" x14ac:dyDescent="0.25">
      <c r="A408" t="str" cm="1">
        <f t="array" aca="1" ref="A408" ca="1">"aN_WS_1_" &amp; INDIRECT("F" &amp; ROW(C408)-6) &amp; "_p"</f>
        <v>aN_WS_1_6_2_p</v>
      </c>
      <c r="B408">
        <v>0</v>
      </c>
      <c r="C408" t="s">
        <v>59</v>
      </c>
    </row>
    <row r="409" spans="1:6" x14ac:dyDescent="0.25">
      <c r="A409" t="str" cm="1">
        <f t="array" aca="1" ref="A409" ca="1">"aN_WS_2_" &amp; INDIRECT("F" &amp; ROW(C409)-7) &amp; "_p"</f>
        <v>aN_WS_2_6_2_p</v>
      </c>
      <c r="B409">
        <v>0</v>
      </c>
      <c r="C409" t="s">
        <v>60</v>
      </c>
    </row>
    <row r="410" spans="1:6" x14ac:dyDescent="0.25">
      <c r="A410" t="str" cm="1">
        <f t="array" aca="1" ref="A410" ca="1">"aN_WS_3_" &amp; INDIRECT("F" &amp; ROW(C410)-8) &amp; "_p"</f>
        <v>aN_WS_3_6_2_p</v>
      </c>
      <c r="B410">
        <v>2</v>
      </c>
      <c r="C410" t="s">
        <v>61</v>
      </c>
    </row>
    <row r="411" spans="1:6" x14ac:dyDescent="0.25">
      <c r="A411" s="12" t="s">
        <v>62</v>
      </c>
      <c r="B411" s="1"/>
      <c r="C411" s="1"/>
    </row>
    <row r="412" spans="1:6" x14ac:dyDescent="0.25">
      <c r="A412" t="str" cm="1">
        <f t="array" aca="1" ref="A412" ca="1">"aN_PREC_1_" &amp; INDIRECT("F" &amp; ROW(C412) - 10) &amp; "_p"</f>
        <v>aN_PREC_1_6_2_p</v>
      </c>
      <c r="B412">
        <v>0</v>
      </c>
      <c r="C412" t="s">
        <v>59</v>
      </c>
    </row>
    <row r="413" spans="1:6" x14ac:dyDescent="0.25">
      <c r="A413" t="str" cm="1">
        <f t="array" aca="1" ref="A413" ca="1">"aN_PREC_2_" &amp; INDIRECT("F" &amp; ROW(C413) - 11) &amp; "_p"</f>
        <v>aN_PREC_2_6_2_p</v>
      </c>
      <c r="B413">
        <v>0</v>
      </c>
      <c r="C413" t="s">
        <v>60</v>
      </c>
    </row>
    <row r="414" spans="1:6" x14ac:dyDescent="0.25">
      <c r="A414" t="str" cm="1">
        <f t="array" aca="1" ref="A414" ca="1">"aN_PREC_3_" &amp; INDIRECT("F" &amp; ROW(C414) - 12) &amp; "_p"</f>
        <v>aN_PREC_3_6_2_p</v>
      </c>
      <c r="B414">
        <v>2</v>
      </c>
      <c r="C414" t="s">
        <v>61</v>
      </c>
    </row>
    <row r="415" spans="1:6" x14ac:dyDescent="0.25">
      <c r="A415" s="12" t="s">
        <v>64</v>
      </c>
      <c r="B415" s="1"/>
      <c r="C415" s="1"/>
    </row>
    <row r="416" spans="1:6" x14ac:dyDescent="0.25">
      <c r="A416" t="str" cm="1">
        <f t="array" aca="1" ref="A416" ca="1">"aN_SL_1_" &amp; INDIRECT("F" &amp; ROW(C416) - 14) &amp; "_p"</f>
        <v>aN_SL_1_6_2_p</v>
      </c>
      <c r="B416">
        <v>0</v>
      </c>
      <c r="C416" t="s">
        <v>59</v>
      </c>
    </row>
    <row r="417" spans="1:6" x14ac:dyDescent="0.25">
      <c r="A417" t="str" cm="1">
        <f t="array" aca="1" ref="A417" ca="1">"aN_SL_2_" &amp; INDIRECT("F" &amp; ROW(C417) - 15) &amp; "_p"</f>
        <v>aN_SL_2_6_2_p</v>
      </c>
      <c r="B417">
        <v>0</v>
      </c>
      <c r="C417" t="s">
        <v>60</v>
      </c>
    </row>
    <row r="418" spans="1:6" x14ac:dyDescent="0.25">
      <c r="A418" t="str" cm="1">
        <f t="array" aca="1" ref="A418" ca="1">"aN_SL_3_" &amp; INDIRECT("F" &amp; ROW(C418) - 16) &amp; "_p"</f>
        <v>aN_SL_3_6_2_p</v>
      </c>
      <c r="B418">
        <v>2</v>
      </c>
      <c r="C418" t="s">
        <v>61</v>
      </c>
    </row>
    <row r="419" spans="1:6" x14ac:dyDescent="0.25">
      <c r="A419" s="12" t="s">
        <v>171</v>
      </c>
      <c r="B419" s="1"/>
      <c r="C419" s="1"/>
    </row>
    <row r="420" spans="1:6" x14ac:dyDescent="0.25">
      <c r="A420" t="str" cm="1">
        <f t="array" aca="1" ref="A420" ca="1">"aN_DRO_1_" &amp; INDIRECT("F" &amp; ROW(C420) - 18) &amp; "_p"</f>
        <v>aN_DRO_1_6_2_p</v>
      </c>
      <c r="B420">
        <v>0</v>
      </c>
      <c r="C420" t="s">
        <v>59</v>
      </c>
    </row>
    <row r="421" spans="1:6" x14ac:dyDescent="0.25">
      <c r="A421" t="str" cm="1">
        <f t="array" aca="1" ref="A421" ca="1">"aN_DRO_2_" &amp; INDIRECT("F" &amp; ROW(C421) - 19) &amp; "_p"</f>
        <v>aN_DRO_2_6_2_p</v>
      </c>
      <c r="B421">
        <v>0</v>
      </c>
      <c r="C421" t="s">
        <v>60</v>
      </c>
    </row>
    <row r="422" spans="1:6" x14ac:dyDescent="0.25">
      <c r="A422" t="str" cm="1">
        <f t="array" aca="1" ref="A422" ca="1">"aN_DRO_3_" &amp; INDIRECT("F" &amp; ROW(C422) - 20) &amp; "_p"</f>
        <v>aN_DRO_3_6_2_p</v>
      </c>
      <c r="B422">
        <v>2</v>
      </c>
      <c r="C422" t="s">
        <v>61</v>
      </c>
    </row>
    <row r="423" spans="1:6" x14ac:dyDescent="0.25">
      <c r="A423" s="12" t="s">
        <v>172</v>
      </c>
    </row>
    <row r="424" spans="1:6" x14ac:dyDescent="0.25">
      <c r="A424" t="str" cm="1">
        <f t="array" aca="1" ref="A424" ca="1">"aN_CYC_1_" &amp; INDIRECT("F" &amp; ROW(C424) - 22) &amp; "_p"</f>
        <v>aN_CYC_1_6_2_p</v>
      </c>
      <c r="B424">
        <v>0</v>
      </c>
      <c r="C424" t="s">
        <v>59</v>
      </c>
    </row>
    <row r="425" spans="1:6" x14ac:dyDescent="0.25">
      <c r="A425" t="str" cm="1">
        <f t="array" aca="1" ref="A425" ca="1">"aN_CYC_2_" &amp; INDIRECT("F" &amp; ROW(C425) - 23) &amp; "_p"</f>
        <v>aN_CYC_2_6_2_p</v>
      </c>
      <c r="B425">
        <v>0</v>
      </c>
      <c r="C425" t="s">
        <v>60</v>
      </c>
    </row>
    <row r="426" spans="1:6" x14ac:dyDescent="0.25">
      <c r="A426" t="str" cm="1">
        <f t="array" aca="1" ref="A426" ca="1">"aN_CYC_3_" &amp; INDIRECT("F" &amp; ROW(C426) - 24) &amp; "_p"</f>
        <v>aN_CYC_3_6_2_p</v>
      </c>
      <c r="B426">
        <v>2</v>
      </c>
      <c r="C426" t="s">
        <v>61</v>
      </c>
    </row>
    <row r="427" spans="1:6" x14ac:dyDescent="0.25">
      <c r="A427" s="56" t="str">
        <f>"sector " &amp; D427 &amp; " and region " &amp;E427</f>
        <v>sector 6 and region 3</v>
      </c>
      <c r="B427" s="56"/>
      <c r="C427" s="56"/>
      <c r="D427" s="19">
        <v>6</v>
      </c>
      <c r="E427" s="19">
        <v>3</v>
      </c>
      <c r="F427" t="s">
        <v>249</v>
      </c>
    </row>
    <row r="428" spans="1:6" x14ac:dyDescent="0.25">
      <c r="A428" s="12" t="s">
        <v>58</v>
      </c>
      <c r="B428" s="1"/>
      <c r="C428" s="1"/>
    </row>
    <row r="429" spans="1:6" x14ac:dyDescent="0.25">
      <c r="A429" t="str" cm="1">
        <f t="array" aca="1" ref="A429" ca="1">"aN_T_1_" &amp; INDIRECT("F" &amp; ROW(C429)-2) &amp; "_p"</f>
        <v>aN_T_1_6_3_p</v>
      </c>
      <c r="B429">
        <v>0</v>
      </c>
      <c r="C429" t="s">
        <v>59</v>
      </c>
    </row>
    <row r="430" spans="1:6" x14ac:dyDescent="0.25">
      <c r="A430" t="str" cm="1">
        <f t="array" aca="1" ref="A430" ca="1">"aN_T_2_" &amp; INDIRECT("F" &amp; ROW(C430)-3) &amp; "_p"</f>
        <v>aN_T_2_6_3_p</v>
      </c>
      <c r="B430">
        <v>0</v>
      </c>
      <c r="C430" t="s">
        <v>60</v>
      </c>
    </row>
    <row r="431" spans="1:6" x14ac:dyDescent="0.25">
      <c r="A431" t="str" cm="1">
        <f t="array" aca="1" ref="A431" ca="1">"aN_T_3_" &amp; INDIRECT("F" &amp; ROW(C431)-4) &amp; "_p"</f>
        <v>aN_T_3_6_3_p</v>
      </c>
      <c r="B431">
        <v>2</v>
      </c>
      <c r="C431" t="s">
        <v>61</v>
      </c>
    </row>
    <row r="432" spans="1:6" x14ac:dyDescent="0.25">
      <c r="A432" s="12" t="s">
        <v>63</v>
      </c>
      <c r="B432" s="1"/>
      <c r="C432" s="1"/>
    </row>
    <row r="433" spans="1:3" x14ac:dyDescent="0.25">
      <c r="A433" t="str" cm="1">
        <f t="array" aca="1" ref="A433" ca="1">"aN_WS_1_" &amp; INDIRECT("F" &amp; ROW(C433)-6) &amp; "_p"</f>
        <v>aN_WS_1_6_3_p</v>
      </c>
      <c r="B433">
        <v>0</v>
      </c>
      <c r="C433" t="s">
        <v>59</v>
      </c>
    </row>
    <row r="434" spans="1:3" x14ac:dyDescent="0.25">
      <c r="A434" t="str" cm="1">
        <f t="array" aca="1" ref="A434" ca="1">"aN_WS_2_" &amp; INDIRECT("F" &amp; ROW(C434)-7) &amp; "_p"</f>
        <v>aN_WS_2_6_3_p</v>
      </c>
      <c r="B434">
        <v>0</v>
      </c>
      <c r="C434" t="s">
        <v>60</v>
      </c>
    </row>
    <row r="435" spans="1:3" x14ac:dyDescent="0.25">
      <c r="A435" t="str" cm="1">
        <f t="array" aca="1" ref="A435" ca="1">"aN_WS_3_" &amp; INDIRECT("F" &amp; ROW(C435)-8) &amp; "_p"</f>
        <v>aN_WS_3_6_3_p</v>
      </c>
      <c r="B435">
        <v>2</v>
      </c>
      <c r="C435" t="s">
        <v>61</v>
      </c>
    </row>
    <row r="436" spans="1:3" x14ac:dyDescent="0.25">
      <c r="A436" s="12" t="s">
        <v>62</v>
      </c>
      <c r="B436" s="1"/>
      <c r="C436" s="1"/>
    </row>
    <row r="437" spans="1:3" x14ac:dyDescent="0.25">
      <c r="A437" t="str" cm="1">
        <f t="array" aca="1" ref="A437" ca="1">"aN_PREC_1_" &amp; INDIRECT("F" &amp; ROW(C437) - 10) &amp; "_p"</f>
        <v>aN_PREC_1_6_3_p</v>
      </c>
      <c r="B437">
        <v>0</v>
      </c>
      <c r="C437" t="s">
        <v>59</v>
      </c>
    </row>
    <row r="438" spans="1:3" x14ac:dyDescent="0.25">
      <c r="A438" t="str" cm="1">
        <f t="array" aca="1" ref="A438" ca="1">"aN_PREC_2_" &amp; INDIRECT("F" &amp; ROW(C438) - 11) &amp; "_p"</f>
        <v>aN_PREC_2_6_3_p</v>
      </c>
      <c r="B438">
        <v>0</v>
      </c>
      <c r="C438" t="s">
        <v>60</v>
      </c>
    </row>
    <row r="439" spans="1:3" x14ac:dyDescent="0.25">
      <c r="A439" t="str" cm="1">
        <f t="array" aca="1" ref="A439" ca="1">"aN_PREC_3_" &amp; INDIRECT("F" &amp; ROW(C439) - 12) &amp; "_p"</f>
        <v>aN_PREC_3_6_3_p</v>
      </c>
      <c r="B439">
        <v>2</v>
      </c>
      <c r="C439" t="s">
        <v>61</v>
      </c>
    </row>
    <row r="440" spans="1:3" x14ac:dyDescent="0.25">
      <c r="A440" s="12" t="s">
        <v>64</v>
      </c>
      <c r="B440" s="1"/>
      <c r="C440" s="1"/>
    </row>
    <row r="441" spans="1:3" x14ac:dyDescent="0.25">
      <c r="A441" t="str" cm="1">
        <f t="array" aca="1" ref="A441" ca="1">"aN_SL_1_" &amp; INDIRECT("F" &amp; ROW(C441) - 14) &amp; "_p"</f>
        <v>aN_SL_1_6_3_p</v>
      </c>
      <c r="B441">
        <v>0</v>
      </c>
      <c r="C441" t="s">
        <v>59</v>
      </c>
    </row>
    <row r="442" spans="1:3" x14ac:dyDescent="0.25">
      <c r="A442" t="str" cm="1">
        <f t="array" aca="1" ref="A442" ca="1">"aN_SL_2_" &amp; INDIRECT("F" &amp; ROW(C442) - 15) &amp; "_p"</f>
        <v>aN_SL_2_6_3_p</v>
      </c>
      <c r="B442">
        <v>0</v>
      </c>
      <c r="C442" t="s">
        <v>60</v>
      </c>
    </row>
    <row r="443" spans="1:3" x14ac:dyDescent="0.25">
      <c r="A443" t="str" cm="1">
        <f t="array" aca="1" ref="A443" ca="1">"aN_SL_3_" &amp; INDIRECT("F" &amp; ROW(C443) - 16) &amp; "_p"</f>
        <v>aN_SL_3_6_3_p</v>
      </c>
      <c r="B443">
        <v>2</v>
      </c>
      <c r="C443" t="s">
        <v>61</v>
      </c>
    </row>
    <row r="444" spans="1:3" x14ac:dyDescent="0.25">
      <c r="A444" s="12" t="s">
        <v>171</v>
      </c>
      <c r="B444" s="1"/>
      <c r="C444" s="1"/>
    </row>
    <row r="445" spans="1:3" x14ac:dyDescent="0.25">
      <c r="A445" t="str" cm="1">
        <f t="array" aca="1" ref="A445" ca="1">"aN_DRO_1_" &amp; INDIRECT("F" &amp; ROW(C445) - 18) &amp; "_p"</f>
        <v>aN_DRO_1_6_3_p</v>
      </c>
      <c r="B445">
        <v>0</v>
      </c>
      <c r="C445" t="s">
        <v>59</v>
      </c>
    </row>
    <row r="446" spans="1:3" x14ac:dyDescent="0.25">
      <c r="A446" t="str" cm="1">
        <f t="array" aca="1" ref="A446" ca="1">"aN_DRO_2_" &amp; INDIRECT("F" &amp; ROW(C446) - 19) &amp; "_p"</f>
        <v>aN_DRO_2_6_3_p</v>
      </c>
      <c r="B446">
        <v>0</v>
      </c>
      <c r="C446" t="s">
        <v>60</v>
      </c>
    </row>
    <row r="447" spans="1:3" x14ac:dyDescent="0.25">
      <c r="A447" t="str" cm="1">
        <f t="array" aca="1" ref="A447" ca="1">"aN_DRO_3_" &amp; INDIRECT("F" &amp; ROW(C447) - 20) &amp; "_p"</f>
        <v>aN_DRO_3_6_3_p</v>
      </c>
      <c r="B447">
        <v>2</v>
      </c>
      <c r="C447" t="s">
        <v>61</v>
      </c>
    </row>
    <row r="448" spans="1:3" x14ac:dyDescent="0.25">
      <c r="A448" s="12" t="s">
        <v>172</v>
      </c>
    </row>
    <row r="449" spans="1:6" x14ac:dyDescent="0.25">
      <c r="A449" t="str" cm="1">
        <f t="array" aca="1" ref="A449" ca="1">"aN_CYC_1_" &amp; INDIRECT("F" &amp; ROW(C449) - 22) &amp; "_p"</f>
        <v>aN_CYC_1_6_3_p</v>
      </c>
      <c r="B449">
        <v>0</v>
      </c>
      <c r="C449" t="s">
        <v>59</v>
      </c>
    </row>
    <row r="450" spans="1:6" x14ac:dyDescent="0.25">
      <c r="A450" t="str" cm="1">
        <f t="array" aca="1" ref="A450" ca="1">"aN_CYC_2_" &amp; INDIRECT("F" &amp; ROW(C450) - 23) &amp; "_p"</f>
        <v>aN_CYC_2_6_3_p</v>
      </c>
      <c r="B450">
        <v>0</v>
      </c>
      <c r="C450" t="s">
        <v>60</v>
      </c>
    </row>
    <row r="451" spans="1:6" x14ac:dyDescent="0.25">
      <c r="A451" t="str" cm="1">
        <f t="array" aca="1" ref="A451" ca="1">"aN_CYC_3_" &amp; INDIRECT("F" &amp; ROW(C451) - 24) &amp; "_p"</f>
        <v>aN_CYC_3_6_3_p</v>
      </c>
      <c r="B451">
        <v>2</v>
      </c>
      <c r="C451" t="s">
        <v>61</v>
      </c>
    </row>
    <row r="452" spans="1:6" x14ac:dyDescent="0.25">
      <c r="A452" s="56" t="str">
        <f>"sector " &amp; D452 &amp; " and region " &amp;E452</f>
        <v>sector 7 and region 1</v>
      </c>
      <c r="B452" s="56"/>
      <c r="C452" s="56"/>
      <c r="D452" s="19">
        <v>7</v>
      </c>
      <c r="E452" s="19">
        <v>1</v>
      </c>
      <c r="F452" t="s">
        <v>250</v>
      </c>
    </row>
    <row r="453" spans="1:6" x14ac:dyDescent="0.25">
      <c r="A453" s="12" t="s">
        <v>58</v>
      </c>
      <c r="B453" s="1"/>
      <c r="C453" s="1"/>
    </row>
    <row r="454" spans="1:6" x14ac:dyDescent="0.25">
      <c r="A454" t="str" cm="1">
        <f t="array" aca="1" ref="A454" ca="1">"aN_T_1_" &amp; INDIRECT("F" &amp; ROW(C454)-2) &amp; "_p"</f>
        <v>aN_T_1_7_1_p</v>
      </c>
      <c r="B454">
        <v>0</v>
      </c>
      <c r="C454" t="s">
        <v>59</v>
      </c>
    </row>
    <row r="455" spans="1:6" x14ac:dyDescent="0.25">
      <c r="A455" t="str" cm="1">
        <f t="array" aca="1" ref="A455" ca="1">"aN_T_2_" &amp; INDIRECT("F" &amp; ROW(C455)-3) &amp; "_p"</f>
        <v>aN_T_2_7_1_p</v>
      </c>
      <c r="B455">
        <v>0</v>
      </c>
      <c r="C455" t="s">
        <v>60</v>
      </c>
    </row>
    <row r="456" spans="1:6" x14ac:dyDescent="0.25">
      <c r="A456" t="str" cm="1">
        <f t="array" aca="1" ref="A456" ca="1">"aN_T_3_" &amp; INDIRECT("F" &amp; ROW(C456)-4) &amp; "_p"</f>
        <v>aN_T_3_7_1_p</v>
      </c>
      <c r="B456">
        <v>2</v>
      </c>
      <c r="C456" t="s">
        <v>61</v>
      </c>
    </row>
    <row r="457" spans="1:6" x14ac:dyDescent="0.25">
      <c r="A457" s="12" t="s">
        <v>63</v>
      </c>
      <c r="B457" s="1"/>
      <c r="C457" s="1"/>
    </row>
    <row r="458" spans="1:6" x14ac:dyDescent="0.25">
      <c r="A458" t="str" cm="1">
        <f t="array" aca="1" ref="A458" ca="1">"aN_WS_1_" &amp; INDIRECT("F" &amp; ROW(C458)-6) &amp; "_p"</f>
        <v>aN_WS_1_7_1_p</v>
      </c>
      <c r="B458">
        <v>0</v>
      </c>
      <c r="C458" t="s">
        <v>59</v>
      </c>
    </row>
    <row r="459" spans="1:6" x14ac:dyDescent="0.25">
      <c r="A459" t="str" cm="1">
        <f t="array" aca="1" ref="A459" ca="1">"aN_WS_2_" &amp; INDIRECT("F" &amp; ROW(C459)-7) &amp; "_p"</f>
        <v>aN_WS_2_7_1_p</v>
      </c>
      <c r="B459">
        <v>0</v>
      </c>
      <c r="C459" t="s">
        <v>60</v>
      </c>
    </row>
    <row r="460" spans="1:6" x14ac:dyDescent="0.25">
      <c r="A460" t="str" cm="1">
        <f t="array" aca="1" ref="A460" ca="1">"aN_WS_3_" &amp; INDIRECT("F" &amp; ROW(C460)-8) &amp; "_p"</f>
        <v>aN_WS_3_7_1_p</v>
      </c>
      <c r="B460">
        <v>2</v>
      </c>
      <c r="C460" t="s">
        <v>61</v>
      </c>
    </row>
    <row r="461" spans="1:6" x14ac:dyDescent="0.25">
      <c r="A461" s="12" t="s">
        <v>62</v>
      </c>
      <c r="B461" s="1"/>
      <c r="C461" s="1"/>
    </row>
    <row r="462" spans="1:6" x14ac:dyDescent="0.25">
      <c r="A462" t="str" cm="1">
        <f t="array" aca="1" ref="A462" ca="1">"aN_PREC_1_" &amp; INDIRECT("F" &amp; ROW(C462) - 10) &amp; "_p"</f>
        <v>aN_PREC_1_7_1_p</v>
      </c>
      <c r="B462">
        <v>0</v>
      </c>
      <c r="C462" t="s">
        <v>59</v>
      </c>
    </row>
    <row r="463" spans="1:6" x14ac:dyDescent="0.25">
      <c r="A463" t="str" cm="1">
        <f t="array" aca="1" ref="A463" ca="1">"aN_PREC_2_" &amp; INDIRECT("F" &amp; ROW(C463) - 11) &amp; "_p"</f>
        <v>aN_PREC_2_7_1_p</v>
      </c>
      <c r="B463">
        <v>0</v>
      </c>
      <c r="C463" t="s">
        <v>60</v>
      </c>
    </row>
    <row r="464" spans="1:6" x14ac:dyDescent="0.25">
      <c r="A464" t="str" cm="1">
        <f t="array" aca="1" ref="A464" ca="1">"aN_PREC_3_" &amp; INDIRECT("F" &amp; ROW(C464) - 12) &amp; "_p"</f>
        <v>aN_PREC_3_7_1_p</v>
      </c>
      <c r="B464">
        <v>2</v>
      </c>
      <c r="C464" t="s">
        <v>61</v>
      </c>
    </row>
    <row r="465" spans="1:6" x14ac:dyDescent="0.25">
      <c r="A465" s="12" t="s">
        <v>64</v>
      </c>
      <c r="B465" s="1"/>
      <c r="C465" s="1"/>
    </row>
    <row r="466" spans="1:6" x14ac:dyDescent="0.25">
      <c r="A466" t="str" cm="1">
        <f t="array" aca="1" ref="A466" ca="1">"aN_SL_1_" &amp; INDIRECT("F" &amp; ROW(C466) - 14) &amp; "_p"</f>
        <v>aN_SL_1_7_1_p</v>
      </c>
      <c r="B466">
        <v>0</v>
      </c>
      <c r="C466" t="s">
        <v>59</v>
      </c>
    </row>
    <row r="467" spans="1:6" x14ac:dyDescent="0.25">
      <c r="A467" t="str" cm="1">
        <f t="array" aca="1" ref="A467" ca="1">"aN_SL_2_" &amp; INDIRECT("F" &amp; ROW(C467) - 15) &amp; "_p"</f>
        <v>aN_SL_2_7_1_p</v>
      </c>
      <c r="B467">
        <v>0</v>
      </c>
      <c r="C467" t="s">
        <v>60</v>
      </c>
    </row>
    <row r="468" spans="1:6" x14ac:dyDescent="0.25">
      <c r="A468" t="str" cm="1">
        <f t="array" aca="1" ref="A468" ca="1">"aN_SL_3_" &amp; INDIRECT("F" &amp; ROW(C468) - 16) &amp; "_p"</f>
        <v>aN_SL_3_7_1_p</v>
      </c>
      <c r="B468">
        <v>2</v>
      </c>
      <c r="C468" t="s">
        <v>61</v>
      </c>
    </row>
    <row r="469" spans="1:6" x14ac:dyDescent="0.25">
      <c r="A469" s="12" t="s">
        <v>171</v>
      </c>
      <c r="B469" s="1"/>
      <c r="C469" s="1"/>
    </row>
    <row r="470" spans="1:6" x14ac:dyDescent="0.25">
      <c r="A470" t="str" cm="1">
        <f t="array" aca="1" ref="A470" ca="1">"aN_DRO_1_" &amp; INDIRECT("F" &amp; ROW(C470) - 18) &amp; "_p"</f>
        <v>aN_DRO_1_7_1_p</v>
      </c>
      <c r="B470">
        <v>0</v>
      </c>
      <c r="C470" t="s">
        <v>59</v>
      </c>
    </row>
    <row r="471" spans="1:6" x14ac:dyDescent="0.25">
      <c r="A471" t="str" cm="1">
        <f t="array" aca="1" ref="A471" ca="1">"aN_DRO_2_" &amp; INDIRECT("F" &amp; ROW(C471) - 19) &amp; "_p"</f>
        <v>aN_DRO_2_7_1_p</v>
      </c>
      <c r="B471">
        <v>0</v>
      </c>
      <c r="C471" t="s">
        <v>60</v>
      </c>
    </row>
    <row r="472" spans="1:6" x14ac:dyDescent="0.25">
      <c r="A472" t="str" cm="1">
        <f t="array" aca="1" ref="A472" ca="1">"aN_DRO_3_" &amp; INDIRECT("F" &amp; ROW(C472) - 20) &amp; "_p"</f>
        <v>aN_DRO_3_7_1_p</v>
      </c>
      <c r="B472">
        <v>2</v>
      </c>
      <c r="C472" t="s">
        <v>61</v>
      </c>
    </row>
    <row r="473" spans="1:6" x14ac:dyDescent="0.25">
      <c r="A473" s="12" t="s">
        <v>172</v>
      </c>
    </row>
    <row r="474" spans="1:6" x14ac:dyDescent="0.25">
      <c r="A474" t="str" cm="1">
        <f t="array" aca="1" ref="A474" ca="1">"aN_CYC_1_" &amp; INDIRECT("F" &amp; ROW(C474) - 22) &amp; "_p"</f>
        <v>aN_CYC_1_7_1_p</v>
      </c>
      <c r="B474">
        <v>0</v>
      </c>
      <c r="C474" t="s">
        <v>59</v>
      </c>
    </row>
    <row r="475" spans="1:6" x14ac:dyDescent="0.25">
      <c r="A475" t="str" cm="1">
        <f t="array" aca="1" ref="A475" ca="1">"aN_CYC_2_" &amp; INDIRECT("F" &amp; ROW(C475) - 23) &amp; "_p"</f>
        <v>aN_CYC_2_7_1_p</v>
      </c>
      <c r="B475">
        <v>0</v>
      </c>
      <c r="C475" t="s">
        <v>60</v>
      </c>
    </row>
    <row r="476" spans="1:6" x14ac:dyDescent="0.25">
      <c r="A476" t="str" cm="1">
        <f t="array" aca="1" ref="A476" ca="1">"aN_CYC_3_" &amp; INDIRECT("F" &amp; ROW(C476) - 24) &amp; "_p"</f>
        <v>aN_CYC_3_7_1_p</v>
      </c>
      <c r="B476">
        <v>2</v>
      </c>
      <c r="C476" t="s">
        <v>61</v>
      </c>
    </row>
    <row r="477" spans="1:6" x14ac:dyDescent="0.25">
      <c r="A477" s="56" t="str">
        <f>"sector " &amp; D477 &amp; " and region " &amp;E477</f>
        <v>sector 7 and region 2</v>
      </c>
      <c r="B477" s="56"/>
      <c r="C477" s="56"/>
      <c r="D477" s="19">
        <v>7</v>
      </c>
      <c r="E477" s="19">
        <v>2</v>
      </c>
      <c r="F477" t="s">
        <v>251</v>
      </c>
    </row>
    <row r="478" spans="1:6" x14ac:dyDescent="0.25">
      <c r="A478" s="12" t="s">
        <v>58</v>
      </c>
      <c r="B478" s="1"/>
      <c r="C478" s="1"/>
    </row>
    <row r="479" spans="1:6" x14ac:dyDescent="0.25">
      <c r="A479" t="str" cm="1">
        <f t="array" aca="1" ref="A479" ca="1">"aN_T_1_" &amp; INDIRECT("F" &amp; ROW(C479)-2) &amp; "_p"</f>
        <v>aN_T_1_7_2_p</v>
      </c>
      <c r="B479">
        <v>0</v>
      </c>
      <c r="C479" t="s">
        <v>59</v>
      </c>
    </row>
    <row r="480" spans="1:6" x14ac:dyDescent="0.25">
      <c r="A480" t="str" cm="1">
        <f t="array" aca="1" ref="A480" ca="1">"aN_T_2_" &amp; INDIRECT("F" &amp; ROW(C480)-3) &amp; "_p"</f>
        <v>aN_T_2_7_2_p</v>
      </c>
      <c r="B480">
        <v>0</v>
      </c>
      <c r="C480" t="s">
        <v>60</v>
      </c>
    </row>
    <row r="481" spans="1:3" x14ac:dyDescent="0.25">
      <c r="A481" t="str" cm="1">
        <f t="array" aca="1" ref="A481" ca="1">"aN_T_3_" &amp; INDIRECT("F" &amp; ROW(C481)-4) &amp; "_p"</f>
        <v>aN_T_3_7_2_p</v>
      </c>
      <c r="B481">
        <v>2</v>
      </c>
      <c r="C481" t="s">
        <v>61</v>
      </c>
    </row>
    <row r="482" spans="1:3" x14ac:dyDescent="0.25">
      <c r="A482" s="12" t="s">
        <v>63</v>
      </c>
      <c r="B482" s="1"/>
      <c r="C482" s="1"/>
    </row>
    <row r="483" spans="1:3" x14ac:dyDescent="0.25">
      <c r="A483" t="str" cm="1">
        <f t="array" aca="1" ref="A483" ca="1">"aN_WS_1_" &amp; INDIRECT("F" &amp; ROW(C483)-6) &amp; "_p"</f>
        <v>aN_WS_1_7_2_p</v>
      </c>
      <c r="B483">
        <v>0</v>
      </c>
      <c r="C483" t="s">
        <v>59</v>
      </c>
    </row>
    <row r="484" spans="1:3" x14ac:dyDescent="0.25">
      <c r="A484" t="str" cm="1">
        <f t="array" aca="1" ref="A484" ca="1">"aN_WS_2_" &amp; INDIRECT("F" &amp; ROW(C484)-7) &amp; "_p"</f>
        <v>aN_WS_2_7_2_p</v>
      </c>
      <c r="B484">
        <v>0</v>
      </c>
      <c r="C484" t="s">
        <v>60</v>
      </c>
    </row>
    <row r="485" spans="1:3" x14ac:dyDescent="0.25">
      <c r="A485" t="str" cm="1">
        <f t="array" aca="1" ref="A485" ca="1">"aN_WS_3_" &amp; INDIRECT("F" &amp; ROW(C485)-8) &amp; "_p"</f>
        <v>aN_WS_3_7_2_p</v>
      </c>
      <c r="B485">
        <v>2</v>
      </c>
      <c r="C485" t="s">
        <v>61</v>
      </c>
    </row>
    <row r="486" spans="1:3" x14ac:dyDescent="0.25">
      <c r="A486" s="12" t="s">
        <v>62</v>
      </c>
      <c r="B486" s="1"/>
      <c r="C486" s="1"/>
    </row>
    <row r="487" spans="1:3" x14ac:dyDescent="0.25">
      <c r="A487" t="str" cm="1">
        <f t="array" aca="1" ref="A487" ca="1">"aN_PREC_1_" &amp; INDIRECT("F" &amp; ROW(C487) - 10) &amp; "_p"</f>
        <v>aN_PREC_1_7_2_p</v>
      </c>
      <c r="B487">
        <v>0</v>
      </c>
      <c r="C487" t="s">
        <v>59</v>
      </c>
    </row>
    <row r="488" spans="1:3" x14ac:dyDescent="0.25">
      <c r="A488" t="str" cm="1">
        <f t="array" aca="1" ref="A488" ca="1">"aN_PREC_2_" &amp; INDIRECT("F" &amp; ROW(C488) - 11) &amp; "_p"</f>
        <v>aN_PREC_2_7_2_p</v>
      </c>
      <c r="B488">
        <v>0</v>
      </c>
      <c r="C488" t="s">
        <v>60</v>
      </c>
    </row>
    <row r="489" spans="1:3" x14ac:dyDescent="0.25">
      <c r="A489" t="str" cm="1">
        <f t="array" aca="1" ref="A489" ca="1">"aN_PREC_3_" &amp; INDIRECT("F" &amp; ROW(C489) - 12) &amp; "_p"</f>
        <v>aN_PREC_3_7_2_p</v>
      </c>
      <c r="B489">
        <v>2</v>
      </c>
      <c r="C489" t="s">
        <v>61</v>
      </c>
    </row>
    <row r="490" spans="1:3" x14ac:dyDescent="0.25">
      <c r="A490" s="12" t="s">
        <v>64</v>
      </c>
      <c r="B490" s="1"/>
      <c r="C490" s="1"/>
    </row>
    <row r="491" spans="1:3" x14ac:dyDescent="0.25">
      <c r="A491" t="str" cm="1">
        <f t="array" aca="1" ref="A491" ca="1">"aN_SL_1_" &amp; INDIRECT("F" &amp; ROW(C491) - 14) &amp; "_p"</f>
        <v>aN_SL_1_7_2_p</v>
      </c>
      <c r="B491">
        <v>0</v>
      </c>
      <c r="C491" t="s">
        <v>59</v>
      </c>
    </row>
    <row r="492" spans="1:3" x14ac:dyDescent="0.25">
      <c r="A492" t="str" cm="1">
        <f t="array" aca="1" ref="A492" ca="1">"aN_SL_2_" &amp; INDIRECT("F" &amp; ROW(C492) - 15) &amp; "_p"</f>
        <v>aN_SL_2_7_2_p</v>
      </c>
      <c r="B492">
        <v>0</v>
      </c>
      <c r="C492" t="s">
        <v>60</v>
      </c>
    </row>
    <row r="493" spans="1:3" x14ac:dyDescent="0.25">
      <c r="A493" t="str" cm="1">
        <f t="array" aca="1" ref="A493" ca="1">"aN_SL_3_" &amp; INDIRECT("F" &amp; ROW(C493) - 16) &amp; "_p"</f>
        <v>aN_SL_3_7_2_p</v>
      </c>
      <c r="B493">
        <v>2</v>
      </c>
      <c r="C493" t="s">
        <v>61</v>
      </c>
    </row>
    <row r="494" spans="1:3" x14ac:dyDescent="0.25">
      <c r="A494" s="12" t="s">
        <v>171</v>
      </c>
      <c r="B494" s="1"/>
      <c r="C494" s="1"/>
    </row>
    <row r="495" spans="1:3" x14ac:dyDescent="0.25">
      <c r="A495" t="str" cm="1">
        <f t="array" aca="1" ref="A495" ca="1">"aN_DRO_1_" &amp; INDIRECT("F" &amp; ROW(C495) - 18) &amp; "_p"</f>
        <v>aN_DRO_1_7_2_p</v>
      </c>
      <c r="B495">
        <v>0</v>
      </c>
      <c r="C495" t="s">
        <v>59</v>
      </c>
    </row>
    <row r="496" spans="1:3" x14ac:dyDescent="0.25">
      <c r="A496" t="str" cm="1">
        <f t="array" aca="1" ref="A496" ca="1">"aN_DRO_2_" &amp; INDIRECT("F" &amp; ROW(C496) - 19) &amp; "_p"</f>
        <v>aN_DRO_2_7_2_p</v>
      </c>
      <c r="B496">
        <v>0</v>
      </c>
      <c r="C496" t="s">
        <v>60</v>
      </c>
    </row>
    <row r="497" spans="1:6" x14ac:dyDescent="0.25">
      <c r="A497" t="str" cm="1">
        <f t="array" aca="1" ref="A497" ca="1">"aN_DRO_3_" &amp; INDIRECT("F" &amp; ROW(C497) - 20) &amp; "_p"</f>
        <v>aN_DRO_3_7_2_p</v>
      </c>
      <c r="B497">
        <v>2</v>
      </c>
      <c r="C497" t="s">
        <v>61</v>
      </c>
    </row>
    <row r="498" spans="1:6" x14ac:dyDescent="0.25">
      <c r="A498" s="12" t="s">
        <v>172</v>
      </c>
    </row>
    <row r="499" spans="1:6" x14ac:dyDescent="0.25">
      <c r="A499" t="str" cm="1">
        <f t="array" aca="1" ref="A499" ca="1">"aN_CYC_1_" &amp; INDIRECT("F" &amp; ROW(C499) - 22) &amp; "_p"</f>
        <v>aN_CYC_1_7_2_p</v>
      </c>
      <c r="B499">
        <v>0</v>
      </c>
      <c r="C499" t="s">
        <v>59</v>
      </c>
    </row>
    <row r="500" spans="1:6" x14ac:dyDescent="0.25">
      <c r="A500" t="str" cm="1">
        <f t="array" aca="1" ref="A500" ca="1">"aN_CYC_2_" &amp; INDIRECT("F" &amp; ROW(C500) - 23) &amp; "_p"</f>
        <v>aN_CYC_2_7_2_p</v>
      </c>
      <c r="B500">
        <v>0</v>
      </c>
      <c r="C500" t="s">
        <v>60</v>
      </c>
    </row>
    <row r="501" spans="1:6" x14ac:dyDescent="0.25">
      <c r="A501" t="str" cm="1">
        <f t="array" aca="1" ref="A501" ca="1">"aN_CYC_3_" &amp; INDIRECT("F" &amp; ROW(C501) - 24) &amp; "_p"</f>
        <v>aN_CYC_3_7_2_p</v>
      </c>
      <c r="B501">
        <v>2</v>
      </c>
      <c r="C501" t="s">
        <v>61</v>
      </c>
    </row>
    <row r="502" spans="1:6" x14ac:dyDescent="0.25">
      <c r="A502" s="56" t="str">
        <f>"sector " &amp; D502 &amp; " and region " &amp;E502</f>
        <v>sector 7 and region 3</v>
      </c>
      <c r="B502" s="56"/>
      <c r="C502" s="56"/>
      <c r="D502" s="19">
        <v>7</v>
      </c>
      <c r="E502" s="19">
        <v>3</v>
      </c>
      <c r="F502" t="s">
        <v>252</v>
      </c>
    </row>
    <row r="503" spans="1:6" x14ac:dyDescent="0.25">
      <c r="A503" s="12" t="s">
        <v>58</v>
      </c>
      <c r="B503" s="1"/>
      <c r="C503" s="1"/>
    </row>
    <row r="504" spans="1:6" x14ac:dyDescent="0.25">
      <c r="A504" t="str" cm="1">
        <f t="array" aca="1" ref="A504" ca="1">"aN_T_1_" &amp; INDIRECT("F" &amp; ROW(C504)-2) &amp; "_p"</f>
        <v>aN_T_1_7_3_p</v>
      </c>
      <c r="B504">
        <v>0</v>
      </c>
      <c r="C504" t="s">
        <v>59</v>
      </c>
    </row>
    <row r="505" spans="1:6" x14ac:dyDescent="0.25">
      <c r="A505" t="str" cm="1">
        <f t="array" aca="1" ref="A505" ca="1">"aN_T_2_" &amp; INDIRECT("F" &amp; ROW(C505)-3) &amp; "_p"</f>
        <v>aN_T_2_7_3_p</v>
      </c>
      <c r="B505">
        <v>0</v>
      </c>
      <c r="C505" t="s">
        <v>60</v>
      </c>
    </row>
    <row r="506" spans="1:6" x14ac:dyDescent="0.25">
      <c r="A506" t="str" cm="1">
        <f t="array" aca="1" ref="A506" ca="1">"aN_T_3_" &amp; INDIRECT("F" &amp; ROW(C506)-4) &amp; "_p"</f>
        <v>aN_T_3_7_3_p</v>
      </c>
      <c r="B506">
        <v>2</v>
      </c>
      <c r="C506" t="s">
        <v>61</v>
      </c>
    </row>
    <row r="507" spans="1:6" x14ac:dyDescent="0.25">
      <c r="A507" s="12" t="s">
        <v>63</v>
      </c>
      <c r="B507" s="1"/>
      <c r="C507" s="1"/>
    </row>
    <row r="508" spans="1:6" x14ac:dyDescent="0.25">
      <c r="A508" t="str" cm="1">
        <f t="array" aca="1" ref="A508" ca="1">"aN_WS_1_" &amp; INDIRECT("F" &amp; ROW(C508)-6) &amp; "_p"</f>
        <v>aN_WS_1_7_3_p</v>
      </c>
      <c r="B508">
        <v>0</v>
      </c>
      <c r="C508" t="s">
        <v>59</v>
      </c>
    </row>
    <row r="509" spans="1:6" x14ac:dyDescent="0.25">
      <c r="A509" t="str" cm="1">
        <f t="array" aca="1" ref="A509" ca="1">"aN_WS_2_" &amp; INDIRECT("F" &amp; ROW(C509)-7) &amp; "_p"</f>
        <v>aN_WS_2_7_3_p</v>
      </c>
      <c r="B509">
        <v>0</v>
      </c>
      <c r="C509" t="s">
        <v>60</v>
      </c>
    </row>
    <row r="510" spans="1:6" x14ac:dyDescent="0.25">
      <c r="A510" t="str" cm="1">
        <f t="array" aca="1" ref="A510" ca="1">"aN_WS_3_" &amp; INDIRECT("F" &amp; ROW(C510)-8) &amp; "_p"</f>
        <v>aN_WS_3_7_3_p</v>
      </c>
      <c r="B510">
        <v>2</v>
      </c>
      <c r="C510" t="s">
        <v>61</v>
      </c>
    </row>
    <row r="511" spans="1:6" x14ac:dyDescent="0.25">
      <c r="A511" s="12" t="s">
        <v>62</v>
      </c>
      <c r="B511" s="1"/>
      <c r="C511" s="1"/>
    </row>
    <row r="512" spans="1:6" x14ac:dyDescent="0.25">
      <c r="A512" t="str" cm="1">
        <f t="array" aca="1" ref="A512" ca="1">"aN_PREC_1_" &amp; INDIRECT("F" &amp; ROW(C512) - 10) &amp; "_p"</f>
        <v>aN_PREC_1_7_3_p</v>
      </c>
      <c r="B512">
        <v>0</v>
      </c>
      <c r="C512" t="s">
        <v>59</v>
      </c>
    </row>
    <row r="513" spans="1:6" x14ac:dyDescent="0.25">
      <c r="A513" t="str" cm="1">
        <f t="array" aca="1" ref="A513" ca="1">"aN_PREC_2_" &amp; INDIRECT("F" &amp; ROW(C513) - 11) &amp; "_p"</f>
        <v>aN_PREC_2_7_3_p</v>
      </c>
      <c r="B513">
        <v>0</v>
      </c>
      <c r="C513" t="s">
        <v>60</v>
      </c>
    </row>
    <row r="514" spans="1:6" x14ac:dyDescent="0.25">
      <c r="A514" t="str" cm="1">
        <f t="array" aca="1" ref="A514" ca="1">"aN_PREC_3_" &amp; INDIRECT("F" &amp; ROW(C514) - 12) &amp; "_p"</f>
        <v>aN_PREC_3_7_3_p</v>
      </c>
      <c r="B514">
        <v>2</v>
      </c>
      <c r="C514" t="s">
        <v>61</v>
      </c>
    </row>
    <row r="515" spans="1:6" x14ac:dyDescent="0.25">
      <c r="A515" s="12" t="s">
        <v>64</v>
      </c>
      <c r="B515" s="1"/>
      <c r="C515" s="1"/>
    </row>
    <row r="516" spans="1:6" x14ac:dyDescent="0.25">
      <c r="A516" t="str" cm="1">
        <f t="array" aca="1" ref="A516" ca="1">"aN_SL_1_" &amp; INDIRECT("F" &amp; ROW(C516) - 14) &amp; "_p"</f>
        <v>aN_SL_1_7_3_p</v>
      </c>
      <c r="B516">
        <v>0</v>
      </c>
      <c r="C516" t="s">
        <v>59</v>
      </c>
    </row>
    <row r="517" spans="1:6" x14ac:dyDescent="0.25">
      <c r="A517" t="str" cm="1">
        <f t="array" aca="1" ref="A517" ca="1">"aN_SL_2_" &amp; INDIRECT("F" &amp; ROW(C517) - 15) &amp; "_p"</f>
        <v>aN_SL_2_7_3_p</v>
      </c>
      <c r="B517">
        <v>0</v>
      </c>
      <c r="C517" t="s">
        <v>60</v>
      </c>
    </row>
    <row r="518" spans="1:6" x14ac:dyDescent="0.25">
      <c r="A518" t="str" cm="1">
        <f t="array" aca="1" ref="A518" ca="1">"aN_SL_3_" &amp; INDIRECT("F" &amp; ROW(C518) - 16) &amp; "_p"</f>
        <v>aN_SL_3_7_3_p</v>
      </c>
      <c r="B518">
        <v>2</v>
      </c>
      <c r="C518" t="s">
        <v>61</v>
      </c>
    </row>
    <row r="519" spans="1:6" x14ac:dyDescent="0.25">
      <c r="A519" s="12" t="s">
        <v>171</v>
      </c>
      <c r="B519" s="1"/>
      <c r="C519" s="1"/>
    </row>
    <row r="520" spans="1:6" x14ac:dyDescent="0.25">
      <c r="A520" t="str" cm="1">
        <f t="array" aca="1" ref="A520" ca="1">"aN_DRO_1_" &amp; INDIRECT("F" &amp; ROW(C520) - 18) &amp; "_p"</f>
        <v>aN_DRO_1_7_3_p</v>
      </c>
      <c r="B520">
        <v>0</v>
      </c>
      <c r="C520" t="s">
        <v>59</v>
      </c>
    </row>
    <row r="521" spans="1:6" x14ac:dyDescent="0.25">
      <c r="A521" t="str" cm="1">
        <f t="array" aca="1" ref="A521" ca="1">"aN_DRO_2_" &amp; INDIRECT("F" &amp; ROW(C521) - 19) &amp; "_p"</f>
        <v>aN_DRO_2_7_3_p</v>
      </c>
      <c r="B521">
        <v>0</v>
      </c>
      <c r="C521" t="s">
        <v>60</v>
      </c>
    </row>
    <row r="522" spans="1:6" x14ac:dyDescent="0.25">
      <c r="A522" t="str" cm="1">
        <f t="array" aca="1" ref="A522" ca="1">"aN_DRO_3_" &amp; INDIRECT("F" &amp; ROW(C522) - 20) &amp; "_p"</f>
        <v>aN_DRO_3_7_3_p</v>
      </c>
      <c r="B522">
        <v>2</v>
      </c>
      <c r="C522" t="s">
        <v>61</v>
      </c>
    </row>
    <row r="523" spans="1:6" x14ac:dyDescent="0.25">
      <c r="A523" s="12" t="s">
        <v>172</v>
      </c>
    </row>
    <row r="524" spans="1:6" x14ac:dyDescent="0.25">
      <c r="A524" t="str" cm="1">
        <f t="array" aca="1" ref="A524" ca="1">"aN_CYC_1_" &amp; INDIRECT("F" &amp; ROW(C524) - 22) &amp; "_p"</f>
        <v>aN_CYC_1_7_3_p</v>
      </c>
      <c r="B524">
        <v>0</v>
      </c>
      <c r="C524" t="s">
        <v>59</v>
      </c>
    </row>
    <row r="525" spans="1:6" x14ac:dyDescent="0.25">
      <c r="A525" t="str" cm="1">
        <f t="array" aca="1" ref="A525" ca="1">"aN_CYC_2_" &amp; INDIRECT("F" &amp; ROW(C525) - 23) &amp; "_p"</f>
        <v>aN_CYC_2_7_3_p</v>
      </c>
      <c r="B525">
        <v>0</v>
      </c>
      <c r="C525" t="s">
        <v>60</v>
      </c>
    </row>
    <row r="526" spans="1:6" x14ac:dyDescent="0.25">
      <c r="A526" t="str" cm="1">
        <f t="array" aca="1" ref="A526" ca="1">"aN_CYC_3_" &amp; INDIRECT("F" &amp; ROW(C526) - 24) &amp; "_p"</f>
        <v>aN_CYC_3_7_3_p</v>
      </c>
      <c r="B526">
        <v>2</v>
      </c>
      <c r="C526" t="s">
        <v>61</v>
      </c>
    </row>
    <row r="527" spans="1:6" x14ac:dyDescent="0.25">
      <c r="A527" s="56" t="str">
        <f>"sector " &amp; D527 &amp; " and region " &amp;E527</f>
        <v>sector 8 and region 1</v>
      </c>
      <c r="B527" s="56"/>
      <c r="C527" s="56"/>
      <c r="D527" s="19">
        <v>8</v>
      </c>
      <c r="E527" s="19">
        <v>1</v>
      </c>
      <c r="F527" t="s">
        <v>253</v>
      </c>
    </row>
    <row r="528" spans="1:6" x14ac:dyDescent="0.25">
      <c r="A528" s="12" t="s">
        <v>58</v>
      </c>
      <c r="B528" s="1"/>
      <c r="C528" s="1"/>
    </row>
    <row r="529" spans="1:3" x14ac:dyDescent="0.25">
      <c r="A529" t="str" cm="1">
        <f t="array" aca="1" ref="A529" ca="1">"aN_T_1_" &amp; INDIRECT("F" &amp; ROW(C529)-2) &amp; "_p"</f>
        <v>aN_T_1_8_1_p</v>
      </c>
      <c r="B529">
        <v>0</v>
      </c>
      <c r="C529" t="s">
        <v>59</v>
      </c>
    </row>
    <row r="530" spans="1:3" x14ac:dyDescent="0.25">
      <c r="A530" t="str" cm="1">
        <f t="array" aca="1" ref="A530" ca="1">"aN_T_2_" &amp; INDIRECT("F" &amp; ROW(C530)-3) &amp; "_p"</f>
        <v>aN_T_2_8_1_p</v>
      </c>
      <c r="B530">
        <v>0</v>
      </c>
      <c r="C530" t="s">
        <v>60</v>
      </c>
    </row>
    <row r="531" spans="1:3" x14ac:dyDescent="0.25">
      <c r="A531" t="str" cm="1">
        <f t="array" aca="1" ref="A531" ca="1">"aN_T_3_" &amp; INDIRECT("F" &amp; ROW(C531)-4) &amp; "_p"</f>
        <v>aN_T_3_8_1_p</v>
      </c>
      <c r="B531">
        <v>2</v>
      </c>
      <c r="C531" t="s">
        <v>61</v>
      </c>
    </row>
    <row r="532" spans="1:3" x14ac:dyDescent="0.25">
      <c r="A532" s="12" t="s">
        <v>63</v>
      </c>
      <c r="B532" s="1"/>
      <c r="C532" s="1"/>
    </row>
    <row r="533" spans="1:3" x14ac:dyDescent="0.25">
      <c r="A533" t="str" cm="1">
        <f t="array" aca="1" ref="A533" ca="1">"aN_WS_1_" &amp; INDIRECT("F" &amp; ROW(C533)-6) &amp; "_p"</f>
        <v>aN_WS_1_8_1_p</v>
      </c>
      <c r="B533">
        <v>0</v>
      </c>
      <c r="C533" t="s">
        <v>59</v>
      </c>
    </row>
    <row r="534" spans="1:3" x14ac:dyDescent="0.25">
      <c r="A534" t="str" cm="1">
        <f t="array" aca="1" ref="A534" ca="1">"aN_WS_2_" &amp; INDIRECT("F" &amp; ROW(C534)-7) &amp; "_p"</f>
        <v>aN_WS_2_8_1_p</v>
      </c>
      <c r="B534">
        <v>0</v>
      </c>
      <c r="C534" t="s">
        <v>60</v>
      </c>
    </row>
    <row r="535" spans="1:3" x14ac:dyDescent="0.25">
      <c r="A535" t="str" cm="1">
        <f t="array" aca="1" ref="A535" ca="1">"aN_WS_3_" &amp; INDIRECT("F" &amp; ROW(C535)-8) &amp; "_p"</f>
        <v>aN_WS_3_8_1_p</v>
      </c>
      <c r="B535">
        <v>2</v>
      </c>
      <c r="C535" t="s">
        <v>61</v>
      </c>
    </row>
    <row r="536" spans="1:3" x14ac:dyDescent="0.25">
      <c r="A536" s="12" t="s">
        <v>62</v>
      </c>
      <c r="B536" s="1"/>
      <c r="C536" s="1"/>
    </row>
    <row r="537" spans="1:3" x14ac:dyDescent="0.25">
      <c r="A537" t="str" cm="1">
        <f t="array" aca="1" ref="A537" ca="1">"aN_PREC_1_" &amp; INDIRECT("F" &amp; ROW(C537) - 10) &amp; "_p"</f>
        <v>aN_PREC_1_8_1_p</v>
      </c>
      <c r="B537">
        <v>0</v>
      </c>
      <c r="C537" t="s">
        <v>59</v>
      </c>
    </row>
    <row r="538" spans="1:3" x14ac:dyDescent="0.25">
      <c r="A538" t="str" cm="1">
        <f t="array" aca="1" ref="A538" ca="1">"aN_PREC_2_" &amp; INDIRECT("F" &amp; ROW(C538) - 11) &amp; "_p"</f>
        <v>aN_PREC_2_8_1_p</v>
      </c>
      <c r="B538">
        <v>0</v>
      </c>
      <c r="C538" t="s">
        <v>60</v>
      </c>
    </row>
    <row r="539" spans="1:3" x14ac:dyDescent="0.25">
      <c r="A539" t="str" cm="1">
        <f t="array" aca="1" ref="A539" ca="1">"aN_PREC_3_" &amp; INDIRECT("F" &amp; ROW(C539) - 12) &amp; "_p"</f>
        <v>aN_PREC_3_8_1_p</v>
      </c>
      <c r="B539">
        <v>2</v>
      </c>
      <c r="C539" t="s">
        <v>61</v>
      </c>
    </row>
    <row r="540" spans="1:3" x14ac:dyDescent="0.25">
      <c r="A540" s="12" t="s">
        <v>64</v>
      </c>
      <c r="B540" s="1"/>
      <c r="C540" s="1"/>
    </row>
    <row r="541" spans="1:3" x14ac:dyDescent="0.25">
      <c r="A541" t="str" cm="1">
        <f t="array" aca="1" ref="A541" ca="1">"aN_SL_1_" &amp; INDIRECT("F" &amp; ROW(C541) - 14) &amp; "_p"</f>
        <v>aN_SL_1_8_1_p</v>
      </c>
      <c r="B541">
        <v>0</v>
      </c>
      <c r="C541" t="s">
        <v>59</v>
      </c>
    </row>
    <row r="542" spans="1:3" x14ac:dyDescent="0.25">
      <c r="A542" t="str" cm="1">
        <f t="array" aca="1" ref="A542" ca="1">"aN_SL_2_" &amp; INDIRECT("F" &amp; ROW(C542) - 15) &amp; "_p"</f>
        <v>aN_SL_2_8_1_p</v>
      </c>
      <c r="B542">
        <v>0</v>
      </c>
      <c r="C542" t="s">
        <v>60</v>
      </c>
    </row>
    <row r="543" spans="1:3" x14ac:dyDescent="0.25">
      <c r="A543" t="str" cm="1">
        <f t="array" aca="1" ref="A543" ca="1">"aN_SL_3_" &amp; INDIRECT("F" &amp; ROW(C543) - 16) &amp; "_p"</f>
        <v>aN_SL_3_8_1_p</v>
      </c>
      <c r="B543">
        <v>2</v>
      </c>
      <c r="C543" t="s">
        <v>61</v>
      </c>
    </row>
    <row r="544" spans="1:3" x14ac:dyDescent="0.25">
      <c r="A544" s="12" t="s">
        <v>171</v>
      </c>
      <c r="B544" s="1"/>
      <c r="C544" s="1"/>
    </row>
    <row r="545" spans="1:6" x14ac:dyDescent="0.25">
      <c r="A545" t="str" cm="1">
        <f t="array" aca="1" ref="A545" ca="1">"aN_DRO_1_" &amp; INDIRECT("F" &amp; ROW(C545) - 18) &amp; "_p"</f>
        <v>aN_DRO_1_8_1_p</v>
      </c>
      <c r="B545">
        <v>0</v>
      </c>
      <c r="C545" t="s">
        <v>59</v>
      </c>
    </row>
    <row r="546" spans="1:6" x14ac:dyDescent="0.25">
      <c r="A546" t="str" cm="1">
        <f t="array" aca="1" ref="A546" ca="1">"aN_DRO_2_" &amp; INDIRECT("F" &amp; ROW(C546) - 19) &amp; "_p"</f>
        <v>aN_DRO_2_8_1_p</v>
      </c>
      <c r="B546">
        <v>0</v>
      </c>
      <c r="C546" t="s">
        <v>60</v>
      </c>
    </row>
    <row r="547" spans="1:6" x14ac:dyDescent="0.25">
      <c r="A547" t="str" cm="1">
        <f t="array" aca="1" ref="A547" ca="1">"aN_DRO_3_" &amp; INDIRECT("F" &amp; ROW(C547) - 20) &amp; "_p"</f>
        <v>aN_DRO_3_8_1_p</v>
      </c>
      <c r="B547">
        <v>2</v>
      </c>
      <c r="C547" t="s">
        <v>61</v>
      </c>
    </row>
    <row r="548" spans="1:6" x14ac:dyDescent="0.25">
      <c r="A548" s="12" t="s">
        <v>172</v>
      </c>
    </row>
    <row r="549" spans="1:6" x14ac:dyDescent="0.25">
      <c r="A549" t="str" cm="1">
        <f t="array" aca="1" ref="A549" ca="1">"aN_CYC_1_" &amp; INDIRECT("F" &amp; ROW(C549) - 22) &amp; "_p"</f>
        <v>aN_CYC_1_8_1_p</v>
      </c>
      <c r="B549">
        <v>0</v>
      </c>
      <c r="C549" t="s">
        <v>59</v>
      </c>
    </row>
    <row r="550" spans="1:6" x14ac:dyDescent="0.25">
      <c r="A550" t="str" cm="1">
        <f t="array" aca="1" ref="A550" ca="1">"aN_CYC_2_" &amp; INDIRECT("F" &amp; ROW(C550) - 23) &amp; "_p"</f>
        <v>aN_CYC_2_8_1_p</v>
      </c>
      <c r="B550">
        <v>0</v>
      </c>
      <c r="C550" t="s">
        <v>60</v>
      </c>
    </row>
    <row r="551" spans="1:6" x14ac:dyDescent="0.25">
      <c r="A551" t="str" cm="1">
        <f t="array" aca="1" ref="A551" ca="1">"aN_CYC_3_" &amp; INDIRECT("F" &amp; ROW(C551) - 24) &amp; "_p"</f>
        <v>aN_CYC_3_8_1_p</v>
      </c>
      <c r="B551">
        <v>2</v>
      </c>
      <c r="C551" t="s">
        <v>61</v>
      </c>
    </row>
    <row r="552" spans="1:6" x14ac:dyDescent="0.25">
      <c r="A552" s="56" t="str">
        <f>"sector " &amp; D552 &amp; " and region " &amp;E552</f>
        <v>sector 8 and region 2</v>
      </c>
      <c r="B552" s="56"/>
      <c r="C552" s="56"/>
      <c r="D552" s="19">
        <v>8</v>
      </c>
      <c r="E552" s="19">
        <v>2</v>
      </c>
      <c r="F552" t="s">
        <v>254</v>
      </c>
    </row>
    <row r="553" spans="1:6" x14ac:dyDescent="0.25">
      <c r="A553" s="12" t="s">
        <v>58</v>
      </c>
      <c r="B553" s="1"/>
      <c r="C553" s="1"/>
    </row>
    <row r="554" spans="1:6" x14ac:dyDescent="0.25">
      <c r="A554" t="str" cm="1">
        <f t="array" aca="1" ref="A554" ca="1">"aN_T_1_" &amp; INDIRECT("F" &amp; ROW(C554)-2) &amp; "_p"</f>
        <v>aN_T_1_8_2_p</v>
      </c>
      <c r="B554">
        <v>0</v>
      </c>
      <c r="C554" t="s">
        <v>59</v>
      </c>
    </row>
    <row r="555" spans="1:6" x14ac:dyDescent="0.25">
      <c r="A555" t="str" cm="1">
        <f t="array" aca="1" ref="A555" ca="1">"aN_T_2_" &amp; INDIRECT("F" &amp; ROW(C555)-3) &amp; "_p"</f>
        <v>aN_T_2_8_2_p</v>
      </c>
      <c r="B555">
        <v>0</v>
      </c>
      <c r="C555" t="s">
        <v>60</v>
      </c>
    </row>
    <row r="556" spans="1:6" x14ac:dyDescent="0.25">
      <c r="A556" t="str" cm="1">
        <f t="array" aca="1" ref="A556" ca="1">"aN_T_3_" &amp; INDIRECT("F" &amp; ROW(C556)-4) &amp; "_p"</f>
        <v>aN_T_3_8_2_p</v>
      </c>
      <c r="B556">
        <v>2</v>
      </c>
      <c r="C556" t="s">
        <v>61</v>
      </c>
    </row>
    <row r="557" spans="1:6" x14ac:dyDescent="0.25">
      <c r="A557" s="12" t="s">
        <v>63</v>
      </c>
      <c r="B557" s="1"/>
      <c r="C557" s="1"/>
    </row>
    <row r="558" spans="1:6" x14ac:dyDescent="0.25">
      <c r="A558" t="str" cm="1">
        <f t="array" aca="1" ref="A558" ca="1">"aN_WS_1_" &amp; INDIRECT("F" &amp; ROW(C558)-6) &amp; "_p"</f>
        <v>aN_WS_1_8_2_p</v>
      </c>
      <c r="B558">
        <v>0</v>
      </c>
      <c r="C558" t="s">
        <v>59</v>
      </c>
    </row>
    <row r="559" spans="1:6" x14ac:dyDescent="0.25">
      <c r="A559" t="str" cm="1">
        <f t="array" aca="1" ref="A559" ca="1">"aN_WS_2_" &amp; INDIRECT("F" &amp; ROW(C559)-7) &amp; "_p"</f>
        <v>aN_WS_2_8_2_p</v>
      </c>
      <c r="B559">
        <v>0</v>
      </c>
      <c r="C559" t="s">
        <v>60</v>
      </c>
    </row>
    <row r="560" spans="1:6" x14ac:dyDescent="0.25">
      <c r="A560" t="str" cm="1">
        <f t="array" aca="1" ref="A560" ca="1">"aN_WS_3_" &amp; INDIRECT("F" &amp; ROW(C560)-8) &amp; "_p"</f>
        <v>aN_WS_3_8_2_p</v>
      </c>
      <c r="B560">
        <v>2</v>
      </c>
      <c r="C560" t="s">
        <v>61</v>
      </c>
    </row>
    <row r="561" spans="1:3" x14ac:dyDescent="0.25">
      <c r="A561" s="12" t="s">
        <v>62</v>
      </c>
      <c r="B561" s="1"/>
      <c r="C561" s="1"/>
    </row>
    <row r="562" spans="1:3" x14ac:dyDescent="0.25">
      <c r="A562" t="str" cm="1">
        <f t="array" aca="1" ref="A562" ca="1">"aN_PREC_1_" &amp; INDIRECT("F" &amp; ROW(C562) - 10) &amp; "_p"</f>
        <v>aN_PREC_1_8_2_p</v>
      </c>
      <c r="B562">
        <v>0</v>
      </c>
      <c r="C562" t="s">
        <v>59</v>
      </c>
    </row>
    <row r="563" spans="1:3" x14ac:dyDescent="0.25">
      <c r="A563" t="str" cm="1">
        <f t="array" aca="1" ref="A563" ca="1">"aN_PREC_2_" &amp; INDIRECT("F" &amp; ROW(C563) - 11) &amp; "_p"</f>
        <v>aN_PREC_2_8_2_p</v>
      </c>
      <c r="B563">
        <v>0</v>
      </c>
      <c r="C563" t="s">
        <v>60</v>
      </c>
    </row>
    <row r="564" spans="1:3" x14ac:dyDescent="0.25">
      <c r="A564" t="str" cm="1">
        <f t="array" aca="1" ref="A564" ca="1">"aN_PREC_3_" &amp; INDIRECT("F" &amp; ROW(C564) - 12) &amp; "_p"</f>
        <v>aN_PREC_3_8_2_p</v>
      </c>
      <c r="B564">
        <v>2</v>
      </c>
      <c r="C564" t="s">
        <v>61</v>
      </c>
    </row>
    <row r="565" spans="1:3" x14ac:dyDescent="0.25">
      <c r="A565" s="12" t="s">
        <v>64</v>
      </c>
      <c r="B565" s="1"/>
      <c r="C565" s="1"/>
    </row>
    <row r="566" spans="1:3" x14ac:dyDescent="0.25">
      <c r="A566" t="str" cm="1">
        <f t="array" aca="1" ref="A566" ca="1">"aN_SL_1_" &amp; INDIRECT("F" &amp; ROW(C566) - 14) &amp; "_p"</f>
        <v>aN_SL_1_8_2_p</v>
      </c>
      <c r="B566">
        <v>0</v>
      </c>
      <c r="C566" t="s">
        <v>59</v>
      </c>
    </row>
    <row r="567" spans="1:3" x14ac:dyDescent="0.25">
      <c r="A567" t="str" cm="1">
        <f t="array" aca="1" ref="A567" ca="1">"aN_SL_2_" &amp; INDIRECT("F" &amp; ROW(C567) - 15) &amp; "_p"</f>
        <v>aN_SL_2_8_2_p</v>
      </c>
      <c r="B567">
        <v>0</v>
      </c>
      <c r="C567" t="s">
        <v>60</v>
      </c>
    </row>
    <row r="568" spans="1:3" x14ac:dyDescent="0.25">
      <c r="A568" t="str" cm="1">
        <f t="array" aca="1" ref="A568" ca="1">"aN_SL_3_" &amp; INDIRECT("F" &amp; ROW(C568) - 16) &amp; "_p"</f>
        <v>aN_SL_3_8_2_p</v>
      </c>
      <c r="B568">
        <v>2</v>
      </c>
      <c r="C568" t="s">
        <v>61</v>
      </c>
    </row>
    <row r="569" spans="1:3" x14ac:dyDescent="0.25">
      <c r="A569" s="12" t="s">
        <v>171</v>
      </c>
      <c r="B569" s="1"/>
      <c r="C569" s="1"/>
    </row>
    <row r="570" spans="1:3" x14ac:dyDescent="0.25">
      <c r="A570" t="str" cm="1">
        <f t="array" aca="1" ref="A570" ca="1">"aN_DRO_1_" &amp; INDIRECT("F" &amp; ROW(C570) - 18) &amp; "_p"</f>
        <v>aN_DRO_1_8_2_p</v>
      </c>
      <c r="B570">
        <v>0</v>
      </c>
      <c r="C570" t="s">
        <v>59</v>
      </c>
    </row>
    <row r="571" spans="1:3" x14ac:dyDescent="0.25">
      <c r="A571" t="str" cm="1">
        <f t="array" aca="1" ref="A571" ca="1">"aN_DRO_2_" &amp; INDIRECT("F" &amp; ROW(C571) - 19) &amp; "_p"</f>
        <v>aN_DRO_2_8_2_p</v>
      </c>
      <c r="B571">
        <v>0</v>
      </c>
      <c r="C571" t="s">
        <v>60</v>
      </c>
    </row>
    <row r="572" spans="1:3" x14ac:dyDescent="0.25">
      <c r="A572" t="str" cm="1">
        <f t="array" aca="1" ref="A572" ca="1">"aN_DRO_3_" &amp; INDIRECT("F" &amp; ROW(C572) - 20) &amp; "_p"</f>
        <v>aN_DRO_3_8_2_p</v>
      </c>
      <c r="B572">
        <v>2</v>
      </c>
      <c r="C572" t="s">
        <v>61</v>
      </c>
    </row>
    <row r="573" spans="1:3" x14ac:dyDescent="0.25">
      <c r="A573" s="12" t="s">
        <v>172</v>
      </c>
    </row>
    <row r="574" spans="1:3" x14ac:dyDescent="0.25">
      <c r="A574" t="str" cm="1">
        <f t="array" aca="1" ref="A574" ca="1">"aN_CYC_1_" &amp; INDIRECT("F" &amp; ROW(C574) - 22) &amp; "_p"</f>
        <v>aN_CYC_1_8_2_p</v>
      </c>
      <c r="B574">
        <v>0</v>
      </c>
      <c r="C574" t="s">
        <v>59</v>
      </c>
    </row>
    <row r="575" spans="1:3" x14ac:dyDescent="0.25">
      <c r="A575" t="str" cm="1">
        <f t="array" aca="1" ref="A575" ca="1">"aN_CYC_2_" &amp; INDIRECT("F" &amp; ROW(C575) - 23) &amp; "_p"</f>
        <v>aN_CYC_2_8_2_p</v>
      </c>
      <c r="B575">
        <v>0</v>
      </c>
      <c r="C575" t="s">
        <v>60</v>
      </c>
    </row>
    <row r="576" spans="1:3" x14ac:dyDescent="0.25">
      <c r="A576" t="str" cm="1">
        <f t="array" aca="1" ref="A576" ca="1">"aN_CYC_3_" &amp; INDIRECT("F" &amp; ROW(C576) - 24) &amp; "_p"</f>
        <v>aN_CYC_3_8_2_p</v>
      </c>
      <c r="B576">
        <v>2</v>
      </c>
      <c r="C576" t="s">
        <v>61</v>
      </c>
    </row>
    <row r="577" spans="1:6" x14ac:dyDescent="0.25">
      <c r="A577" s="56" t="str">
        <f>"sector " &amp; D577 &amp; " and region " &amp;E577</f>
        <v>sector 8 and region 3</v>
      </c>
      <c r="B577" s="56"/>
      <c r="C577" s="56"/>
      <c r="D577" s="19">
        <v>8</v>
      </c>
      <c r="E577" s="19">
        <v>3</v>
      </c>
      <c r="F577" t="s">
        <v>255</v>
      </c>
    </row>
    <row r="578" spans="1:6" x14ac:dyDescent="0.25">
      <c r="A578" s="12" t="s">
        <v>58</v>
      </c>
      <c r="B578" s="1"/>
      <c r="C578" s="1"/>
    </row>
    <row r="579" spans="1:6" x14ac:dyDescent="0.25">
      <c r="A579" t="str" cm="1">
        <f t="array" aca="1" ref="A579" ca="1">"aN_T_1_" &amp; INDIRECT("F" &amp; ROW(C579)-2) &amp; "_p"</f>
        <v>aN_T_1_8_3_p</v>
      </c>
      <c r="B579">
        <v>0</v>
      </c>
      <c r="C579" t="s">
        <v>59</v>
      </c>
    </row>
    <row r="580" spans="1:6" x14ac:dyDescent="0.25">
      <c r="A580" t="str" cm="1">
        <f t="array" aca="1" ref="A580" ca="1">"aN_T_2_" &amp; INDIRECT("F" &amp; ROW(C580)-3) &amp; "_p"</f>
        <v>aN_T_2_8_3_p</v>
      </c>
      <c r="B580">
        <v>0</v>
      </c>
      <c r="C580" t="s">
        <v>60</v>
      </c>
    </row>
    <row r="581" spans="1:6" x14ac:dyDescent="0.25">
      <c r="A581" t="str" cm="1">
        <f t="array" aca="1" ref="A581" ca="1">"aN_T_3_" &amp; INDIRECT("F" &amp; ROW(C581)-4) &amp; "_p"</f>
        <v>aN_T_3_8_3_p</v>
      </c>
      <c r="B581">
        <v>2</v>
      </c>
      <c r="C581" t="s">
        <v>61</v>
      </c>
    </row>
    <row r="582" spans="1:6" x14ac:dyDescent="0.25">
      <c r="A582" s="12" t="s">
        <v>63</v>
      </c>
      <c r="B582" s="1"/>
      <c r="C582" s="1"/>
    </row>
    <row r="583" spans="1:6" x14ac:dyDescent="0.25">
      <c r="A583" t="str" cm="1">
        <f t="array" aca="1" ref="A583" ca="1">"aN_WS_1_" &amp; INDIRECT("F" &amp; ROW(C583)-6) &amp; "_p"</f>
        <v>aN_WS_1_8_3_p</v>
      </c>
      <c r="B583">
        <v>0</v>
      </c>
      <c r="C583" t="s">
        <v>59</v>
      </c>
    </row>
    <row r="584" spans="1:6" x14ac:dyDescent="0.25">
      <c r="A584" t="str" cm="1">
        <f t="array" aca="1" ref="A584" ca="1">"aN_WS_2_" &amp; INDIRECT("F" &amp; ROW(C584)-7) &amp; "_p"</f>
        <v>aN_WS_2_8_3_p</v>
      </c>
      <c r="B584">
        <v>0</v>
      </c>
      <c r="C584" t="s">
        <v>60</v>
      </c>
    </row>
    <row r="585" spans="1:6" x14ac:dyDescent="0.25">
      <c r="A585" t="str" cm="1">
        <f t="array" aca="1" ref="A585" ca="1">"aN_WS_3_" &amp; INDIRECT("F" &amp; ROW(C585)-8) &amp; "_p"</f>
        <v>aN_WS_3_8_3_p</v>
      </c>
      <c r="B585">
        <v>2</v>
      </c>
      <c r="C585" t="s">
        <v>61</v>
      </c>
    </row>
    <row r="586" spans="1:6" x14ac:dyDescent="0.25">
      <c r="A586" s="12" t="s">
        <v>62</v>
      </c>
      <c r="B586" s="1"/>
      <c r="C586" s="1"/>
    </row>
    <row r="587" spans="1:6" x14ac:dyDescent="0.25">
      <c r="A587" t="str" cm="1">
        <f t="array" aca="1" ref="A587" ca="1">"aN_PREC_1_" &amp; INDIRECT("F" &amp; ROW(C587) - 10) &amp; "_p"</f>
        <v>aN_PREC_1_8_3_p</v>
      </c>
      <c r="B587">
        <v>0</v>
      </c>
      <c r="C587" t="s">
        <v>59</v>
      </c>
    </row>
    <row r="588" spans="1:6" x14ac:dyDescent="0.25">
      <c r="A588" t="str" cm="1">
        <f t="array" aca="1" ref="A588" ca="1">"aN_PREC_2_" &amp; INDIRECT("F" &amp; ROW(C588) - 11) &amp; "_p"</f>
        <v>aN_PREC_2_8_3_p</v>
      </c>
      <c r="B588">
        <v>0</v>
      </c>
      <c r="C588" t="s">
        <v>60</v>
      </c>
    </row>
    <row r="589" spans="1:6" x14ac:dyDescent="0.25">
      <c r="A589" t="str" cm="1">
        <f t="array" aca="1" ref="A589" ca="1">"aN_PREC_3_" &amp; INDIRECT("F" &amp; ROW(C589) - 12) &amp; "_p"</f>
        <v>aN_PREC_3_8_3_p</v>
      </c>
      <c r="B589">
        <v>2</v>
      </c>
      <c r="C589" t="s">
        <v>61</v>
      </c>
    </row>
    <row r="590" spans="1:6" x14ac:dyDescent="0.25">
      <c r="A590" s="12" t="s">
        <v>64</v>
      </c>
      <c r="B590" s="1"/>
      <c r="C590" s="1"/>
    </row>
    <row r="591" spans="1:6" x14ac:dyDescent="0.25">
      <c r="A591" t="str" cm="1">
        <f t="array" aca="1" ref="A591" ca="1">"aN_SL_1_" &amp; INDIRECT("F" &amp; ROW(C591) - 14) &amp; "_p"</f>
        <v>aN_SL_1_8_3_p</v>
      </c>
      <c r="B591">
        <v>0</v>
      </c>
      <c r="C591" t="s">
        <v>59</v>
      </c>
    </row>
    <row r="592" spans="1:6" x14ac:dyDescent="0.25">
      <c r="A592" t="str" cm="1">
        <f t="array" aca="1" ref="A592" ca="1">"aN_SL_2_" &amp; INDIRECT("F" &amp; ROW(C592) - 15) &amp; "_p"</f>
        <v>aN_SL_2_8_3_p</v>
      </c>
      <c r="B592">
        <v>0</v>
      </c>
      <c r="C592" t="s">
        <v>60</v>
      </c>
    </row>
    <row r="593" spans="1:6" x14ac:dyDescent="0.25">
      <c r="A593" t="str" cm="1">
        <f t="array" aca="1" ref="A593" ca="1">"aN_SL_3_" &amp; INDIRECT("F" &amp; ROW(C593) - 16) &amp; "_p"</f>
        <v>aN_SL_3_8_3_p</v>
      </c>
      <c r="B593">
        <v>2</v>
      </c>
      <c r="C593" t="s">
        <v>61</v>
      </c>
    </row>
    <row r="594" spans="1:6" x14ac:dyDescent="0.25">
      <c r="A594" s="12" t="s">
        <v>171</v>
      </c>
      <c r="B594" s="1"/>
      <c r="C594" s="1"/>
    </row>
    <row r="595" spans="1:6" x14ac:dyDescent="0.25">
      <c r="A595" t="str" cm="1">
        <f t="array" aca="1" ref="A595" ca="1">"aN_DRO_1_" &amp; INDIRECT("F" &amp; ROW(C595) - 18) &amp; "_p"</f>
        <v>aN_DRO_1_8_3_p</v>
      </c>
      <c r="B595">
        <v>0</v>
      </c>
      <c r="C595" t="s">
        <v>59</v>
      </c>
    </row>
    <row r="596" spans="1:6" x14ac:dyDescent="0.25">
      <c r="A596" t="str" cm="1">
        <f t="array" aca="1" ref="A596" ca="1">"aN_DRO_2_" &amp; INDIRECT("F" &amp; ROW(C596) - 19) &amp; "_p"</f>
        <v>aN_DRO_2_8_3_p</v>
      </c>
      <c r="B596">
        <v>0</v>
      </c>
      <c r="C596" t="s">
        <v>60</v>
      </c>
    </row>
    <row r="597" spans="1:6" x14ac:dyDescent="0.25">
      <c r="A597" t="str" cm="1">
        <f t="array" aca="1" ref="A597" ca="1">"aN_DRO_3_" &amp; INDIRECT("F" &amp; ROW(C597) - 20) &amp; "_p"</f>
        <v>aN_DRO_3_8_3_p</v>
      </c>
      <c r="B597">
        <v>2</v>
      </c>
      <c r="C597" t="s">
        <v>61</v>
      </c>
    </row>
    <row r="598" spans="1:6" x14ac:dyDescent="0.25">
      <c r="A598" s="12" t="s">
        <v>172</v>
      </c>
    </row>
    <row r="599" spans="1:6" x14ac:dyDescent="0.25">
      <c r="A599" t="str" cm="1">
        <f t="array" aca="1" ref="A599" ca="1">"aN_CYC_1_" &amp; INDIRECT("F" &amp; ROW(C599) - 22) &amp; "_p"</f>
        <v>aN_CYC_1_8_3_p</v>
      </c>
      <c r="B599">
        <v>0</v>
      </c>
      <c r="C599" t="s">
        <v>59</v>
      </c>
    </row>
    <row r="600" spans="1:6" x14ac:dyDescent="0.25">
      <c r="A600" t="str" cm="1">
        <f t="array" aca="1" ref="A600" ca="1">"aN_CYC_2_" &amp; INDIRECT("F" &amp; ROW(C600) - 23) &amp; "_p"</f>
        <v>aN_CYC_2_8_3_p</v>
      </c>
      <c r="B600">
        <v>0</v>
      </c>
      <c r="C600" t="s">
        <v>60</v>
      </c>
    </row>
    <row r="601" spans="1:6" x14ac:dyDescent="0.25">
      <c r="A601" t="str" cm="1">
        <f t="array" aca="1" ref="A601" ca="1">"aN_CYC_3_" &amp; INDIRECT("F" &amp; ROW(C601) - 24) &amp; "_p"</f>
        <v>aN_CYC_3_8_3_p</v>
      </c>
      <c r="B601">
        <v>2</v>
      </c>
      <c r="C601" t="s">
        <v>61</v>
      </c>
    </row>
    <row r="602" spans="1:6" x14ac:dyDescent="0.25">
      <c r="A602" s="56" t="str">
        <f>"sector " &amp; D602 &amp; " and region " &amp;E602</f>
        <v>sector 9 and region 1</v>
      </c>
      <c r="B602" s="56"/>
      <c r="C602" s="56"/>
      <c r="D602" s="19">
        <v>9</v>
      </c>
      <c r="E602" s="19">
        <v>1</v>
      </c>
      <c r="F602" t="s">
        <v>256</v>
      </c>
    </row>
    <row r="603" spans="1:6" x14ac:dyDescent="0.25">
      <c r="A603" s="12" t="s">
        <v>58</v>
      </c>
      <c r="B603" s="1"/>
      <c r="C603" s="1"/>
    </row>
    <row r="604" spans="1:6" x14ac:dyDescent="0.25">
      <c r="A604" t="str" cm="1">
        <f t="array" aca="1" ref="A604" ca="1">"aN_T_1_" &amp; INDIRECT("F" &amp; ROW(C604)-2) &amp; "_p"</f>
        <v>aN_T_1_9_1_p</v>
      </c>
      <c r="B604">
        <v>0</v>
      </c>
      <c r="C604" t="s">
        <v>59</v>
      </c>
    </row>
    <row r="605" spans="1:6" x14ac:dyDescent="0.25">
      <c r="A605" t="str" cm="1">
        <f t="array" aca="1" ref="A605" ca="1">"aN_T_2_" &amp; INDIRECT("F" &amp; ROW(C605)-3) &amp; "_p"</f>
        <v>aN_T_2_9_1_p</v>
      </c>
      <c r="B605">
        <v>0</v>
      </c>
      <c r="C605" t="s">
        <v>60</v>
      </c>
    </row>
    <row r="606" spans="1:6" x14ac:dyDescent="0.25">
      <c r="A606" t="str" cm="1">
        <f t="array" aca="1" ref="A606" ca="1">"aN_T_3_" &amp; INDIRECT("F" &amp; ROW(C606)-4) &amp; "_p"</f>
        <v>aN_T_3_9_1_p</v>
      </c>
      <c r="B606">
        <v>2</v>
      </c>
      <c r="C606" t="s">
        <v>61</v>
      </c>
    </row>
    <row r="607" spans="1:6" x14ac:dyDescent="0.25">
      <c r="A607" s="12" t="s">
        <v>63</v>
      </c>
      <c r="B607" s="1"/>
      <c r="C607" s="1"/>
    </row>
    <row r="608" spans="1:6" x14ac:dyDescent="0.25">
      <c r="A608" t="str" cm="1">
        <f t="array" aca="1" ref="A608" ca="1">"aN_WS_1_" &amp; INDIRECT("F" &amp; ROW(C608)-6) &amp; "_p"</f>
        <v>aN_WS_1_9_1_p</v>
      </c>
      <c r="B608">
        <v>0</v>
      </c>
      <c r="C608" t="s">
        <v>59</v>
      </c>
    </row>
    <row r="609" spans="1:3" x14ac:dyDescent="0.25">
      <c r="A609" t="str" cm="1">
        <f t="array" aca="1" ref="A609" ca="1">"aN_WS_2_" &amp; INDIRECT("F" &amp; ROW(C609)-7) &amp; "_p"</f>
        <v>aN_WS_2_9_1_p</v>
      </c>
      <c r="B609">
        <v>0</v>
      </c>
      <c r="C609" t="s">
        <v>60</v>
      </c>
    </row>
    <row r="610" spans="1:3" x14ac:dyDescent="0.25">
      <c r="A610" t="str" cm="1">
        <f t="array" aca="1" ref="A610" ca="1">"aN_WS_3_" &amp; INDIRECT("F" &amp; ROW(C610)-8) &amp; "_p"</f>
        <v>aN_WS_3_9_1_p</v>
      </c>
      <c r="B610">
        <v>2</v>
      </c>
      <c r="C610" t="s">
        <v>61</v>
      </c>
    </row>
    <row r="611" spans="1:3" x14ac:dyDescent="0.25">
      <c r="A611" s="12" t="s">
        <v>62</v>
      </c>
      <c r="B611" s="1"/>
      <c r="C611" s="1"/>
    </row>
    <row r="612" spans="1:3" x14ac:dyDescent="0.25">
      <c r="A612" t="str" cm="1">
        <f t="array" aca="1" ref="A612" ca="1">"aN_PREC_1_" &amp; INDIRECT("F" &amp; ROW(C612) - 10) &amp; "_p"</f>
        <v>aN_PREC_1_9_1_p</v>
      </c>
      <c r="B612">
        <v>0</v>
      </c>
      <c r="C612" t="s">
        <v>59</v>
      </c>
    </row>
    <row r="613" spans="1:3" x14ac:dyDescent="0.25">
      <c r="A613" t="str" cm="1">
        <f t="array" aca="1" ref="A613" ca="1">"aN_PREC_2_" &amp; INDIRECT("F" &amp; ROW(C613) - 11) &amp; "_p"</f>
        <v>aN_PREC_2_9_1_p</v>
      </c>
      <c r="B613">
        <v>0</v>
      </c>
      <c r="C613" t="s">
        <v>60</v>
      </c>
    </row>
    <row r="614" spans="1:3" x14ac:dyDescent="0.25">
      <c r="A614" t="str" cm="1">
        <f t="array" aca="1" ref="A614" ca="1">"aN_PREC_3_" &amp; INDIRECT("F" &amp; ROW(C614) - 12) &amp; "_p"</f>
        <v>aN_PREC_3_9_1_p</v>
      </c>
      <c r="B614">
        <v>2</v>
      </c>
      <c r="C614" t="s">
        <v>61</v>
      </c>
    </row>
    <row r="615" spans="1:3" x14ac:dyDescent="0.25">
      <c r="A615" s="12" t="s">
        <v>64</v>
      </c>
      <c r="B615" s="1"/>
      <c r="C615" s="1"/>
    </row>
    <row r="616" spans="1:3" x14ac:dyDescent="0.25">
      <c r="A616" t="str" cm="1">
        <f t="array" aca="1" ref="A616" ca="1">"aN_SL_1_" &amp; INDIRECT("F" &amp; ROW(C616) - 14) &amp; "_p"</f>
        <v>aN_SL_1_9_1_p</v>
      </c>
      <c r="B616">
        <v>0</v>
      </c>
      <c r="C616" t="s">
        <v>59</v>
      </c>
    </row>
    <row r="617" spans="1:3" x14ac:dyDescent="0.25">
      <c r="A617" t="str" cm="1">
        <f t="array" aca="1" ref="A617" ca="1">"aN_SL_2_" &amp; INDIRECT("F" &amp; ROW(C617) - 15) &amp; "_p"</f>
        <v>aN_SL_2_9_1_p</v>
      </c>
      <c r="B617">
        <v>0</v>
      </c>
      <c r="C617" t="s">
        <v>60</v>
      </c>
    </row>
    <row r="618" spans="1:3" x14ac:dyDescent="0.25">
      <c r="A618" t="str" cm="1">
        <f t="array" aca="1" ref="A618" ca="1">"aN_SL_3_" &amp; INDIRECT("F" &amp; ROW(C618) - 16) &amp; "_p"</f>
        <v>aN_SL_3_9_1_p</v>
      </c>
      <c r="B618">
        <v>2</v>
      </c>
      <c r="C618" t="s">
        <v>61</v>
      </c>
    </row>
    <row r="619" spans="1:3" x14ac:dyDescent="0.25">
      <c r="A619" s="12" t="s">
        <v>171</v>
      </c>
      <c r="B619" s="1"/>
      <c r="C619" s="1"/>
    </row>
    <row r="620" spans="1:3" x14ac:dyDescent="0.25">
      <c r="A620" t="str" cm="1">
        <f t="array" aca="1" ref="A620" ca="1">"aN_DRO_1_" &amp; INDIRECT("F" &amp; ROW(C620) - 18) &amp; "_p"</f>
        <v>aN_DRO_1_9_1_p</v>
      </c>
      <c r="B620">
        <v>0</v>
      </c>
      <c r="C620" t="s">
        <v>59</v>
      </c>
    </row>
    <row r="621" spans="1:3" x14ac:dyDescent="0.25">
      <c r="A621" t="str" cm="1">
        <f t="array" aca="1" ref="A621" ca="1">"aN_DRO_2_" &amp; INDIRECT("F" &amp; ROW(C621) - 19) &amp; "_p"</f>
        <v>aN_DRO_2_9_1_p</v>
      </c>
      <c r="B621">
        <v>0</v>
      </c>
      <c r="C621" t="s">
        <v>60</v>
      </c>
    </row>
    <row r="622" spans="1:3" x14ac:dyDescent="0.25">
      <c r="A622" t="str" cm="1">
        <f t="array" aca="1" ref="A622" ca="1">"aN_DRO_3_" &amp; INDIRECT("F" &amp; ROW(C622) - 20) &amp; "_p"</f>
        <v>aN_DRO_3_9_1_p</v>
      </c>
      <c r="B622">
        <v>2</v>
      </c>
      <c r="C622" t="s">
        <v>61</v>
      </c>
    </row>
    <row r="623" spans="1:3" x14ac:dyDescent="0.25">
      <c r="A623" s="12" t="s">
        <v>172</v>
      </c>
    </row>
    <row r="624" spans="1:3" x14ac:dyDescent="0.25">
      <c r="A624" t="str" cm="1">
        <f t="array" aca="1" ref="A624" ca="1">"aN_CYC_1_" &amp; INDIRECT("F" &amp; ROW(C624) - 22) &amp; "_p"</f>
        <v>aN_CYC_1_9_1_p</v>
      </c>
      <c r="B624">
        <v>0</v>
      </c>
      <c r="C624" t="s">
        <v>59</v>
      </c>
    </row>
    <row r="625" spans="1:6" x14ac:dyDescent="0.25">
      <c r="A625" t="str" cm="1">
        <f t="array" aca="1" ref="A625" ca="1">"aN_CYC_2_" &amp; INDIRECT("F" &amp; ROW(C625) - 23) &amp; "_p"</f>
        <v>aN_CYC_2_9_1_p</v>
      </c>
      <c r="B625">
        <v>0</v>
      </c>
      <c r="C625" t="s">
        <v>60</v>
      </c>
    </row>
    <row r="626" spans="1:6" x14ac:dyDescent="0.25">
      <c r="A626" t="str" cm="1">
        <f t="array" aca="1" ref="A626" ca="1">"aN_CYC_3_" &amp; INDIRECT("F" &amp; ROW(C626) - 24) &amp; "_p"</f>
        <v>aN_CYC_3_9_1_p</v>
      </c>
      <c r="B626">
        <v>2</v>
      </c>
      <c r="C626" t="s">
        <v>61</v>
      </c>
    </row>
    <row r="627" spans="1:6" x14ac:dyDescent="0.25">
      <c r="A627" s="56" t="str">
        <f>"sector " &amp; D627 &amp; " and region " &amp;E627</f>
        <v>sector 9 and region 2</v>
      </c>
      <c r="B627" s="56"/>
      <c r="C627" s="56"/>
      <c r="D627" s="19">
        <v>9</v>
      </c>
      <c r="E627" s="19">
        <v>2</v>
      </c>
      <c r="F627" t="s">
        <v>257</v>
      </c>
    </row>
    <row r="628" spans="1:6" x14ac:dyDescent="0.25">
      <c r="A628" s="12" t="s">
        <v>58</v>
      </c>
      <c r="B628" s="1"/>
      <c r="C628" s="1"/>
    </row>
    <row r="629" spans="1:6" x14ac:dyDescent="0.25">
      <c r="A629" t="str" cm="1">
        <f t="array" aca="1" ref="A629" ca="1">"aN_T_1_" &amp; INDIRECT("F" &amp; ROW(C629)-2) &amp; "_p"</f>
        <v>aN_T_1_9_2_p</v>
      </c>
      <c r="B629">
        <v>0</v>
      </c>
      <c r="C629" t="s">
        <v>59</v>
      </c>
    </row>
    <row r="630" spans="1:6" x14ac:dyDescent="0.25">
      <c r="A630" t="str" cm="1">
        <f t="array" aca="1" ref="A630" ca="1">"aN_T_2_" &amp; INDIRECT("F" &amp; ROW(C630)-3) &amp; "_p"</f>
        <v>aN_T_2_9_2_p</v>
      </c>
      <c r="B630">
        <v>0</v>
      </c>
      <c r="C630" t="s">
        <v>60</v>
      </c>
    </row>
    <row r="631" spans="1:6" x14ac:dyDescent="0.25">
      <c r="A631" t="str" cm="1">
        <f t="array" aca="1" ref="A631" ca="1">"aN_T_3_" &amp; INDIRECT("F" &amp; ROW(C631)-4) &amp; "_p"</f>
        <v>aN_T_3_9_2_p</v>
      </c>
      <c r="B631">
        <v>2</v>
      </c>
      <c r="C631" t="s">
        <v>61</v>
      </c>
    </row>
    <row r="632" spans="1:6" x14ac:dyDescent="0.25">
      <c r="A632" s="12" t="s">
        <v>63</v>
      </c>
      <c r="B632" s="1"/>
      <c r="C632" s="1"/>
    </row>
    <row r="633" spans="1:6" x14ac:dyDescent="0.25">
      <c r="A633" t="str" cm="1">
        <f t="array" aca="1" ref="A633" ca="1">"aN_WS_1_" &amp; INDIRECT("F" &amp; ROW(C633)-6) &amp; "_p"</f>
        <v>aN_WS_1_9_2_p</v>
      </c>
      <c r="B633">
        <v>0</v>
      </c>
      <c r="C633" t="s">
        <v>59</v>
      </c>
    </row>
    <row r="634" spans="1:6" x14ac:dyDescent="0.25">
      <c r="A634" t="str" cm="1">
        <f t="array" aca="1" ref="A634" ca="1">"aN_WS_2_" &amp; INDIRECT("F" &amp; ROW(C634)-7) &amp; "_p"</f>
        <v>aN_WS_2_9_2_p</v>
      </c>
      <c r="B634">
        <v>0</v>
      </c>
      <c r="C634" t="s">
        <v>60</v>
      </c>
    </row>
    <row r="635" spans="1:6" x14ac:dyDescent="0.25">
      <c r="A635" t="str" cm="1">
        <f t="array" aca="1" ref="A635" ca="1">"aN_WS_3_" &amp; INDIRECT("F" &amp; ROW(C635)-8) &amp; "_p"</f>
        <v>aN_WS_3_9_2_p</v>
      </c>
      <c r="B635">
        <v>2</v>
      </c>
      <c r="C635" t="s">
        <v>61</v>
      </c>
    </row>
    <row r="636" spans="1:6" x14ac:dyDescent="0.25">
      <c r="A636" s="12" t="s">
        <v>62</v>
      </c>
      <c r="B636" s="1"/>
      <c r="C636" s="1"/>
    </row>
    <row r="637" spans="1:6" x14ac:dyDescent="0.25">
      <c r="A637" t="str" cm="1">
        <f t="array" aca="1" ref="A637" ca="1">"aN_PREC_1_" &amp; INDIRECT("F" &amp; ROW(C637) - 10) &amp; "_p"</f>
        <v>aN_PREC_1_9_2_p</v>
      </c>
      <c r="B637">
        <v>0</v>
      </c>
      <c r="C637" t="s">
        <v>59</v>
      </c>
    </row>
    <row r="638" spans="1:6" x14ac:dyDescent="0.25">
      <c r="A638" t="str" cm="1">
        <f t="array" aca="1" ref="A638" ca="1">"aN_PREC_2_" &amp; INDIRECT("F" &amp; ROW(C638) - 11) &amp; "_p"</f>
        <v>aN_PREC_2_9_2_p</v>
      </c>
      <c r="B638">
        <v>0</v>
      </c>
      <c r="C638" t="s">
        <v>60</v>
      </c>
    </row>
    <row r="639" spans="1:6" x14ac:dyDescent="0.25">
      <c r="A639" t="str" cm="1">
        <f t="array" aca="1" ref="A639" ca="1">"aN_PREC_3_" &amp; INDIRECT("F" &amp; ROW(C639) - 12) &amp; "_p"</f>
        <v>aN_PREC_3_9_2_p</v>
      </c>
      <c r="B639">
        <v>2</v>
      </c>
      <c r="C639" t="s">
        <v>61</v>
      </c>
    </row>
    <row r="640" spans="1:6" x14ac:dyDescent="0.25">
      <c r="A640" s="12" t="s">
        <v>64</v>
      </c>
      <c r="B640" s="1"/>
      <c r="C640" s="1"/>
    </row>
    <row r="641" spans="1:6" x14ac:dyDescent="0.25">
      <c r="A641" t="str" cm="1">
        <f t="array" aca="1" ref="A641" ca="1">"aN_SL_1_" &amp; INDIRECT("F" &amp; ROW(C641) - 14) &amp; "_p"</f>
        <v>aN_SL_1_9_2_p</v>
      </c>
      <c r="B641">
        <v>0</v>
      </c>
      <c r="C641" t="s">
        <v>59</v>
      </c>
    </row>
    <row r="642" spans="1:6" x14ac:dyDescent="0.25">
      <c r="A642" t="str" cm="1">
        <f t="array" aca="1" ref="A642" ca="1">"aN_SL_2_" &amp; INDIRECT("F" &amp; ROW(C642) - 15) &amp; "_p"</f>
        <v>aN_SL_2_9_2_p</v>
      </c>
      <c r="B642">
        <v>0</v>
      </c>
      <c r="C642" t="s">
        <v>60</v>
      </c>
    </row>
    <row r="643" spans="1:6" x14ac:dyDescent="0.25">
      <c r="A643" t="str" cm="1">
        <f t="array" aca="1" ref="A643" ca="1">"aN_SL_3_" &amp; INDIRECT("F" &amp; ROW(C643) - 16) &amp; "_p"</f>
        <v>aN_SL_3_9_2_p</v>
      </c>
      <c r="B643">
        <v>2</v>
      </c>
      <c r="C643" t="s">
        <v>61</v>
      </c>
    </row>
    <row r="644" spans="1:6" x14ac:dyDescent="0.25">
      <c r="A644" s="12" t="s">
        <v>171</v>
      </c>
      <c r="B644" s="1"/>
      <c r="C644" s="1"/>
    </row>
    <row r="645" spans="1:6" x14ac:dyDescent="0.25">
      <c r="A645" t="str" cm="1">
        <f t="array" aca="1" ref="A645" ca="1">"aN_DRO_1_" &amp; INDIRECT("F" &amp; ROW(C645) - 18) &amp; "_p"</f>
        <v>aN_DRO_1_9_2_p</v>
      </c>
      <c r="B645">
        <v>0</v>
      </c>
      <c r="C645" t="s">
        <v>59</v>
      </c>
    </row>
    <row r="646" spans="1:6" x14ac:dyDescent="0.25">
      <c r="A646" t="str" cm="1">
        <f t="array" aca="1" ref="A646" ca="1">"aN_DRO_2_" &amp; INDIRECT("F" &amp; ROW(C646) - 19) &amp; "_p"</f>
        <v>aN_DRO_2_9_2_p</v>
      </c>
      <c r="B646">
        <v>0</v>
      </c>
      <c r="C646" t="s">
        <v>60</v>
      </c>
    </row>
    <row r="647" spans="1:6" x14ac:dyDescent="0.25">
      <c r="A647" t="str" cm="1">
        <f t="array" aca="1" ref="A647" ca="1">"aN_DRO_3_" &amp; INDIRECT("F" &amp; ROW(C647) - 20) &amp; "_p"</f>
        <v>aN_DRO_3_9_2_p</v>
      </c>
      <c r="B647">
        <v>2</v>
      </c>
      <c r="C647" t="s">
        <v>61</v>
      </c>
    </row>
    <row r="648" spans="1:6" x14ac:dyDescent="0.25">
      <c r="A648" s="12" t="s">
        <v>172</v>
      </c>
    </row>
    <row r="649" spans="1:6" x14ac:dyDescent="0.25">
      <c r="A649" t="str" cm="1">
        <f t="array" aca="1" ref="A649" ca="1">"aN_CYC_1_" &amp; INDIRECT("F" &amp; ROW(C649) - 22) &amp; "_p"</f>
        <v>aN_CYC_1_9_2_p</v>
      </c>
      <c r="B649">
        <v>0</v>
      </c>
      <c r="C649" t="s">
        <v>59</v>
      </c>
    </row>
    <row r="650" spans="1:6" x14ac:dyDescent="0.25">
      <c r="A650" t="str" cm="1">
        <f t="array" aca="1" ref="A650" ca="1">"aN_CYC_2_" &amp; INDIRECT("F" &amp; ROW(C650) - 23) &amp; "_p"</f>
        <v>aN_CYC_2_9_2_p</v>
      </c>
      <c r="B650">
        <v>0</v>
      </c>
      <c r="C650" t="s">
        <v>60</v>
      </c>
    </row>
    <row r="651" spans="1:6" x14ac:dyDescent="0.25">
      <c r="A651" t="str" cm="1">
        <f t="array" aca="1" ref="A651" ca="1">"aN_CYC_3_" &amp; INDIRECT("F" &amp; ROW(C651) - 24) &amp; "_p"</f>
        <v>aN_CYC_3_9_2_p</v>
      </c>
      <c r="B651">
        <v>2</v>
      </c>
      <c r="C651" t="s">
        <v>61</v>
      </c>
    </row>
    <row r="652" spans="1:6" x14ac:dyDescent="0.25">
      <c r="A652" s="56" t="str">
        <f>"sector " &amp; D652 &amp; " and region " &amp;E652</f>
        <v>sector 9 and region 3</v>
      </c>
      <c r="B652" s="56"/>
      <c r="C652" s="56"/>
      <c r="D652" s="19">
        <v>9</v>
      </c>
      <c r="E652" s="19">
        <v>3</v>
      </c>
      <c r="F652" t="s">
        <v>258</v>
      </c>
    </row>
    <row r="653" spans="1:6" x14ac:dyDescent="0.25">
      <c r="A653" s="12" t="s">
        <v>58</v>
      </c>
      <c r="B653" s="1"/>
      <c r="C653" s="1"/>
    </row>
    <row r="654" spans="1:6" x14ac:dyDescent="0.25">
      <c r="A654" t="str" cm="1">
        <f t="array" aca="1" ref="A654" ca="1">"aN_T_1_" &amp; INDIRECT("F" &amp; ROW(C654)-2) &amp; "_p"</f>
        <v>aN_T_1_9_3_p</v>
      </c>
      <c r="B654">
        <v>0</v>
      </c>
      <c r="C654" t="s">
        <v>59</v>
      </c>
    </row>
    <row r="655" spans="1:6" x14ac:dyDescent="0.25">
      <c r="A655" t="str" cm="1">
        <f t="array" aca="1" ref="A655" ca="1">"aN_T_2_" &amp; INDIRECT("F" &amp; ROW(C655)-3) &amp; "_p"</f>
        <v>aN_T_2_9_3_p</v>
      </c>
      <c r="B655">
        <v>0</v>
      </c>
      <c r="C655" t="s">
        <v>60</v>
      </c>
    </row>
    <row r="656" spans="1:6" x14ac:dyDescent="0.25">
      <c r="A656" t="str" cm="1">
        <f t="array" aca="1" ref="A656" ca="1">"aN_T_3_" &amp; INDIRECT("F" &amp; ROW(C656)-4) &amp; "_p"</f>
        <v>aN_T_3_9_3_p</v>
      </c>
      <c r="B656">
        <v>2</v>
      </c>
      <c r="C656" t="s">
        <v>61</v>
      </c>
    </row>
    <row r="657" spans="1:3" x14ac:dyDescent="0.25">
      <c r="A657" s="12" t="s">
        <v>63</v>
      </c>
      <c r="B657" s="1"/>
      <c r="C657" s="1"/>
    </row>
    <row r="658" spans="1:3" x14ac:dyDescent="0.25">
      <c r="A658" t="str" cm="1">
        <f t="array" aca="1" ref="A658" ca="1">"aN_WS_1_" &amp; INDIRECT("F" &amp; ROW(C658)-6) &amp; "_p"</f>
        <v>aN_WS_1_9_3_p</v>
      </c>
      <c r="B658">
        <v>0</v>
      </c>
      <c r="C658" t="s">
        <v>59</v>
      </c>
    </row>
    <row r="659" spans="1:3" x14ac:dyDescent="0.25">
      <c r="A659" t="str" cm="1">
        <f t="array" aca="1" ref="A659" ca="1">"aN_WS_2_" &amp; INDIRECT("F" &amp; ROW(C659)-7) &amp; "_p"</f>
        <v>aN_WS_2_9_3_p</v>
      </c>
      <c r="B659">
        <v>0</v>
      </c>
      <c r="C659" t="s">
        <v>60</v>
      </c>
    </row>
    <row r="660" spans="1:3" x14ac:dyDescent="0.25">
      <c r="A660" t="str" cm="1">
        <f t="array" aca="1" ref="A660" ca="1">"aN_WS_3_" &amp; INDIRECT("F" &amp; ROW(C660)-8) &amp; "_p"</f>
        <v>aN_WS_3_9_3_p</v>
      </c>
      <c r="B660">
        <v>2</v>
      </c>
      <c r="C660" t="s">
        <v>61</v>
      </c>
    </row>
    <row r="661" spans="1:3" x14ac:dyDescent="0.25">
      <c r="A661" s="12" t="s">
        <v>62</v>
      </c>
      <c r="B661" s="1"/>
      <c r="C661" s="1"/>
    </row>
    <row r="662" spans="1:3" x14ac:dyDescent="0.25">
      <c r="A662" t="str" cm="1">
        <f t="array" aca="1" ref="A662" ca="1">"aN_PREC_1_" &amp; INDIRECT("F" &amp; ROW(C662) - 10) &amp; "_p"</f>
        <v>aN_PREC_1_9_3_p</v>
      </c>
      <c r="B662">
        <v>0</v>
      </c>
      <c r="C662" t="s">
        <v>59</v>
      </c>
    </row>
    <row r="663" spans="1:3" x14ac:dyDescent="0.25">
      <c r="A663" t="str" cm="1">
        <f t="array" aca="1" ref="A663" ca="1">"aN_PREC_2_" &amp; INDIRECT("F" &amp; ROW(C663) - 11) &amp; "_p"</f>
        <v>aN_PREC_2_9_3_p</v>
      </c>
      <c r="B663">
        <v>0</v>
      </c>
      <c r="C663" t="s">
        <v>60</v>
      </c>
    </row>
    <row r="664" spans="1:3" x14ac:dyDescent="0.25">
      <c r="A664" t="str" cm="1">
        <f t="array" aca="1" ref="A664" ca="1">"aN_PREC_3_" &amp; INDIRECT("F" &amp; ROW(C664) - 12) &amp; "_p"</f>
        <v>aN_PREC_3_9_3_p</v>
      </c>
      <c r="B664">
        <v>2</v>
      </c>
      <c r="C664" t="s">
        <v>61</v>
      </c>
    </row>
    <row r="665" spans="1:3" x14ac:dyDescent="0.25">
      <c r="A665" s="12" t="s">
        <v>64</v>
      </c>
      <c r="B665" s="1"/>
      <c r="C665" s="1"/>
    </row>
    <row r="666" spans="1:3" x14ac:dyDescent="0.25">
      <c r="A666" t="str" cm="1">
        <f t="array" aca="1" ref="A666" ca="1">"aN_SL_1_" &amp; INDIRECT("F" &amp; ROW(C666) - 14) &amp; "_p"</f>
        <v>aN_SL_1_9_3_p</v>
      </c>
      <c r="B666">
        <v>0</v>
      </c>
      <c r="C666" t="s">
        <v>59</v>
      </c>
    </row>
    <row r="667" spans="1:3" x14ac:dyDescent="0.25">
      <c r="A667" t="str" cm="1">
        <f t="array" aca="1" ref="A667" ca="1">"aN_SL_2_" &amp; INDIRECT("F" &amp; ROW(C667) - 15) &amp; "_p"</f>
        <v>aN_SL_2_9_3_p</v>
      </c>
      <c r="B667">
        <v>0</v>
      </c>
      <c r="C667" t="s">
        <v>60</v>
      </c>
    </row>
    <row r="668" spans="1:3" x14ac:dyDescent="0.25">
      <c r="A668" t="str" cm="1">
        <f t="array" aca="1" ref="A668" ca="1">"aN_SL_3_" &amp; INDIRECT("F" &amp; ROW(C668) - 16) &amp; "_p"</f>
        <v>aN_SL_3_9_3_p</v>
      </c>
      <c r="B668">
        <v>2</v>
      </c>
      <c r="C668" t="s">
        <v>61</v>
      </c>
    </row>
    <row r="669" spans="1:3" x14ac:dyDescent="0.25">
      <c r="A669" s="12" t="s">
        <v>171</v>
      </c>
      <c r="B669" s="1"/>
      <c r="C669" s="1"/>
    </row>
    <row r="670" spans="1:3" x14ac:dyDescent="0.25">
      <c r="A670" t="str" cm="1">
        <f t="array" aca="1" ref="A670" ca="1">"aN_DRO_1_" &amp; INDIRECT("F" &amp; ROW(C670) - 18) &amp; "_p"</f>
        <v>aN_DRO_1_9_3_p</v>
      </c>
      <c r="B670">
        <v>0</v>
      </c>
      <c r="C670" t="s">
        <v>59</v>
      </c>
    </row>
    <row r="671" spans="1:3" x14ac:dyDescent="0.25">
      <c r="A671" t="str" cm="1">
        <f t="array" aca="1" ref="A671" ca="1">"aN_DRO_2_" &amp; INDIRECT("F" &amp; ROW(C671) - 19) &amp; "_p"</f>
        <v>aN_DRO_2_9_3_p</v>
      </c>
      <c r="B671">
        <v>0</v>
      </c>
      <c r="C671" t="s">
        <v>60</v>
      </c>
    </row>
    <row r="672" spans="1:3" x14ac:dyDescent="0.25">
      <c r="A672" t="str" cm="1">
        <f t="array" aca="1" ref="A672" ca="1">"aN_DRO_3_" &amp; INDIRECT("F" &amp; ROW(C672) - 20) &amp; "_p"</f>
        <v>aN_DRO_3_9_3_p</v>
      </c>
      <c r="B672">
        <v>2</v>
      </c>
      <c r="C672" t="s">
        <v>61</v>
      </c>
    </row>
    <row r="673" spans="1:3" x14ac:dyDescent="0.25">
      <c r="A673" s="12" t="s">
        <v>172</v>
      </c>
    </row>
    <row r="674" spans="1:3" x14ac:dyDescent="0.25">
      <c r="A674" t="str" cm="1">
        <f t="array" aca="1" ref="A674" ca="1">"aN_CYC_1_" &amp; INDIRECT("F" &amp; ROW(C674) - 22) &amp; "_p"</f>
        <v>aN_CYC_1_9_3_p</v>
      </c>
      <c r="B674">
        <v>0</v>
      </c>
      <c r="C674" t="s">
        <v>59</v>
      </c>
    </row>
    <row r="675" spans="1:3" x14ac:dyDescent="0.25">
      <c r="A675" t="str" cm="1">
        <f t="array" aca="1" ref="A675" ca="1">"aN_CYC_2_" &amp; INDIRECT("F" &amp; ROW(C675) - 23) &amp; "_p"</f>
        <v>aN_CYC_2_9_3_p</v>
      </c>
      <c r="B675">
        <v>0</v>
      </c>
      <c r="C675" t="s">
        <v>60</v>
      </c>
    </row>
    <row r="676" spans="1:3" x14ac:dyDescent="0.25">
      <c r="A676" t="str" cm="1">
        <f t="array" aca="1" ref="A676" ca="1">"aN_CYC_3_" &amp; INDIRECT("F" &amp; ROW(C676) - 24) &amp; "_p"</f>
        <v>aN_CYC_3_9_3_p</v>
      </c>
      <c r="B676">
        <v>2</v>
      </c>
      <c r="C676" t="s">
        <v>61</v>
      </c>
    </row>
  </sheetData>
  <mergeCells count="27">
    <mergeCell ref="A602:C602"/>
    <mergeCell ref="A627:C627"/>
    <mergeCell ref="A652:C652"/>
    <mergeCell ref="A477:C477"/>
    <mergeCell ref="A502:C502"/>
    <mergeCell ref="A527:C527"/>
    <mergeCell ref="A552:C552"/>
    <mergeCell ref="A577:C577"/>
    <mergeCell ref="A352:C352"/>
    <mergeCell ref="A377:C377"/>
    <mergeCell ref="A402:C402"/>
    <mergeCell ref="A427:C427"/>
    <mergeCell ref="A452:C452"/>
    <mergeCell ref="A227:C227"/>
    <mergeCell ref="A252:C252"/>
    <mergeCell ref="A277:C277"/>
    <mergeCell ref="A302:C302"/>
    <mergeCell ref="A327:C327"/>
    <mergeCell ref="A177:C177"/>
    <mergeCell ref="A202:C202"/>
    <mergeCell ref="A52:C52"/>
    <mergeCell ref="A127:C127"/>
    <mergeCell ref="A2:C2"/>
    <mergeCell ref="A27:C27"/>
    <mergeCell ref="A77:C77"/>
    <mergeCell ref="A102:C102"/>
    <mergeCell ref="A152:C152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6"/>
  <sheetViews>
    <sheetView workbookViewId="0">
      <selection activeCell="D24" sqref="D24"/>
    </sheetView>
  </sheetViews>
  <sheetFormatPr baseColWidth="10" defaultRowHeight="15" x14ac:dyDescent="0.25"/>
  <cols>
    <col min="1" max="1" width="24.28515625" customWidth="1"/>
  </cols>
  <sheetData>
    <row r="1" spans="1:9" x14ac:dyDescent="0.25">
      <c r="A1" s="39" t="s">
        <v>0</v>
      </c>
      <c r="B1" s="39" t="s">
        <v>1</v>
      </c>
      <c r="C1" s="39" t="s">
        <v>2</v>
      </c>
      <c r="D1" s="39"/>
      <c r="E1" s="19"/>
      <c r="F1" s="19"/>
    </row>
    <row r="2" spans="1:9" x14ac:dyDescent="0.25">
      <c r="A2" s="56" t="str">
        <f>"sector " &amp; D2 &amp; " aKd region " &amp;E2</f>
        <v>sector 1 aKd region 1</v>
      </c>
      <c r="B2" s="56"/>
      <c r="C2" s="56"/>
      <c r="D2" s="19">
        <v>1</v>
      </c>
      <c r="E2" s="19">
        <v>1</v>
      </c>
      <c r="F2" s="19" t="str">
        <f>D2 &amp; "_" &amp; E2</f>
        <v>1_1</v>
      </c>
    </row>
    <row r="3" spans="1:9" x14ac:dyDescent="0.25">
      <c r="A3" s="12" t="s">
        <v>58</v>
      </c>
      <c r="B3" s="1"/>
      <c r="C3" s="1"/>
    </row>
    <row r="4" spans="1:9" x14ac:dyDescent="0.25">
      <c r="A4" t="str" cm="1">
        <f t="array" aca="1" ref="A4" ca="1">"aK_T_1_" &amp; INDIRECT("F" &amp; ROW(C4)-2) &amp; "_p"</f>
        <v>aK_T_1_1_1_p</v>
      </c>
      <c r="B4">
        <v>0</v>
      </c>
      <c r="C4" t="s">
        <v>59</v>
      </c>
    </row>
    <row r="5" spans="1:9" x14ac:dyDescent="0.25">
      <c r="A5" t="str" cm="1">
        <f t="array" aca="1" ref="A5" ca="1">"aK_T_2_" &amp; INDIRECT("F" &amp; ROW(C5)-3) &amp; "_p"</f>
        <v>aK_T_2_1_1_p</v>
      </c>
      <c r="B5">
        <v>0</v>
      </c>
      <c r="C5" t="s">
        <v>60</v>
      </c>
    </row>
    <row r="6" spans="1:9" x14ac:dyDescent="0.25">
      <c r="A6" t="str" cm="1">
        <f t="array" aca="1" ref="A6" ca="1">"aK_T_3_" &amp; INDIRECT("F" &amp; ROW(C6)-4) &amp; "_p"</f>
        <v>aK_T_3_1_1_p</v>
      </c>
      <c r="B6">
        <v>2</v>
      </c>
      <c r="C6" t="s">
        <v>61</v>
      </c>
    </row>
    <row r="7" spans="1:9" x14ac:dyDescent="0.25">
      <c r="A7" s="12" t="s">
        <v>63</v>
      </c>
      <c r="B7" s="1"/>
      <c r="C7" s="1"/>
      <c r="I7">
        <f>B5*6^B6</f>
        <v>0</v>
      </c>
    </row>
    <row r="8" spans="1:9" x14ac:dyDescent="0.25">
      <c r="A8" t="str" cm="1">
        <f t="array" aca="1" ref="A8" ca="1">"aK_WS_1_" &amp; INDIRECT("F" &amp; ROW(C8)-6) &amp; "_p"</f>
        <v>aK_WS_1_1_1_p</v>
      </c>
      <c r="B8">
        <v>0</v>
      </c>
      <c r="C8" t="s">
        <v>59</v>
      </c>
    </row>
    <row r="9" spans="1:9" x14ac:dyDescent="0.25">
      <c r="A9" t="str" cm="1">
        <f t="array" aca="1" ref="A9" ca="1">"aK_WS_2_" &amp; INDIRECT("F" &amp; ROW(C9)-7) &amp; "_p"</f>
        <v>aK_WS_2_1_1_p</v>
      </c>
      <c r="B9">
        <v>0</v>
      </c>
      <c r="C9" t="s">
        <v>60</v>
      </c>
    </row>
    <row r="10" spans="1:9" x14ac:dyDescent="0.25">
      <c r="A10" t="str" cm="1">
        <f t="array" aca="1" ref="A10" ca="1">"aK_WS_3_" &amp; INDIRECT("F" &amp; ROW(C10)-8) &amp; "_p"</f>
        <v>aK_WS_3_1_1_p</v>
      </c>
      <c r="B10">
        <v>2</v>
      </c>
      <c r="C10" t="s">
        <v>61</v>
      </c>
    </row>
    <row r="11" spans="1:9" x14ac:dyDescent="0.25">
      <c r="A11" s="12" t="s">
        <v>62</v>
      </c>
      <c r="B11" s="1"/>
      <c r="C11" s="1"/>
    </row>
    <row r="12" spans="1:9" x14ac:dyDescent="0.25">
      <c r="A12" t="str" cm="1">
        <f t="array" aca="1" ref="A12" ca="1">"aK_PREC_1_" &amp; INDIRECT("F" &amp; ROW(C12) - 10) &amp; "_p"</f>
        <v>aK_PREC_1_1_1_p</v>
      </c>
      <c r="B12">
        <v>0</v>
      </c>
      <c r="C12" t="s">
        <v>59</v>
      </c>
    </row>
    <row r="13" spans="1:9" x14ac:dyDescent="0.25">
      <c r="A13" t="str" cm="1">
        <f t="array" aca="1" ref="A13" ca="1">"aK_PREC_2_" &amp; INDIRECT("F" &amp; ROW(C13) - 11) &amp; "_p"</f>
        <v>aK_PREC_2_1_1_p</v>
      </c>
      <c r="B13">
        <v>0</v>
      </c>
      <c r="C13" t="s">
        <v>60</v>
      </c>
    </row>
    <row r="14" spans="1:9" x14ac:dyDescent="0.25">
      <c r="A14" t="str" cm="1">
        <f t="array" aca="1" ref="A14" ca="1">"aK_PREC_3_" &amp; INDIRECT("F" &amp; ROW(C14) - 12) &amp; "_p"</f>
        <v>aK_PREC_3_1_1_p</v>
      </c>
      <c r="B14">
        <v>2</v>
      </c>
      <c r="C14" t="s">
        <v>61</v>
      </c>
    </row>
    <row r="15" spans="1:9" x14ac:dyDescent="0.25">
      <c r="A15" s="12" t="s">
        <v>64</v>
      </c>
      <c r="B15" s="1"/>
      <c r="C15" s="1"/>
    </row>
    <row r="16" spans="1:9" x14ac:dyDescent="0.25">
      <c r="A16" t="str" cm="1">
        <f t="array" aca="1" ref="A16" ca="1">"aK_SL_1_" &amp; INDIRECT("F" &amp; ROW(C16) - 14) &amp; "_p"</f>
        <v>aK_SL_1_1_1_p</v>
      </c>
      <c r="B16">
        <v>0</v>
      </c>
      <c r="C16" t="s">
        <v>59</v>
      </c>
    </row>
    <row r="17" spans="1:6" x14ac:dyDescent="0.25">
      <c r="A17" t="str" cm="1">
        <f t="array" aca="1" ref="A17" ca="1">"aK_SL_2_" &amp; INDIRECT("F" &amp; ROW(C17) - 15) &amp; "_p"</f>
        <v>aK_SL_2_1_1_p</v>
      </c>
      <c r="B17">
        <v>0</v>
      </c>
      <c r="C17" t="s">
        <v>60</v>
      </c>
    </row>
    <row r="18" spans="1:6" x14ac:dyDescent="0.25">
      <c r="A18" t="str" cm="1">
        <f t="array" aca="1" ref="A18" ca="1">"aK_SL_3_" &amp; INDIRECT("F" &amp; ROW(C18) - 16) &amp; "_p"</f>
        <v>aK_SL_3_1_1_p</v>
      </c>
      <c r="B18">
        <v>2</v>
      </c>
      <c r="C18" t="s">
        <v>61</v>
      </c>
    </row>
    <row r="19" spans="1:6" x14ac:dyDescent="0.25">
      <c r="A19" s="12" t="s">
        <v>171</v>
      </c>
      <c r="B19" s="1"/>
      <c r="C19" s="1"/>
    </row>
    <row r="20" spans="1:6" x14ac:dyDescent="0.25">
      <c r="A20" t="str" cm="1">
        <f t="array" aca="1" ref="A20" ca="1">"aK_DRO_1_" &amp; INDIRECT("F" &amp; ROW(C20) - 18) &amp; "_p"</f>
        <v>aK_DRO_1_1_1_p</v>
      </c>
      <c r="B20" s="1">
        <v>0</v>
      </c>
      <c r="C20" t="s">
        <v>59</v>
      </c>
    </row>
    <row r="21" spans="1:6" x14ac:dyDescent="0.25">
      <c r="A21" t="str" cm="1">
        <f t="array" aca="1" ref="A21" ca="1">"aK_DRO_2_" &amp; INDIRECT("F" &amp; ROW(C21) - 19) &amp; "_p"</f>
        <v>aK_DRO_2_1_1_p</v>
      </c>
      <c r="B21">
        <v>0</v>
      </c>
      <c r="C21" t="s">
        <v>60</v>
      </c>
    </row>
    <row r="22" spans="1:6" x14ac:dyDescent="0.25">
      <c r="A22" t="str" cm="1">
        <f t="array" aca="1" ref="A22" ca="1">"aK_DRO_3_" &amp; INDIRECT("F" &amp; ROW(C22) - 20) &amp; "_p"</f>
        <v>aK_DRO_3_1_1_p</v>
      </c>
      <c r="B22">
        <v>2</v>
      </c>
      <c r="C22" t="s">
        <v>61</v>
      </c>
    </row>
    <row r="23" spans="1:6" x14ac:dyDescent="0.25">
      <c r="A23" s="12" t="s">
        <v>172</v>
      </c>
    </row>
    <row r="24" spans="1:6" x14ac:dyDescent="0.25">
      <c r="A24" t="str" cm="1">
        <f t="array" aca="1" ref="A24" ca="1">"aK_CYC_1_" &amp; INDIRECT("F" &amp; ROW(C24) - 22) &amp; "_p"</f>
        <v>aK_CYC_1_1_1_p</v>
      </c>
      <c r="B24">
        <v>0.1</v>
      </c>
      <c r="C24" t="s">
        <v>59</v>
      </c>
    </row>
    <row r="25" spans="1:6" x14ac:dyDescent="0.25">
      <c r="A25" t="str" cm="1">
        <f t="array" aca="1" ref="A25" ca="1">"aK_CYC_2_" &amp; INDIRECT("F" &amp; ROW(C25) - 23) &amp; "_p"</f>
        <v>aK_CYC_2_1_1_p</v>
      </c>
      <c r="B25">
        <v>0</v>
      </c>
      <c r="C25" t="s">
        <v>60</v>
      </c>
    </row>
    <row r="26" spans="1:6" x14ac:dyDescent="0.25">
      <c r="A26" t="str" cm="1">
        <f t="array" aca="1" ref="A26" ca="1">"aK_CYC_3_" &amp; INDIRECT("F" &amp; ROW(C26) - 24) &amp; "_p"</f>
        <v>aK_CYC_3_1_1_p</v>
      </c>
      <c r="B26">
        <v>2</v>
      </c>
      <c r="C26" t="s">
        <v>61</v>
      </c>
    </row>
    <row r="27" spans="1:6" x14ac:dyDescent="0.25">
      <c r="A27" s="56" t="str">
        <f>"sector " &amp; D27 &amp; " aKd region " &amp;E27</f>
        <v>sector 1 aKd region 2</v>
      </c>
      <c r="B27" s="56"/>
      <c r="C27" s="56"/>
      <c r="D27" s="19">
        <v>1</v>
      </c>
      <c r="E27" s="19">
        <v>2</v>
      </c>
      <c r="F27" t="str">
        <f>D27 &amp; "_" &amp; E27</f>
        <v>1_2</v>
      </c>
    </row>
    <row r="28" spans="1:6" x14ac:dyDescent="0.25">
      <c r="A28" s="12" t="s">
        <v>58</v>
      </c>
      <c r="B28" s="1"/>
      <c r="C28" s="1"/>
    </row>
    <row r="29" spans="1:6" x14ac:dyDescent="0.25">
      <c r="A29" t="str" cm="1">
        <f t="array" aca="1" ref="A29" ca="1">"aK_T_1_" &amp; INDIRECT("F" &amp; ROW(C29)-2) &amp; "_p"</f>
        <v>aK_T_1_1_2_p</v>
      </c>
      <c r="B29">
        <v>0</v>
      </c>
      <c r="C29" t="s">
        <v>59</v>
      </c>
    </row>
    <row r="30" spans="1:6" x14ac:dyDescent="0.25">
      <c r="A30" t="str" cm="1">
        <f t="array" aca="1" ref="A30" ca="1">"aK_T_2_" &amp; INDIRECT("F" &amp; ROW(C30)-3) &amp; "_p"</f>
        <v>aK_T_2_1_2_p</v>
      </c>
      <c r="B30">
        <v>0</v>
      </c>
      <c r="C30" t="s">
        <v>60</v>
      </c>
    </row>
    <row r="31" spans="1:6" x14ac:dyDescent="0.25">
      <c r="A31" t="str" cm="1">
        <f t="array" aca="1" ref="A31" ca="1">"aK_T_3_" &amp; INDIRECT("F" &amp; ROW(C31)-4) &amp; "_p"</f>
        <v>aK_T_3_1_2_p</v>
      </c>
      <c r="B31">
        <v>2</v>
      </c>
      <c r="C31" t="s">
        <v>61</v>
      </c>
    </row>
    <row r="32" spans="1:6" x14ac:dyDescent="0.25">
      <c r="A32" s="12" t="s">
        <v>63</v>
      </c>
      <c r="B32" s="1"/>
      <c r="C32" s="1"/>
    </row>
    <row r="33" spans="1:3" x14ac:dyDescent="0.25">
      <c r="A33" t="str" cm="1">
        <f t="array" aca="1" ref="A33" ca="1">"aK_WS_1_" &amp; INDIRECT("F" &amp; ROW(C33)-6) &amp; "_p"</f>
        <v>aK_WS_1_1_2_p</v>
      </c>
      <c r="B33">
        <v>0</v>
      </c>
      <c r="C33" t="s">
        <v>59</v>
      </c>
    </row>
    <row r="34" spans="1:3" x14ac:dyDescent="0.25">
      <c r="A34" t="str" cm="1">
        <f t="array" aca="1" ref="A34" ca="1">"aK_WS_2_" &amp; INDIRECT("F" &amp; ROW(C34)-7) &amp; "_p"</f>
        <v>aK_WS_2_1_2_p</v>
      </c>
      <c r="B34">
        <v>0</v>
      </c>
      <c r="C34" t="s">
        <v>60</v>
      </c>
    </row>
    <row r="35" spans="1:3" x14ac:dyDescent="0.25">
      <c r="A35" t="str" cm="1">
        <f t="array" aca="1" ref="A35" ca="1">"aK_WS_3_" &amp; INDIRECT("F" &amp; ROW(C35)-8) &amp; "_p"</f>
        <v>aK_WS_3_1_2_p</v>
      </c>
      <c r="B35">
        <v>2</v>
      </c>
      <c r="C35" t="s">
        <v>61</v>
      </c>
    </row>
    <row r="36" spans="1:3" x14ac:dyDescent="0.25">
      <c r="A36" s="12" t="s">
        <v>62</v>
      </c>
      <c r="B36" s="1"/>
      <c r="C36" s="1"/>
    </row>
    <row r="37" spans="1:3" x14ac:dyDescent="0.25">
      <c r="A37" t="str" cm="1">
        <f t="array" aca="1" ref="A37" ca="1">"aK_PREC_1_" &amp; INDIRECT("F" &amp; ROW(C37) - 10) &amp; "_p"</f>
        <v>aK_PREC_1_1_2_p</v>
      </c>
      <c r="B37">
        <v>0</v>
      </c>
      <c r="C37" t="s">
        <v>59</v>
      </c>
    </row>
    <row r="38" spans="1:3" x14ac:dyDescent="0.25">
      <c r="A38" t="str" cm="1">
        <f t="array" aca="1" ref="A38" ca="1">"aK_PREC_2_" &amp; INDIRECT("F" &amp; ROW(C38) - 11) &amp; "_p"</f>
        <v>aK_PREC_2_1_2_p</v>
      </c>
      <c r="B38">
        <v>0</v>
      </c>
      <c r="C38" t="s">
        <v>60</v>
      </c>
    </row>
    <row r="39" spans="1:3" x14ac:dyDescent="0.25">
      <c r="A39" t="str" cm="1">
        <f t="array" aca="1" ref="A39" ca="1">"aK_PREC_3_" &amp; INDIRECT("F" &amp; ROW(C39) - 12) &amp; "_p"</f>
        <v>aK_PREC_3_1_2_p</v>
      </c>
      <c r="B39">
        <v>2</v>
      </c>
      <c r="C39" t="s">
        <v>61</v>
      </c>
    </row>
    <row r="40" spans="1:3" x14ac:dyDescent="0.25">
      <c r="A40" s="12" t="s">
        <v>64</v>
      </c>
      <c r="B40" s="1"/>
      <c r="C40" s="1"/>
    </row>
    <row r="41" spans="1:3" x14ac:dyDescent="0.25">
      <c r="A41" t="str" cm="1">
        <f t="array" aca="1" ref="A41" ca="1">"aK_SL_1_" &amp; INDIRECT("F" &amp; ROW(C41) - 14) &amp; "_p"</f>
        <v>aK_SL_1_1_2_p</v>
      </c>
      <c r="B41">
        <v>0</v>
      </c>
      <c r="C41" t="s">
        <v>59</v>
      </c>
    </row>
    <row r="42" spans="1:3" x14ac:dyDescent="0.25">
      <c r="A42" t="str" cm="1">
        <f t="array" aca="1" ref="A42" ca="1">"aK_SL_2_" &amp; INDIRECT("F" &amp; ROW(C42) - 15) &amp; "_p"</f>
        <v>aK_SL_2_1_2_p</v>
      </c>
      <c r="B42">
        <v>0</v>
      </c>
      <c r="C42" t="s">
        <v>60</v>
      </c>
    </row>
    <row r="43" spans="1:3" x14ac:dyDescent="0.25">
      <c r="A43" t="str" cm="1">
        <f t="array" aca="1" ref="A43" ca="1">"aK_SL_3_" &amp; INDIRECT("F" &amp; ROW(C43) - 16) &amp; "_p"</f>
        <v>aK_SL_3_1_2_p</v>
      </c>
      <c r="B43">
        <v>2</v>
      </c>
      <c r="C43" t="s">
        <v>61</v>
      </c>
    </row>
    <row r="44" spans="1:3" x14ac:dyDescent="0.25">
      <c r="A44" s="12" t="s">
        <v>171</v>
      </c>
      <c r="B44" s="1"/>
      <c r="C44" s="1"/>
    </row>
    <row r="45" spans="1:3" x14ac:dyDescent="0.25">
      <c r="A45" t="str" cm="1">
        <f t="array" aca="1" ref="A45" ca="1">"aK_DRO_1_" &amp; INDIRECT("F" &amp; ROW(C45) - 18) &amp; "_p"</f>
        <v>aK_DRO_1_1_2_p</v>
      </c>
      <c r="B45" s="1">
        <v>0</v>
      </c>
      <c r="C45" t="s">
        <v>59</v>
      </c>
    </row>
    <row r="46" spans="1:3" x14ac:dyDescent="0.25">
      <c r="A46" t="str" cm="1">
        <f t="array" aca="1" ref="A46" ca="1">"aK_DRO_2_" &amp; INDIRECT("F" &amp; ROW(C46) - 19) &amp; "_p"</f>
        <v>aK_DRO_2_1_2_p</v>
      </c>
      <c r="B46">
        <v>0</v>
      </c>
      <c r="C46" t="s">
        <v>60</v>
      </c>
    </row>
    <row r="47" spans="1:3" x14ac:dyDescent="0.25">
      <c r="A47" t="str" cm="1">
        <f t="array" aca="1" ref="A47" ca="1">"aK_DRO_3_" &amp; INDIRECT("F" &amp; ROW(C47) - 20) &amp; "_p"</f>
        <v>aK_DRO_3_1_2_p</v>
      </c>
      <c r="B47">
        <v>2</v>
      </c>
      <c r="C47" t="s">
        <v>61</v>
      </c>
    </row>
    <row r="48" spans="1:3" x14ac:dyDescent="0.25">
      <c r="A48" s="12" t="s">
        <v>172</v>
      </c>
    </row>
    <row r="49" spans="1:6" x14ac:dyDescent="0.25">
      <c r="A49" t="str" cm="1">
        <f t="array" aca="1" ref="A49" ca="1">"aK_CYC_1_" &amp; INDIRECT("F" &amp; ROW(C49) - 22) &amp; "_p"</f>
        <v>aK_CYC_1_1_2_p</v>
      </c>
      <c r="B49">
        <v>0.1</v>
      </c>
      <c r="C49" t="s">
        <v>59</v>
      </c>
    </row>
    <row r="50" spans="1:6" x14ac:dyDescent="0.25">
      <c r="A50" t="str" cm="1">
        <f t="array" aca="1" ref="A50" ca="1">"aK_CYC_2_" &amp; INDIRECT("F" &amp; ROW(C50) - 23) &amp; "_p"</f>
        <v>aK_CYC_2_1_2_p</v>
      </c>
      <c r="B50">
        <v>0</v>
      </c>
      <c r="C50" t="s">
        <v>60</v>
      </c>
    </row>
    <row r="51" spans="1:6" x14ac:dyDescent="0.25">
      <c r="A51" t="str" cm="1">
        <f t="array" aca="1" ref="A51" ca="1">"aK_CYC_3_" &amp; INDIRECT("F" &amp; ROW(C51) - 24) &amp; "_p"</f>
        <v>aK_CYC_3_1_2_p</v>
      </c>
      <c r="B51">
        <v>2</v>
      </c>
      <c r="C51" t="s">
        <v>61</v>
      </c>
    </row>
    <row r="52" spans="1:6" x14ac:dyDescent="0.25">
      <c r="A52" s="56" t="str">
        <f>"sector " &amp; D52 &amp; " aKd region " &amp;E52</f>
        <v>sector 1 aKd region 3</v>
      </c>
      <c r="B52" s="56"/>
      <c r="C52" s="56"/>
      <c r="D52" s="19">
        <v>1</v>
      </c>
      <c r="E52" s="19">
        <v>3</v>
      </c>
      <c r="F52" t="str">
        <f>D52 &amp; "_" &amp; E52</f>
        <v>1_3</v>
      </c>
    </row>
    <row r="53" spans="1:6" x14ac:dyDescent="0.25">
      <c r="A53" s="12" t="s">
        <v>58</v>
      </c>
      <c r="B53" s="1"/>
      <c r="C53" s="1"/>
    </row>
    <row r="54" spans="1:6" x14ac:dyDescent="0.25">
      <c r="A54" t="str" cm="1">
        <f t="array" aca="1" ref="A54" ca="1">"aK_T_1_" &amp; INDIRECT("F" &amp; ROW(C54)-2) &amp; "_p"</f>
        <v>aK_T_1_1_3_p</v>
      </c>
      <c r="B54">
        <v>0</v>
      </c>
      <c r="C54" t="s">
        <v>59</v>
      </c>
    </row>
    <row r="55" spans="1:6" x14ac:dyDescent="0.25">
      <c r="A55" t="str" cm="1">
        <f t="array" aca="1" ref="A55" ca="1">"aK_T_2_" &amp; INDIRECT("F" &amp; ROW(C55)-3) &amp; "_p"</f>
        <v>aK_T_2_1_3_p</v>
      </c>
      <c r="B55">
        <v>0</v>
      </c>
      <c r="C55" t="s">
        <v>60</v>
      </c>
    </row>
    <row r="56" spans="1:6" x14ac:dyDescent="0.25">
      <c r="A56" t="str" cm="1">
        <f t="array" aca="1" ref="A56" ca="1">"aK_T_3_" &amp; INDIRECT("F" &amp; ROW(C56)-4) &amp; "_p"</f>
        <v>aK_T_3_1_3_p</v>
      </c>
      <c r="B56">
        <v>2</v>
      </c>
      <c r="C56" t="s">
        <v>61</v>
      </c>
    </row>
    <row r="57" spans="1:6" x14ac:dyDescent="0.25">
      <c r="A57" s="12" t="s">
        <v>63</v>
      </c>
      <c r="B57" s="1"/>
      <c r="C57" s="1"/>
    </row>
    <row r="58" spans="1:6" x14ac:dyDescent="0.25">
      <c r="A58" t="str" cm="1">
        <f t="array" aca="1" ref="A58" ca="1">"aK_WS_1_" &amp; INDIRECT("F" &amp; ROW(C58)-6) &amp; "_p"</f>
        <v>aK_WS_1_1_3_p</v>
      </c>
      <c r="B58">
        <v>0</v>
      </c>
      <c r="C58" t="s">
        <v>59</v>
      </c>
    </row>
    <row r="59" spans="1:6" x14ac:dyDescent="0.25">
      <c r="A59" t="str" cm="1">
        <f t="array" aca="1" ref="A59" ca="1">"aK_WS_2_" &amp; INDIRECT("F" &amp; ROW(C59)-7) &amp; "_p"</f>
        <v>aK_WS_2_1_3_p</v>
      </c>
      <c r="B59">
        <v>0</v>
      </c>
      <c r="C59" t="s">
        <v>60</v>
      </c>
    </row>
    <row r="60" spans="1:6" x14ac:dyDescent="0.25">
      <c r="A60" t="str" cm="1">
        <f t="array" aca="1" ref="A60" ca="1">"aK_WS_3_" &amp; INDIRECT("F" &amp; ROW(C60)-8) &amp; "_p"</f>
        <v>aK_WS_3_1_3_p</v>
      </c>
      <c r="B60">
        <v>2</v>
      </c>
      <c r="C60" t="s">
        <v>61</v>
      </c>
    </row>
    <row r="61" spans="1:6" x14ac:dyDescent="0.25">
      <c r="A61" s="12" t="s">
        <v>62</v>
      </c>
      <c r="B61" s="1"/>
      <c r="C61" s="1"/>
    </row>
    <row r="62" spans="1:6" x14ac:dyDescent="0.25">
      <c r="A62" t="str" cm="1">
        <f t="array" aca="1" ref="A62" ca="1">"aK_PREC_1_" &amp; INDIRECT("F" &amp; ROW(C62) - 10) &amp; "_p"</f>
        <v>aK_PREC_1_1_3_p</v>
      </c>
      <c r="B62">
        <v>0</v>
      </c>
      <c r="C62" t="s">
        <v>59</v>
      </c>
    </row>
    <row r="63" spans="1:6" x14ac:dyDescent="0.25">
      <c r="A63" t="str" cm="1">
        <f t="array" aca="1" ref="A63" ca="1">"aK_PREC_2_" &amp; INDIRECT("F" &amp; ROW(C63) - 11) &amp; "_p"</f>
        <v>aK_PREC_2_1_3_p</v>
      </c>
      <c r="B63">
        <v>0</v>
      </c>
      <c r="C63" t="s">
        <v>60</v>
      </c>
    </row>
    <row r="64" spans="1:6" x14ac:dyDescent="0.25">
      <c r="A64" t="str" cm="1">
        <f t="array" aca="1" ref="A64" ca="1">"aK_PREC_3_" &amp; INDIRECT("F" &amp; ROW(C64) - 12) &amp; "_p"</f>
        <v>aK_PREC_3_1_3_p</v>
      </c>
      <c r="B64">
        <v>2</v>
      </c>
      <c r="C64" t="s">
        <v>61</v>
      </c>
    </row>
    <row r="65" spans="1:6" x14ac:dyDescent="0.25">
      <c r="A65" s="12" t="s">
        <v>64</v>
      </c>
      <c r="B65" s="1"/>
      <c r="C65" s="1"/>
    </row>
    <row r="66" spans="1:6" x14ac:dyDescent="0.25">
      <c r="A66" t="str" cm="1">
        <f t="array" aca="1" ref="A66" ca="1">"aK_SL_1_" &amp; INDIRECT("F" &amp; ROW(C66) - 14) &amp; "_p"</f>
        <v>aK_SL_1_1_3_p</v>
      </c>
      <c r="B66">
        <v>0</v>
      </c>
      <c r="C66" t="s">
        <v>59</v>
      </c>
    </row>
    <row r="67" spans="1:6" x14ac:dyDescent="0.25">
      <c r="A67" t="str" cm="1">
        <f t="array" aca="1" ref="A67" ca="1">"aK_SL_2_" &amp; INDIRECT("F" &amp; ROW(C67) - 15) &amp; "_p"</f>
        <v>aK_SL_2_1_3_p</v>
      </c>
      <c r="B67">
        <v>0</v>
      </c>
      <c r="C67" t="s">
        <v>60</v>
      </c>
    </row>
    <row r="68" spans="1:6" x14ac:dyDescent="0.25">
      <c r="A68" t="str" cm="1">
        <f t="array" aca="1" ref="A68" ca="1">"aK_SL_3_" &amp; INDIRECT("F" &amp; ROW(C68) - 16) &amp; "_p"</f>
        <v>aK_SL_3_1_3_p</v>
      </c>
      <c r="B68">
        <v>2</v>
      </c>
      <c r="C68" t="s">
        <v>61</v>
      </c>
    </row>
    <row r="69" spans="1:6" x14ac:dyDescent="0.25">
      <c r="A69" s="12" t="s">
        <v>171</v>
      </c>
      <c r="B69" s="1"/>
      <c r="C69" s="1"/>
    </row>
    <row r="70" spans="1:6" x14ac:dyDescent="0.25">
      <c r="A70" t="str" cm="1">
        <f t="array" aca="1" ref="A70" ca="1">"aK_DRO_1_" &amp; INDIRECT("F" &amp; ROW(C70) - 18) &amp; "_p"</f>
        <v>aK_DRO_1_1_3_p</v>
      </c>
      <c r="B70" s="1">
        <v>0</v>
      </c>
      <c r="C70" t="s">
        <v>59</v>
      </c>
    </row>
    <row r="71" spans="1:6" x14ac:dyDescent="0.25">
      <c r="A71" t="str" cm="1">
        <f t="array" aca="1" ref="A71" ca="1">"aK_DRO_2_" &amp; INDIRECT("F" &amp; ROW(C71) - 19) &amp; "_p"</f>
        <v>aK_DRO_2_1_3_p</v>
      </c>
      <c r="B71">
        <v>0</v>
      </c>
      <c r="C71" t="s">
        <v>60</v>
      </c>
    </row>
    <row r="72" spans="1:6" x14ac:dyDescent="0.25">
      <c r="A72" t="str" cm="1">
        <f t="array" aca="1" ref="A72" ca="1">"aK_DRO_3_" &amp; INDIRECT("F" &amp; ROW(C72) - 20) &amp; "_p"</f>
        <v>aK_DRO_3_1_3_p</v>
      </c>
      <c r="B72">
        <v>2</v>
      </c>
      <c r="C72" t="s">
        <v>61</v>
      </c>
    </row>
    <row r="73" spans="1:6" x14ac:dyDescent="0.25">
      <c r="A73" s="12" t="s">
        <v>172</v>
      </c>
    </row>
    <row r="74" spans="1:6" x14ac:dyDescent="0.25">
      <c r="A74" t="str" cm="1">
        <f t="array" aca="1" ref="A74" ca="1">"aK_CYC_1_" &amp; INDIRECT("F" &amp; ROW(C74) - 22) &amp; "_p"</f>
        <v>aK_CYC_1_1_3_p</v>
      </c>
      <c r="B74">
        <v>0.1</v>
      </c>
      <c r="C74" t="s">
        <v>59</v>
      </c>
    </row>
    <row r="75" spans="1:6" x14ac:dyDescent="0.25">
      <c r="A75" t="str" cm="1">
        <f t="array" aca="1" ref="A75" ca="1">"aK_CYC_2_" &amp; INDIRECT("F" &amp; ROW(C75) - 23) &amp; "_p"</f>
        <v>aK_CYC_2_1_3_p</v>
      </c>
      <c r="B75">
        <v>0</v>
      </c>
      <c r="C75" t="s">
        <v>60</v>
      </c>
    </row>
    <row r="76" spans="1:6" x14ac:dyDescent="0.25">
      <c r="A76" t="str" cm="1">
        <f t="array" aca="1" ref="A76" ca="1">"aK_CYC_3_" &amp; INDIRECT("F" &amp; ROW(C76) - 24) &amp; "_p"</f>
        <v>aK_CYC_3_1_3_p</v>
      </c>
      <c r="B76">
        <v>2</v>
      </c>
      <c r="C76" t="s">
        <v>61</v>
      </c>
    </row>
    <row r="77" spans="1:6" x14ac:dyDescent="0.25">
      <c r="A77" s="56" t="str">
        <f>"sector " &amp; D77 &amp; " aKd region " &amp;E77</f>
        <v>sector 2 aKd region 1</v>
      </c>
      <c r="B77" s="56"/>
      <c r="C77" s="56"/>
      <c r="D77" s="19">
        <v>2</v>
      </c>
      <c r="E77" s="19">
        <v>1</v>
      </c>
      <c r="F77" t="str">
        <f>D77 &amp; "_" &amp; E77</f>
        <v>2_1</v>
      </c>
    </row>
    <row r="78" spans="1:6" x14ac:dyDescent="0.25">
      <c r="A78" s="12" t="s">
        <v>58</v>
      </c>
      <c r="B78" s="1"/>
      <c r="C78" s="1"/>
    </row>
    <row r="79" spans="1:6" x14ac:dyDescent="0.25">
      <c r="A79" t="str" cm="1">
        <f t="array" aca="1" ref="A79" ca="1">"aK_T_1_" &amp; INDIRECT("F" &amp; ROW(C79)-2) &amp; "_p"</f>
        <v>aK_T_1_2_1_p</v>
      </c>
      <c r="B79">
        <v>0</v>
      </c>
      <c r="C79" t="s">
        <v>59</v>
      </c>
    </row>
    <row r="80" spans="1:6" x14ac:dyDescent="0.25">
      <c r="A80" t="str" cm="1">
        <f t="array" aca="1" ref="A80" ca="1">"aK_T_2_" &amp; INDIRECT("F" &amp; ROW(C80)-3) &amp; "_p"</f>
        <v>aK_T_2_2_1_p</v>
      </c>
      <c r="B80">
        <v>0</v>
      </c>
      <c r="C80" t="s">
        <v>60</v>
      </c>
    </row>
    <row r="81" spans="1:3" x14ac:dyDescent="0.25">
      <c r="A81" t="str" cm="1">
        <f t="array" aca="1" ref="A81" ca="1">"aK_T_3_" &amp; INDIRECT("F" &amp; ROW(C81)-4) &amp; "_p"</f>
        <v>aK_T_3_2_1_p</v>
      </c>
      <c r="B81">
        <v>2</v>
      </c>
      <c r="C81" t="s">
        <v>61</v>
      </c>
    </row>
    <row r="82" spans="1:3" x14ac:dyDescent="0.25">
      <c r="A82" s="12" t="s">
        <v>63</v>
      </c>
      <c r="B82" s="1"/>
      <c r="C82" s="1"/>
    </row>
    <row r="83" spans="1:3" x14ac:dyDescent="0.25">
      <c r="A83" t="str" cm="1">
        <f t="array" aca="1" ref="A83" ca="1">"aK_WS_1_" &amp; INDIRECT("F" &amp; ROW(C83)-6) &amp; "_p"</f>
        <v>aK_WS_1_2_1_p</v>
      </c>
      <c r="B83">
        <v>0</v>
      </c>
      <c r="C83" t="s">
        <v>59</v>
      </c>
    </row>
    <row r="84" spans="1:3" x14ac:dyDescent="0.25">
      <c r="A84" t="str" cm="1">
        <f t="array" aca="1" ref="A84" ca="1">"aK_WS_2_" &amp; INDIRECT("F" &amp; ROW(C84)-7) &amp; "_p"</f>
        <v>aK_WS_2_2_1_p</v>
      </c>
      <c r="B84">
        <v>0</v>
      </c>
      <c r="C84" t="s">
        <v>60</v>
      </c>
    </row>
    <row r="85" spans="1:3" x14ac:dyDescent="0.25">
      <c r="A85" t="str" cm="1">
        <f t="array" aca="1" ref="A85" ca="1">"aK_WS_3_" &amp; INDIRECT("F" &amp; ROW(C85)-8) &amp; "_p"</f>
        <v>aK_WS_3_2_1_p</v>
      </c>
      <c r="B85">
        <v>2</v>
      </c>
      <c r="C85" t="s">
        <v>61</v>
      </c>
    </row>
    <row r="86" spans="1:3" x14ac:dyDescent="0.25">
      <c r="A86" s="12" t="s">
        <v>62</v>
      </c>
      <c r="B86" s="1"/>
      <c r="C86" s="1"/>
    </row>
    <row r="87" spans="1:3" x14ac:dyDescent="0.25">
      <c r="A87" t="str" cm="1">
        <f t="array" aca="1" ref="A87" ca="1">"aK_PREC_1_" &amp; INDIRECT("F" &amp; ROW(C87) - 10) &amp; "_p"</f>
        <v>aK_PREC_1_2_1_p</v>
      </c>
      <c r="B87">
        <v>0</v>
      </c>
      <c r="C87" t="s">
        <v>59</v>
      </c>
    </row>
    <row r="88" spans="1:3" x14ac:dyDescent="0.25">
      <c r="A88" t="str" cm="1">
        <f t="array" aca="1" ref="A88" ca="1">"aK_PREC_2_" &amp; INDIRECT("F" &amp; ROW(C88) - 11) &amp; "_p"</f>
        <v>aK_PREC_2_2_1_p</v>
      </c>
      <c r="B88">
        <v>0</v>
      </c>
      <c r="C88" t="s">
        <v>60</v>
      </c>
    </row>
    <row r="89" spans="1:3" x14ac:dyDescent="0.25">
      <c r="A89" t="str" cm="1">
        <f t="array" aca="1" ref="A89" ca="1">"aK_PREC_3_" &amp; INDIRECT("F" &amp; ROW(C89) - 12) &amp; "_p"</f>
        <v>aK_PREC_3_2_1_p</v>
      </c>
      <c r="B89">
        <v>2</v>
      </c>
      <c r="C89" t="s">
        <v>61</v>
      </c>
    </row>
    <row r="90" spans="1:3" x14ac:dyDescent="0.25">
      <c r="A90" s="12" t="s">
        <v>64</v>
      </c>
      <c r="B90" s="1"/>
      <c r="C90" s="1"/>
    </row>
    <row r="91" spans="1:3" x14ac:dyDescent="0.25">
      <c r="A91" t="str" cm="1">
        <f t="array" aca="1" ref="A91" ca="1">"aK_SL_1_" &amp; INDIRECT("F" &amp; ROW(C91) - 14) &amp; "_p"</f>
        <v>aK_SL_1_2_1_p</v>
      </c>
      <c r="B91">
        <v>0</v>
      </c>
      <c r="C91" t="s">
        <v>59</v>
      </c>
    </row>
    <row r="92" spans="1:3" x14ac:dyDescent="0.25">
      <c r="A92" t="str" cm="1">
        <f t="array" aca="1" ref="A92" ca="1">"aK_SL_2_" &amp; INDIRECT("F" &amp; ROW(C92) - 15) &amp; "_p"</f>
        <v>aK_SL_2_2_1_p</v>
      </c>
      <c r="B92">
        <v>0</v>
      </c>
      <c r="C92" t="s">
        <v>60</v>
      </c>
    </row>
    <row r="93" spans="1:3" x14ac:dyDescent="0.25">
      <c r="A93" t="str" cm="1">
        <f t="array" aca="1" ref="A93" ca="1">"aK_SL_3_" &amp; INDIRECT("F" &amp; ROW(C93) - 16) &amp; "_p"</f>
        <v>aK_SL_3_2_1_p</v>
      </c>
      <c r="B93">
        <v>2</v>
      </c>
      <c r="C93" t="s">
        <v>61</v>
      </c>
    </row>
    <row r="94" spans="1:3" x14ac:dyDescent="0.25">
      <c r="A94" s="12" t="s">
        <v>171</v>
      </c>
      <c r="B94" s="1"/>
      <c r="C94" s="1"/>
    </row>
    <row r="95" spans="1:3" x14ac:dyDescent="0.25">
      <c r="A95" t="str" cm="1">
        <f t="array" aca="1" ref="A95" ca="1">"aK_DRO_1_" &amp; INDIRECT("F" &amp; ROW(C95) - 18) &amp; "_p"</f>
        <v>aK_DRO_1_2_1_p</v>
      </c>
      <c r="B95">
        <v>0</v>
      </c>
      <c r="C95" t="s">
        <v>59</v>
      </c>
    </row>
    <row r="96" spans="1:3" x14ac:dyDescent="0.25">
      <c r="A96" t="str" cm="1">
        <f t="array" aca="1" ref="A96" ca="1">"aK_DRO_2_" &amp; INDIRECT("F" &amp; ROW(C96) - 19) &amp; "_p"</f>
        <v>aK_DRO_2_2_1_p</v>
      </c>
      <c r="B96">
        <v>0</v>
      </c>
      <c r="C96" t="s">
        <v>60</v>
      </c>
    </row>
    <row r="97" spans="1:6" x14ac:dyDescent="0.25">
      <c r="A97" t="str" cm="1">
        <f t="array" aca="1" ref="A97" ca="1">"aK_DRO_3_" &amp; INDIRECT("F" &amp; ROW(C97) - 20) &amp; "_p"</f>
        <v>aK_DRO_3_2_1_p</v>
      </c>
      <c r="B97">
        <v>2</v>
      </c>
      <c r="C97" t="s">
        <v>61</v>
      </c>
    </row>
    <row r="98" spans="1:6" x14ac:dyDescent="0.25">
      <c r="A98" s="12" t="s">
        <v>172</v>
      </c>
    </row>
    <row r="99" spans="1:6" x14ac:dyDescent="0.25">
      <c r="A99" t="str" cm="1">
        <f t="array" aca="1" ref="A99" ca="1">"aK_CYC_1_" &amp; INDIRECT("F" &amp; ROW(C99) - 22) &amp; "_p"</f>
        <v>aK_CYC_1_2_1_p</v>
      </c>
      <c r="B99">
        <v>0.1</v>
      </c>
      <c r="C99" t="s">
        <v>59</v>
      </c>
    </row>
    <row r="100" spans="1:6" x14ac:dyDescent="0.25">
      <c r="A100" t="str" cm="1">
        <f t="array" aca="1" ref="A100" ca="1">"aK_CYC_2_" &amp; INDIRECT("F" &amp; ROW(C100) - 23) &amp; "_p"</f>
        <v>aK_CYC_2_2_1_p</v>
      </c>
      <c r="B100">
        <v>0</v>
      </c>
      <c r="C100" t="s">
        <v>60</v>
      </c>
    </row>
    <row r="101" spans="1:6" x14ac:dyDescent="0.25">
      <c r="A101" t="str" cm="1">
        <f t="array" aca="1" ref="A101" ca="1">"aK_CYC_3_" &amp; INDIRECT("F" &amp; ROW(C101) - 24) &amp; "_p"</f>
        <v>aK_CYC_3_2_1_p</v>
      </c>
      <c r="B101">
        <v>2</v>
      </c>
      <c r="C101" t="s">
        <v>61</v>
      </c>
    </row>
    <row r="102" spans="1:6" x14ac:dyDescent="0.25">
      <c r="A102" s="56" t="str">
        <f>"sector " &amp; D102 &amp; " aKd region " &amp;E102</f>
        <v>sector 2 aKd region 2</v>
      </c>
      <c r="B102" s="56"/>
      <c r="C102" s="56"/>
      <c r="D102" s="19">
        <v>2</v>
      </c>
      <c r="E102" s="19">
        <v>2</v>
      </c>
      <c r="F102" t="str">
        <f>D102 &amp; "_" &amp; E102</f>
        <v>2_2</v>
      </c>
    </row>
    <row r="103" spans="1:6" x14ac:dyDescent="0.25">
      <c r="A103" s="12" t="s">
        <v>58</v>
      </c>
      <c r="B103" s="1"/>
      <c r="C103" s="1"/>
    </row>
    <row r="104" spans="1:6" x14ac:dyDescent="0.25">
      <c r="A104" t="str" cm="1">
        <f t="array" aca="1" ref="A104" ca="1">"aK_T_1_" &amp; INDIRECT("F" &amp; ROW(C104)-2) &amp; "_p"</f>
        <v>aK_T_1_2_2_p</v>
      </c>
      <c r="B104">
        <v>0</v>
      </c>
      <c r="C104" t="s">
        <v>59</v>
      </c>
    </row>
    <row r="105" spans="1:6" x14ac:dyDescent="0.25">
      <c r="A105" t="str" cm="1">
        <f t="array" aca="1" ref="A105" ca="1">"aK_T_2_" &amp; INDIRECT("F" &amp; ROW(C105)-3) &amp; "_p"</f>
        <v>aK_T_2_2_2_p</v>
      </c>
      <c r="B105">
        <v>0</v>
      </c>
      <c r="C105" t="s">
        <v>60</v>
      </c>
    </row>
    <row r="106" spans="1:6" x14ac:dyDescent="0.25">
      <c r="A106" t="str" cm="1">
        <f t="array" aca="1" ref="A106" ca="1">"aK_T_3_" &amp; INDIRECT("F" &amp; ROW(C106)-4) &amp; "_p"</f>
        <v>aK_T_3_2_2_p</v>
      </c>
      <c r="B106">
        <v>2</v>
      </c>
      <c r="C106" t="s">
        <v>61</v>
      </c>
    </row>
    <row r="107" spans="1:6" x14ac:dyDescent="0.25">
      <c r="A107" s="12" t="s">
        <v>63</v>
      </c>
      <c r="B107" s="1"/>
      <c r="C107" s="1"/>
    </row>
    <row r="108" spans="1:6" x14ac:dyDescent="0.25">
      <c r="A108" t="str" cm="1">
        <f t="array" aca="1" ref="A108" ca="1">"aK_WS_1_" &amp; INDIRECT("F" &amp; ROW(C108)-6) &amp; "_p"</f>
        <v>aK_WS_1_2_2_p</v>
      </c>
      <c r="B108">
        <v>0</v>
      </c>
      <c r="C108" t="s">
        <v>59</v>
      </c>
    </row>
    <row r="109" spans="1:6" x14ac:dyDescent="0.25">
      <c r="A109" t="str" cm="1">
        <f t="array" aca="1" ref="A109" ca="1">"aK_WS_2_" &amp; INDIRECT("F" &amp; ROW(C109)-7) &amp; "_p"</f>
        <v>aK_WS_2_2_2_p</v>
      </c>
      <c r="B109">
        <v>0</v>
      </c>
      <c r="C109" t="s">
        <v>60</v>
      </c>
    </row>
    <row r="110" spans="1:6" x14ac:dyDescent="0.25">
      <c r="A110" t="str" cm="1">
        <f t="array" aca="1" ref="A110" ca="1">"aK_WS_3_" &amp; INDIRECT("F" &amp; ROW(C110)-8) &amp; "_p"</f>
        <v>aK_WS_3_2_2_p</v>
      </c>
      <c r="B110">
        <v>2</v>
      </c>
      <c r="C110" t="s">
        <v>61</v>
      </c>
    </row>
    <row r="111" spans="1:6" x14ac:dyDescent="0.25">
      <c r="A111" s="12" t="s">
        <v>62</v>
      </c>
      <c r="B111" s="1"/>
      <c r="C111" s="1"/>
    </row>
    <row r="112" spans="1:6" x14ac:dyDescent="0.25">
      <c r="A112" t="str" cm="1">
        <f t="array" aca="1" ref="A112" ca="1">"aK_PREC_1_" &amp; INDIRECT("F" &amp; ROW(C112) - 10) &amp; "_p"</f>
        <v>aK_PREC_1_2_2_p</v>
      </c>
      <c r="B112">
        <v>0</v>
      </c>
      <c r="C112" t="s">
        <v>59</v>
      </c>
    </row>
    <row r="113" spans="1:6" x14ac:dyDescent="0.25">
      <c r="A113" t="str" cm="1">
        <f t="array" aca="1" ref="A113" ca="1">"aK_PREC_2_" &amp; INDIRECT("F" &amp; ROW(C113) - 11) &amp; "_p"</f>
        <v>aK_PREC_2_2_2_p</v>
      </c>
      <c r="B113">
        <v>0</v>
      </c>
      <c r="C113" t="s">
        <v>60</v>
      </c>
    </row>
    <row r="114" spans="1:6" x14ac:dyDescent="0.25">
      <c r="A114" t="str" cm="1">
        <f t="array" aca="1" ref="A114" ca="1">"aK_PREC_3_" &amp; INDIRECT("F" &amp; ROW(C114) - 12) &amp; "_p"</f>
        <v>aK_PREC_3_2_2_p</v>
      </c>
      <c r="B114">
        <v>2</v>
      </c>
      <c r="C114" t="s">
        <v>61</v>
      </c>
    </row>
    <row r="115" spans="1:6" x14ac:dyDescent="0.25">
      <c r="A115" s="12" t="s">
        <v>64</v>
      </c>
      <c r="B115" s="1"/>
      <c r="C115" s="1"/>
    </row>
    <row r="116" spans="1:6" x14ac:dyDescent="0.25">
      <c r="A116" t="str" cm="1">
        <f t="array" aca="1" ref="A116" ca="1">"aK_SL_1_" &amp; INDIRECT("F" &amp; ROW(C116) - 14) &amp; "_p"</f>
        <v>aK_SL_1_2_2_p</v>
      </c>
      <c r="B116">
        <v>0</v>
      </c>
      <c r="C116" t="s">
        <v>59</v>
      </c>
    </row>
    <row r="117" spans="1:6" x14ac:dyDescent="0.25">
      <c r="A117" t="str" cm="1">
        <f t="array" aca="1" ref="A117" ca="1">"aK_SL_2_" &amp; INDIRECT("F" &amp; ROW(C117) - 15) &amp; "_p"</f>
        <v>aK_SL_2_2_2_p</v>
      </c>
      <c r="B117">
        <v>0</v>
      </c>
      <c r="C117" t="s">
        <v>60</v>
      </c>
    </row>
    <row r="118" spans="1:6" x14ac:dyDescent="0.25">
      <c r="A118" t="str" cm="1">
        <f t="array" aca="1" ref="A118" ca="1">"aK_SL_3_" &amp; INDIRECT("F" &amp; ROW(C118) - 16) &amp; "_p"</f>
        <v>aK_SL_3_2_2_p</v>
      </c>
      <c r="B118">
        <v>2</v>
      </c>
      <c r="C118" t="s">
        <v>61</v>
      </c>
    </row>
    <row r="119" spans="1:6" x14ac:dyDescent="0.25">
      <c r="A119" s="12" t="s">
        <v>171</v>
      </c>
      <c r="B119" s="1"/>
      <c r="C119" s="1"/>
    </row>
    <row r="120" spans="1:6" x14ac:dyDescent="0.25">
      <c r="A120" t="str" cm="1">
        <f t="array" aca="1" ref="A120" ca="1">"aK_DRO_1_" &amp; INDIRECT("F" &amp; ROW(C120) - 18) &amp; "_p"</f>
        <v>aK_DRO_1_2_2_p</v>
      </c>
      <c r="B120">
        <v>0</v>
      </c>
      <c r="C120" t="s">
        <v>59</v>
      </c>
    </row>
    <row r="121" spans="1:6" x14ac:dyDescent="0.25">
      <c r="A121" t="str" cm="1">
        <f t="array" aca="1" ref="A121" ca="1">"aK_DRO_2_" &amp; INDIRECT("F" &amp; ROW(C121) - 19) &amp; "_p"</f>
        <v>aK_DRO_2_2_2_p</v>
      </c>
      <c r="B121">
        <v>0</v>
      </c>
      <c r="C121" t="s">
        <v>60</v>
      </c>
    </row>
    <row r="122" spans="1:6" x14ac:dyDescent="0.25">
      <c r="A122" t="str" cm="1">
        <f t="array" aca="1" ref="A122" ca="1">"aK_DRO_3_" &amp; INDIRECT("F" &amp; ROW(C122) - 20) &amp; "_p"</f>
        <v>aK_DRO_3_2_2_p</v>
      </c>
      <c r="B122">
        <v>2</v>
      </c>
      <c r="C122" t="s">
        <v>61</v>
      </c>
    </row>
    <row r="123" spans="1:6" x14ac:dyDescent="0.25">
      <c r="A123" s="12" t="s">
        <v>172</v>
      </c>
    </row>
    <row r="124" spans="1:6" x14ac:dyDescent="0.25">
      <c r="A124" t="str" cm="1">
        <f t="array" aca="1" ref="A124" ca="1">"aK_CYC_1_" &amp; INDIRECT("F" &amp; ROW(C124) - 22) &amp; "_p"</f>
        <v>aK_CYC_1_2_2_p</v>
      </c>
      <c r="B124">
        <v>0.1</v>
      </c>
      <c r="C124" t="s">
        <v>59</v>
      </c>
    </row>
    <row r="125" spans="1:6" x14ac:dyDescent="0.25">
      <c r="A125" t="str" cm="1">
        <f t="array" aca="1" ref="A125" ca="1">"aK_CYC_2_" &amp; INDIRECT("F" &amp; ROW(C125) - 23) &amp; "_p"</f>
        <v>aK_CYC_2_2_2_p</v>
      </c>
      <c r="B125">
        <v>0</v>
      </c>
      <c r="C125" t="s">
        <v>60</v>
      </c>
    </row>
    <row r="126" spans="1:6" x14ac:dyDescent="0.25">
      <c r="A126" t="str" cm="1">
        <f t="array" aca="1" ref="A126" ca="1">"aK_CYC_3_" &amp; INDIRECT("F" &amp; ROW(C126) - 24) &amp; "_p"</f>
        <v>aK_CYC_3_2_2_p</v>
      </c>
      <c r="B126">
        <v>2</v>
      </c>
      <c r="C126" t="s">
        <v>61</v>
      </c>
    </row>
    <row r="127" spans="1:6" x14ac:dyDescent="0.25">
      <c r="A127" s="56" t="str">
        <f>"sector " &amp; D127 &amp; " aKd region " &amp;E127</f>
        <v>sector 2 aKd region 3</v>
      </c>
      <c r="B127" s="56"/>
      <c r="C127" s="56"/>
      <c r="D127" s="19">
        <v>2</v>
      </c>
      <c r="E127" s="19">
        <v>3</v>
      </c>
      <c r="F127" t="str">
        <f>D127 &amp; "_" &amp; E127</f>
        <v>2_3</v>
      </c>
    </row>
    <row r="128" spans="1:6" x14ac:dyDescent="0.25">
      <c r="A128" s="12" t="s">
        <v>58</v>
      </c>
      <c r="B128" s="1"/>
      <c r="C128" s="1"/>
    </row>
    <row r="129" spans="1:3" x14ac:dyDescent="0.25">
      <c r="A129" t="str" cm="1">
        <f t="array" aca="1" ref="A129" ca="1">"aK_T_1_" &amp; INDIRECT("F" &amp; ROW(C129)-2) &amp; "_p"</f>
        <v>aK_T_1_2_3_p</v>
      </c>
      <c r="B129">
        <v>0</v>
      </c>
      <c r="C129" t="s">
        <v>59</v>
      </c>
    </row>
    <row r="130" spans="1:3" x14ac:dyDescent="0.25">
      <c r="A130" t="str" cm="1">
        <f t="array" aca="1" ref="A130" ca="1">"aK_T_2_" &amp; INDIRECT("F" &amp; ROW(C130)-3) &amp; "_p"</f>
        <v>aK_T_2_2_3_p</v>
      </c>
      <c r="B130">
        <v>0</v>
      </c>
      <c r="C130" t="s">
        <v>60</v>
      </c>
    </row>
    <row r="131" spans="1:3" x14ac:dyDescent="0.25">
      <c r="A131" t="str" cm="1">
        <f t="array" aca="1" ref="A131" ca="1">"aK_T_3_" &amp; INDIRECT("F" &amp; ROW(C131)-4) &amp; "_p"</f>
        <v>aK_T_3_2_3_p</v>
      </c>
      <c r="B131">
        <v>2</v>
      </c>
      <c r="C131" t="s">
        <v>61</v>
      </c>
    </row>
    <row r="132" spans="1:3" x14ac:dyDescent="0.25">
      <c r="A132" s="12" t="s">
        <v>63</v>
      </c>
      <c r="B132" s="1"/>
      <c r="C132" s="1"/>
    </row>
    <row r="133" spans="1:3" x14ac:dyDescent="0.25">
      <c r="A133" t="str" cm="1">
        <f t="array" aca="1" ref="A133" ca="1">"aK_WS_1_" &amp; INDIRECT("F" &amp; ROW(C133)-6) &amp; "_p"</f>
        <v>aK_WS_1_2_3_p</v>
      </c>
      <c r="B133">
        <v>0</v>
      </c>
      <c r="C133" t="s">
        <v>59</v>
      </c>
    </row>
    <row r="134" spans="1:3" x14ac:dyDescent="0.25">
      <c r="A134" t="str" cm="1">
        <f t="array" aca="1" ref="A134" ca="1">"aK_WS_2_" &amp; INDIRECT("F" &amp; ROW(C134)-7) &amp; "_p"</f>
        <v>aK_WS_2_2_3_p</v>
      </c>
      <c r="B134">
        <v>0</v>
      </c>
      <c r="C134" t="s">
        <v>60</v>
      </c>
    </row>
    <row r="135" spans="1:3" x14ac:dyDescent="0.25">
      <c r="A135" t="str" cm="1">
        <f t="array" aca="1" ref="A135" ca="1">"aK_WS_3_" &amp; INDIRECT("F" &amp; ROW(C135)-8) &amp; "_p"</f>
        <v>aK_WS_3_2_3_p</v>
      </c>
      <c r="B135">
        <v>2</v>
      </c>
      <c r="C135" t="s">
        <v>61</v>
      </c>
    </row>
    <row r="136" spans="1:3" x14ac:dyDescent="0.25">
      <c r="A136" s="12" t="s">
        <v>62</v>
      </c>
      <c r="B136" s="1"/>
      <c r="C136" s="1"/>
    </row>
    <row r="137" spans="1:3" x14ac:dyDescent="0.25">
      <c r="A137" t="str" cm="1">
        <f t="array" aca="1" ref="A137" ca="1">"aK_PREC_1_" &amp; INDIRECT("F" &amp; ROW(C137) - 10) &amp; "_p"</f>
        <v>aK_PREC_1_2_3_p</v>
      </c>
      <c r="B137">
        <v>0</v>
      </c>
      <c r="C137" t="s">
        <v>59</v>
      </c>
    </row>
    <row r="138" spans="1:3" x14ac:dyDescent="0.25">
      <c r="A138" t="str" cm="1">
        <f t="array" aca="1" ref="A138" ca="1">"aK_PREC_2_" &amp; INDIRECT("F" &amp; ROW(C138) - 11) &amp; "_p"</f>
        <v>aK_PREC_2_2_3_p</v>
      </c>
      <c r="B138">
        <v>0</v>
      </c>
      <c r="C138" t="s">
        <v>60</v>
      </c>
    </row>
    <row r="139" spans="1:3" x14ac:dyDescent="0.25">
      <c r="A139" t="str" cm="1">
        <f t="array" aca="1" ref="A139" ca="1">"aK_PREC_3_" &amp; INDIRECT("F" &amp; ROW(C139) - 12) &amp; "_p"</f>
        <v>aK_PREC_3_2_3_p</v>
      </c>
      <c r="B139">
        <v>2</v>
      </c>
      <c r="C139" t="s">
        <v>61</v>
      </c>
    </row>
    <row r="140" spans="1:3" x14ac:dyDescent="0.25">
      <c r="A140" s="12" t="s">
        <v>64</v>
      </c>
      <c r="B140" s="1"/>
      <c r="C140" s="1"/>
    </row>
    <row r="141" spans="1:3" x14ac:dyDescent="0.25">
      <c r="A141" t="str" cm="1">
        <f t="array" aca="1" ref="A141" ca="1">"aK_SL_1_" &amp; INDIRECT("F" &amp; ROW(C141) - 14) &amp; "_p"</f>
        <v>aK_SL_1_2_3_p</v>
      </c>
      <c r="B141">
        <v>0</v>
      </c>
      <c r="C141" t="s">
        <v>59</v>
      </c>
    </row>
    <row r="142" spans="1:3" x14ac:dyDescent="0.25">
      <c r="A142" t="str" cm="1">
        <f t="array" aca="1" ref="A142" ca="1">"aK_SL_2_" &amp; INDIRECT("F" &amp; ROW(C142) - 15) &amp; "_p"</f>
        <v>aK_SL_2_2_3_p</v>
      </c>
      <c r="B142">
        <v>0</v>
      </c>
      <c r="C142" t="s">
        <v>60</v>
      </c>
    </row>
    <row r="143" spans="1:3" x14ac:dyDescent="0.25">
      <c r="A143" t="str" cm="1">
        <f t="array" aca="1" ref="A143" ca="1">"aK_SL_3_" &amp; INDIRECT("F" &amp; ROW(C143) - 16) &amp; "_p"</f>
        <v>aK_SL_3_2_3_p</v>
      </c>
      <c r="B143">
        <v>2</v>
      </c>
      <c r="C143" t="s">
        <v>61</v>
      </c>
    </row>
    <row r="144" spans="1:3" x14ac:dyDescent="0.25">
      <c r="A144" s="12" t="s">
        <v>171</v>
      </c>
      <c r="B144" s="1"/>
      <c r="C144" s="1"/>
    </row>
    <row r="145" spans="1:6" x14ac:dyDescent="0.25">
      <c r="A145" t="str" cm="1">
        <f t="array" aca="1" ref="A145" ca="1">"aK_DRO_1_" &amp; INDIRECT("F" &amp; ROW(C145) - 18) &amp; "_p"</f>
        <v>aK_DRO_1_2_3_p</v>
      </c>
      <c r="B145">
        <v>0</v>
      </c>
      <c r="C145" t="s">
        <v>59</v>
      </c>
    </row>
    <row r="146" spans="1:6" x14ac:dyDescent="0.25">
      <c r="A146" t="str" cm="1">
        <f t="array" aca="1" ref="A146" ca="1">"aK_DRO_2_" &amp; INDIRECT("F" &amp; ROW(C146) - 19) &amp; "_p"</f>
        <v>aK_DRO_2_2_3_p</v>
      </c>
      <c r="B146">
        <v>0</v>
      </c>
      <c r="C146" t="s">
        <v>60</v>
      </c>
    </row>
    <row r="147" spans="1:6" x14ac:dyDescent="0.25">
      <c r="A147" t="str" cm="1">
        <f t="array" aca="1" ref="A147" ca="1">"aK_DRO_3_" &amp; INDIRECT("F" &amp; ROW(C147) - 20) &amp; "_p"</f>
        <v>aK_DRO_3_2_3_p</v>
      </c>
      <c r="B147">
        <v>2</v>
      </c>
      <c r="C147" t="s">
        <v>61</v>
      </c>
    </row>
    <row r="148" spans="1:6" x14ac:dyDescent="0.25">
      <c r="A148" s="12" t="s">
        <v>172</v>
      </c>
    </row>
    <row r="149" spans="1:6" x14ac:dyDescent="0.25">
      <c r="A149" t="str" cm="1">
        <f t="array" aca="1" ref="A149" ca="1">"aK_CYC_1_" &amp; INDIRECT("F" &amp; ROW(C149) - 22) &amp; "_p"</f>
        <v>aK_CYC_1_2_3_p</v>
      </c>
      <c r="B149">
        <v>0.1</v>
      </c>
      <c r="C149" t="s">
        <v>59</v>
      </c>
    </row>
    <row r="150" spans="1:6" x14ac:dyDescent="0.25">
      <c r="A150" t="str" cm="1">
        <f t="array" aca="1" ref="A150" ca="1">"aK_CYC_2_" &amp; INDIRECT("F" &amp; ROW(C150) - 23) &amp; "_p"</f>
        <v>aK_CYC_2_2_3_p</v>
      </c>
      <c r="B150">
        <v>0</v>
      </c>
      <c r="C150" t="s">
        <v>60</v>
      </c>
    </row>
    <row r="151" spans="1:6" x14ac:dyDescent="0.25">
      <c r="A151" t="str" cm="1">
        <f t="array" aca="1" ref="A151" ca="1">"aK_CYC_3_" &amp; INDIRECT("F" &amp; ROW(C151) - 24) &amp; "_p"</f>
        <v>aK_CYC_3_2_3_p</v>
      </c>
      <c r="B151">
        <v>2</v>
      </c>
      <c r="C151" t="s">
        <v>61</v>
      </c>
    </row>
    <row r="152" spans="1:6" x14ac:dyDescent="0.25">
      <c r="A152" s="56" t="str">
        <f>"sector " &amp; D152 &amp; " aKd region " &amp;E152</f>
        <v>sector 3 aKd region 1</v>
      </c>
      <c r="B152" s="56"/>
      <c r="C152" s="56"/>
      <c r="D152" s="19">
        <v>3</v>
      </c>
      <c r="E152" s="19">
        <v>1</v>
      </c>
      <c r="F152" t="str">
        <f>D152 &amp; "_" &amp; E152</f>
        <v>3_1</v>
      </c>
    </row>
    <row r="153" spans="1:6" x14ac:dyDescent="0.25">
      <c r="A153" s="12" t="s">
        <v>58</v>
      </c>
      <c r="B153" s="1"/>
      <c r="C153" s="1"/>
    </row>
    <row r="154" spans="1:6" x14ac:dyDescent="0.25">
      <c r="A154" t="str" cm="1">
        <f t="array" aca="1" ref="A154" ca="1">"aK_T_1_" &amp; INDIRECT("F" &amp; ROW(C154)-2) &amp; "_p"</f>
        <v>aK_T_1_3_1_p</v>
      </c>
      <c r="B154">
        <v>0</v>
      </c>
      <c r="C154" t="s">
        <v>59</v>
      </c>
    </row>
    <row r="155" spans="1:6" x14ac:dyDescent="0.25">
      <c r="A155" t="str" cm="1">
        <f t="array" aca="1" ref="A155" ca="1">"aK_T_2_" &amp; INDIRECT("F" &amp; ROW(C155)-3) &amp; "_p"</f>
        <v>aK_T_2_3_1_p</v>
      </c>
      <c r="B155">
        <v>0</v>
      </c>
      <c r="C155" t="s">
        <v>60</v>
      </c>
    </row>
    <row r="156" spans="1:6" x14ac:dyDescent="0.25">
      <c r="A156" t="str" cm="1">
        <f t="array" aca="1" ref="A156" ca="1">"aK_T_3_" &amp; INDIRECT("F" &amp; ROW(C156)-4) &amp; "_p"</f>
        <v>aK_T_3_3_1_p</v>
      </c>
      <c r="B156">
        <v>2</v>
      </c>
      <c r="C156" t="s">
        <v>61</v>
      </c>
    </row>
    <row r="157" spans="1:6" x14ac:dyDescent="0.25">
      <c r="A157" s="12" t="s">
        <v>63</v>
      </c>
      <c r="B157" s="1"/>
      <c r="C157" s="1"/>
    </row>
    <row r="158" spans="1:6" x14ac:dyDescent="0.25">
      <c r="A158" t="str" cm="1">
        <f t="array" aca="1" ref="A158" ca="1">"aK_WS_1_" &amp; INDIRECT("F" &amp; ROW(C158)-6) &amp; "_p"</f>
        <v>aK_WS_1_3_1_p</v>
      </c>
      <c r="B158">
        <v>0</v>
      </c>
      <c r="C158" t="s">
        <v>59</v>
      </c>
    </row>
    <row r="159" spans="1:6" x14ac:dyDescent="0.25">
      <c r="A159" t="str" cm="1">
        <f t="array" aca="1" ref="A159" ca="1">"aK_WS_2_" &amp; INDIRECT("F" &amp; ROW(C159)-7) &amp; "_p"</f>
        <v>aK_WS_2_3_1_p</v>
      </c>
      <c r="B159">
        <v>0</v>
      </c>
      <c r="C159" t="s">
        <v>60</v>
      </c>
    </row>
    <row r="160" spans="1:6" x14ac:dyDescent="0.25">
      <c r="A160" t="str" cm="1">
        <f t="array" aca="1" ref="A160" ca="1">"aK_WS_3_" &amp; INDIRECT("F" &amp; ROW(C160)-8) &amp; "_p"</f>
        <v>aK_WS_3_3_1_p</v>
      </c>
      <c r="B160">
        <v>2</v>
      </c>
      <c r="C160" t="s">
        <v>61</v>
      </c>
    </row>
    <row r="161" spans="1:3" x14ac:dyDescent="0.25">
      <c r="A161" s="12" t="s">
        <v>62</v>
      </c>
      <c r="B161" s="1"/>
      <c r="C161" s="1"/>
    </row>
    <row r="162" spans="1:3" x14ac:dyDescent="0.25">
      <c r="A162" t="str" cm="1">
        <f t="array" aca="1" ref="A162" ca="1">"aK_PREC_1_" &amp; INDIRECT("F" &amp; ROW(C162) - 10) &amp; "_p"</f>
        <v>aK_PREC_1_3_1_p</v>
      </c>
      <c r="B162">
        <v>0</v>
      </c>
      <c r="C162" t="s">
        <v>59</v>
      </c>
    </row>
    <row r="163" spans="1:3" x14ac:dyDescent="0.25">
      <c r="A163" t="str" cm="1">
        <f t="array" aca="1" ref="A163" ca="1">"aK_PREC_2_" &amp; INDIRECT("F" &amp; ROW(C163) - 11) &amp; "_p"</f>
        <v>aK_PREC_2_3_1_p</v>
      </c>
      <c r="B163">
        <v>0</v>
      </c>
      <c r="C163" t="s">
        <v>60</v>
      </c>
    </row>
    <row r="164" spans="1:3" x14ac:dyDescent="0.25">
      <c r="A164" t="str" cm="1">
        <f t="array" aca="1" ref="A164" ca="1">"aK_PREC_3_" &amp; INDIRECT("F" &amp; ROW(C164) - 12) &amp; "_p"</f>
        <v>aK_PREC_3_3_1_p</v>
      </c>
      <c r="B164">
        <v>2</v>
      </c>
      <c r="C164" t="s">
        <v>61</v>
      </c>
    </row>
    <row r="165" spans="1:3" x14ac:dyDescent="0.25">
      <c r="A165" s="12" t="s">
        <v>64</v>
      </c>
      <c r="B165" s="1"/>
      <c r="C165" s="1"/>
    </row>
    <row r="166" spans="1:3" x14ac:dyDescent="0.25">
      <c r="A166" t="str" cm="1">
        <f t="array" aca="1" ref="A166" ca="1">"aK_SL_1_" &amp; INDIRECT("F" &amp; ROW(C166) - 14) &amp; "_p"</f>
        <v>aK_SL_1_3_1_p</v>
      </c>
      <c r="B166">
        <v>0</v>
      </c>
      <c r="C166" t="s">
        <v>59</v>
      </c>
    </row>
    <row r="167" spans="1:3" x14ac:dyDescent="0.25">
      <c r="A167" t="str" cm="1">
        <f t="array" aca="1" ref="A167" ca="1">"aK_SL_2_" &amp; INDIRECT("F" &amp; ROW(C167) - 15) &amp; "_p"</f>
        <v>aK_SL_2_3_1_p</v>
      </c>
      <c r="B167">
        <v>0</v>
      </c>
      <c r="C167" t="s">
        <v>60</v>
      </c>
    </row>
    <row r="168" spans="1:3" x14ac:dyDescent="0.25">
      <c r="A168" t="str" cm="1">
        <f t="array" aca="1" ref="A168" ca="1">"aK_SL_3_" &amp; INDIRECT("F" &amp; ROW(C168) - 16) &amp; "_p"</f>
        <v>aK_SL_3_3_1_p</v>
      </c>
      <c r="B168">
        <v>2</v>
      </c>
      <c r="C168" t="s">
        <v>61</v>
      </c>
    </row>
    <row r="169" spans="1:3" x14ac:dyDescent="0.25">
      <c r="A169" s="12" t="s">
        <v>171</v>
      </c>
      <c r="B169" s="1"/>
      <c r="C169" s="1"/>
    </row>
    <row r="170" spans="1:3" x14ac:dyDescent="0.25">
      <c r="A170" t="str" cm="1">
        <f t="array" aca="1" ref="A170" ca="1">"aK_DRO_1_" &amp; INDIRECT("F" &amp; ROW(C170) - 18) &amp; "_p"</f>
        <v>aK_DRO_1_3_1_p</v>
      </c>
      <c r="B170">
        <v>0</v>
      </c>
      <c r="C170" t="s">
        <v>59</v>
      </c>
    </row>
    <row r="171" spans="1:3" x14ac:dyDescent="0.25">
      <c r="A171" t="str" cm="1">
        <f t="array" aca="1" ref="A171" ca="1">"aK_DRO_2_" &amp; INDIRECT("F" &amp; ROW(C171) - 19) &amp; "_p"</f>
        <v>aK_DRO_2_3_1_p</v>
      </c>
      <c r="B171">
        <v>0</v>
      </c>
      <c r="C171" t="s">
        <v>60</v>
      </c>
    </row>
    <row r="172" spans="1:3" x14ac:dyDescent="0.25">
      <c r="A172" t="str" cm="1">
        <f t="array" aca="1" ref="A172" ca="1">"aK_DRO_3_" &amp; INDIRECT("F" &amp; ROW(C172) - 20) &amp; "_p"</f>
        <v>aK_DRO_3_3_1_p</v>
      </c>
      <c r="B172">
        <v>2</v>
      </c>
      <c r="C172" t="s">
        <v>61</v>
      </c>
    </row>
    <row r="173" spans="1:3" x14ac:dyDescent="0.25">
      <c r="A173" s="12" t="s">
        <v>172</v>
      </c>
    </row>
    <row r="174" spans="1:3" x14ac:dyDescent="0.25">
      <c r="A174" t="str" cm="1">
        <f t="array" aca="1" ref="A174" ca="1">"aK_CYC_1_" &amp; INDIRECT("F" &amp; ROW(C174) - 22) &amp; "_p"</f>
        <v>aK_CYC_1_3_1_p</v>
      </c>
      <c r="B174">
        <v>0.1</v>
      </c>
      <c r="C174" t="s">
        <v>59</v>
      </c>
    </row>
    <row r="175" spans="1:3" x14ac:dyDescent="0.25">
      <c r="A175" t="str" cm="1">
        <f t="array" aca="1" ref="A175" ca="1">"aK_CYC_2_" &amp; INDIRECT("F" &amp; ROW(C175) - 23) &amp; "_p"</f>
        <v>aK_CYC_2_3_1_p</v>
      </c>
      <c r="B175">
        <v>0</v>
      </c>
      <c r="C175" t="s">
        <v>60</v>
      </c>
    </row>
    <row r="176" spans="1:3" x14ac:dyDescent="0.25">
      <c r="A176" t="str" cm="1">
        <f t="array" aca="1" ref="A176" ca="1">"aK_CYC_3_" &amp; INDIRECT("F" &amp; ROW(C176) - 24) &amp; "_p"</f>
        <v>aK_CYC_3_3_1_p</v>
      </c>
      <c r="B176">
        <v>2</v>
      </c>
      <c r="C176" t="s">
        <v>61</v>
      </c>
    </row>
    <row r="177" spans="1:6" x14ac:dyDescent="0.25">
      <c r="A177" s="56" t="str">
        <f>"sector " &amp; D177 &amp; " aKd region " &amp;E177</f>
        <v>sector 3 aKd region 2</v>
      </c>
      <c r="B177" s="56"/>
      <c r="C177" s="56"/>
      <c r="D177" s="19">
        <v>3</v>
      </c>
      <c r="E177" s="19">
        <v>2</v>
      </c>
      <c r="F177" t="str">
        <f>D177 &amp; "_" &amp; E177</f>
        <v>3_2</v>
      </c>
    </row>
    <row r="178" spans="1:6" x14ac:dyDescent="0.25">
      <c r="A178" s="12" t="s">
        <v>58</v>
      </c>
      <c r="B178" s="1"/>
      <c r="C178" s="1"/>
    </row>
    <row r="179" spans="1:6" x14ac:dyDescent="0.25">
      <c r="A179" t="str" cm="1">
        <f t="array" aca="1" ref="A179" ca="1">"aK_T_1_" &amp; INDIRECT("F" &amp; ROW(C179)-2) &amp; "_p"</f>
        <v>aK_T_1_3_2_p</v>
      </c>
      <c r="B179">
        <v>0</v>
      </c>
      <c r="C179" t="s">
        <v>59</v>
      </c>
    </row>
    <row r="180" spans="1:6" x14ac:dyDescent="0.25">
      <c r="A180" t="str" cm="1">
        <f t="array" aca="1" ref="A180" ca="1">"aK_T_2_" &amp; INDIRECT("F" &amp; ROW(C180)-3) &amp; "_p"</f>
        <v>aK_T_2_3_2_p</v>
      </c>
      <c r="B180">
        <v>0</v>
      </c>
      <c r="C180" t="s">
        <v>60</v>
      </c>
    </row>
    <row r="181" spans="1:6" x14ac:dyDescent="0.25">
      <c r="A181" t="str" cm="1">
        <f t="array" aca="1" ref="A181" ca="1">"aK_T_3_" &amp; INDIRECT("F" &amp; ROW(C181)-4) &amp; "_p"</f>
        <v>aK_T_3_3_2_p</v>
      </c>
      <c r="B181">
        <v>2</v>
      </c>
      <c r="C181" t="s">
        <v>61</v>
      </c>
    </row>
    <row r="182" spans="1:6" x14ac:dyDescent="0.25">
      <c r="A182" s="12" t="s">
        <v>63</v>
      </c>
      <c r="B182" s="1"/>
      <c r="C182" s="1"/>
    </row>
    <row r="183" spans="1:6" x14ac:dyDescent="0.25">
      <c r="A183" t="str" cm="1">
        <f t="array" aca="1" ref="A183" ca="1">"aK_WS_1_" &amp; INDIRECT("F" &amp; ROW(C183)-6) &amp; "_p"</f>
        <v>aK_WS_1_3_2_p</v>
      </c>
      <c r="B183">
        <v>0</v>
      </c>
      <c r="C183" t="s">
        <v>59</v>
      </c>
    </row>
    <row r="184" spans="1:6" x14ac:dyDescent="0.25">
      <c r="A184" t="str" cm="1">
        <f t="array" aca="1" ref="A184" ca="1">"aK_WS_2_" &amp; INDIRECT("F" &amp; ROW(C184)-7) &amp; "_p"</f>
        <v>aK_WS_2_3_2_p</v>
      </c>
      <c r="B184">
        <v>0</v>
      </c>
      <c r="C184" t="s">
        <v>60</v>
      </c>
    </row>
    <row r="185" spans="1:6" x14ac:dyDescent="0.25">
      <c r="A185" t="str" cm="1">
        <f t="array" aca="1" ref="A185" ca="1">"aK_WS_3_" &amp; INDIRECT("F" &amp; ROW(C185)-8) &amp; "_p"</f>
        <v>aK_WS_3_3_2_p</v>
      </c>
      <c r="B185">
        <v>2</v>
      </c>
      <c r="C185" t="s">
        <v>61</v>
      </c>
    </row>
    <row r="186" spans="1:6" x14ac:dyDescent="0.25">
      <c r="A186" s="12" t="s">
        <v>62</v>
      </c>
      <c r="B186" s="1"/>
      <c r="C186" s="1"/>
    </row>
    <row r="187" spans="1:6" x14ac:dyDescent="0.25">
      <c r="A187" t="str" cm="1">
        <f t="array" aca="1" ref="A187" ca="1">"aK_PREC_1_" &amp; INDIRECT("F" &amp; ROW(C187) - 10) &amp; "_p"</f>
        <v>aK_PREC_1_3_2_p</v>
      </c>
      <c r="B187">
        <v>0</v>
      </c>
      <c r="C187" t="s">
        <v>59</v>
      </c>
    </row>
    <row r="188" spans="1:6" x14ac:dyDescent="0.25">
      <c r="A188" t="str" cm="1">
        <f t="array" aca="1" ref="A188" ca="1">"aK_PREC_2_" &amp; INDIRECT("F" &amp; ROW(C188) - 11) &amp; "_p"</f>
        <v>aK_PREC_2_3_2_p</v>
      </c>
      <c r="B188">
        <v>0</v>
      </c>
      <c r="C188" t="s">
        <v>60</v>
      </c>
    </row>
    <row r="189" spans="1:6" x14ac:dyDescent="0.25">
      <c r="A189" t="str" cm="1">
        <f t="array" aca="1" ref="A189" ca="1">"aK_PREC_3_" &amp; INDIRECT("F" &amp; ROW(C189) - 12) &amp; "_p"</f>
        <v>aK_PREC_3_3_2_p</v>
      </c>
      <c r="B189">
        <v>2</v>
      </c>
      <c r="C189" t="s">
        <v>61</v>
      </c>
    </row>
    <row r="190" spans="1:6" x14ac:dyDescent="0.25">
      <c r="A190" s="12" t="s">
        <v>64</v>
      </c>
      <c r="B190" s="1"/>
      <c r="C190" s="1"/>
    </row>
    <row r="191" spans="1:6" x14ac:dyDescent="0.25">
      <c r="A191" t="str" cm="1">
        <f t="array" aca="1" ref="A191" ca="1">"aK_SL_1_" &amp; INDIRECT("F" &amp; ROW(C191) - 14) &amp; "_p"</f>
        <v>aK_SL_1_3_2_p</v>
      </c>
      <c r="B191">
        <v>0</v>
      </c>
      <c r="C191" t="s">
        <v>59</v>
      </c>
    </row>
    <row r="192" spans="1:6" x14ac:dyDescent="0.25">
      <c r="A192" t="str" cm="1">
        <f t="array" aca="1" ref="A192" ca="1">"aK_SL_2_" &amp; INDIRECT("F" &amp; ROW(C192) - 15) &amp; "_p"</f>
        <v>aK_SL_2_3_2_p</v>
      </c>
      <c r="B192">
        <v>0</v>
      </c>
      <c r="C192" t="s">
        <v>60</v>
      </c>
    </row>
    <row r="193" spans="1:6" x14ac:dyDescent="0.25">
      <c r="A193" t="str" cm="1">
        <f t="array" aca="1" ref="A193" ca="1">"aK_SL_3_" &amp; INDIRECT("F" &amp; ROW(C193) - 16) &amp; "_p"</f>
        <v>aK_SL_3_3_2_p</v>
      </c>
      <c r="B193">
        <v>2</v>
      </c>
      <c r="C193" t="s">
        <v>61</v>
      </c>
    </row>
    <row r="194" spans="1:6" x14ac:dyDescent="0.25">
      <c r="A194" s="12" t="s">
        <v>171</v>
      </c>
      <c r="B194" s="1"/>
      <c r="C194" s="1"/>
    </row>
    <row r="195" spans="1:6" x14ac:dyDescent="0.25">
      <c r="A195" t="str" cm="1">
        <f t="array" aca="1" ref="A195" ca="1">"aK_DRO_1_" &amp; INDIRECT("F" &amp; ROW(C195) - 18) &amp; "_p"</f>
        <v>aK_DRO_1_3_2_p</v>
      </c>
      <c r="B195">
        <v>0</v>
      </c>
      <c r="C195" t="s">
        <v>59</v>
      </c>
    </row>
    <row r="196" spans="1:6" x14ac:dyDescent="0.25">
      <c r="A196" t="str" cm="1">
        <f t="array" aca="1" ref="A196" ca="1">"aK_DRO_2_" &amp; INDIRECT("F" &amp; ROW(C196) - 19) &amp; "_p"</f>
        <v>aK_DRO_2_3_2_p</v>
      </c>
      <c r="B196">
        <v>0</v>
      </c>
      <c r="C196" t="s">
        <v>60</v>
      </c>
    </row>
    <row r="197" spans="1:6" x14ac:dyDescent="0.25">
      <c r="A197" t="str" cm="1">
        <f t="array" aca="1" ref="A197" ca="1">"aK_DRO_3_" &amp; INDIRECT("F" &amp; ROW(C197) - 20) &amp; "_p"</f>
        <v>aK_DRO_3_3_2_p</v>
      </c>
      <c r="B197">
        <v>2</v>
      </c>
      <c r="C197" t="s">
        <v>61</v>
      </c>
    </row>
    <row r="198" spans="1:6" x14ac:dyDescent="0.25">
      <c r="A198" s="12" t="s">
        <v>172</v>
      </c>
    </row>
    <row r="199" spans="1:6" x14ac:dyDescent="0.25">
      <c r="A199" t="str" cm="1">
        <f t="array" aca="1" ref="A199" ca="1">"aK_CYC_1_" &amp; INDIRECT("F" &amp; ROW(C199) - 22) &amp; "_p"</f>
        <v>aK_CYC_1_3_2_p</v>
      </c>
      <c r="B199">
        <v>0.1</v>
      </c>
      <c r="C199" t="s">
        <v>59</v>
      </c>
    </row>
    <row r="200" spans="1:6" x14ac:dyDescent="0.25">
      <c r="A200" t="str" cm="1">
        <f t="array" aca="1" ref="A200" ca="1">"aK_CYC_2_" &amp; INDIRECT("F" &amp; ROW(C200) - 23) &amp; "_p"</f>
        <v>aK_CYC_2_3_2_p</v>
      </c>
      <c r="B200">
        <v>0</v>
      </c>
      <c r="C200" t="s">
        <v>60</v>
      </c>
    </row>
    <row r="201" spans="1:6" x14ac:dyDescent="0.25">
      <c r="A201" t="str" cm="1">
        <f t="array" aca="1" ref="A201" ca="1">"aK_CYC_3_" &amp; INDIRECT("F" &amp; ROW(C201) - 24) &amp; "_p"</f>
        <v>aK_CYC_3_3_2_p</v>
      </c>
      <c r="B201">
        <v>2</v>
      </c>
      <c r="C201" t="s">
        <v>61</v>
      </c>
    </row>
    <row r="202" spans="1:6" x14ac:dyDescent="0.25">
      <c r="A202" s="56" t="str">
        <f>"sector " &amp; D202 &amp; " aKd region " &amp;E202</f>
        <v>sector 3 aKd region 3</v>
      </c>
      <c r="B202" s="56"/>
      <c r="C202" s="56"/>
      <c r="D202" s="19">
        <v>3</v>
      </c>
      <c r="E202" s="19">
        <v>3</v>
      </c>
      <c r="F202" t="str">
        <f>D202 &amp; "_" &amp; E202</f>
        <v>3_3</v>
      </c>
    </row>
    <row r="203" spans="1:6" x14ac:dyDescent="0.25">
      <c r="A203" s="12" t="s">
        <v>58</v>
      </c>
      <c r="B203" s="1"/>
      <c r="C203" s="1"/>
    </row>
    <row r="204" spans="1:6" x14ac:dyDescent="0.25">
      <c r="A204" t="str" cm="1">
        <f t="array" aca="1" ref="A204" ca="1">"aK_T_1_" &amp; INDIRECT("F" &amp; ROW(C204)-2) &amp; "_p"</f>
        <v>aK_T_1_3_3_p</v>
      </c>
      <c r="B204">
        <v>0</v>
      </c>
      <c r="C204" t="s">
        <v>59</v>
      </c>
    </row>
    <row r="205" spans="1:6" x14ac:dyDescent="0.25">
      <c r="A205" t="str" cm="1">
        <f t="array" aca="1" ref="A205" ca="1">"aK_T_2_" &amp; INDIRECT("F" &amp; ROW(C205)-3) &amp; "_p"</f>
        <v>aK_T_2_3_3_p</v>
      </c>
      <c r="B205">
        <v>0</v>
      </c>
      <c r="C205" t="s">
        <v>60</v>
      </c>
    </row>
    <row r="206" spans="1:6" x14ac:dyDescent="0.25">
      <c r="A206" t="str" cm="1">
        <f t="array" aca="1" ref="A206" ca="1">"aK_T_3_" &amp; INDIRECT("F" &amp; ROW(C206)-4) &amp; "_p"</f>
        <v>aK_T_3_3_3_p</v>
      </c>
      <c r="B206">
        <v>2</v>
      </c>
      <c r="C206" t="s">
        <v>61</v>
      </c>
    </row>
    <row r="207" spans="1:6" x14ac:dyDescent="0.25">
      <c r="A207" s="12" t="s">
        <v>63</v>
      </c>
      <c r="B207" s="1"/>
      <c r="C207" s="1"/>
    </row>
    <row r="208" spans="1:6" x14ac:dyDescent="0.25">
      <c r="A208" t="str" cm="1">
        <f t="array" aca="1" ref="A208" ca="1">"aK_WS_1_" &amp; INDIRECT("F" &amp; ROW(C208)-6) &amp; "_p"</f>
        <v>aK_WS_1_3_3_p</v>
      </c>
      <c r="B208">
        <v>0</v>
      </c>
      <c r="C208" t="s">
        <v>59</v>
      </c>
    </row>
    <row r="209" spans="1:3" x14ac:dyDescent="0.25">
      <c r="A209" t="str" cm="1">
        <f t="array" aca="1" ref="A209" ca="1">"aK_WS_2_" &amp; INDIRECT("F" &amp; ROW(C209)-7) &amp; "_p"</f>
        <v>aK_WS_2_3_3_p</v>
      </c>
      <c r="B209">
        <v>0</v>
      </c>
      <c r="C209" t="s">
        <v>60</v>
      </c>
    </row>
    <row r="210" spans="1:3" x14ac:dyDescent="0.25">
      <c r="A210" t="str" cm="1">
        <f t="array" aca="1" ref="A210" ca="1">"aK_WS_3_" &amp; INDIRECT("F" &amp; ROW(C210)-8) &amp; "_p"</f>
        <v>aK_WS_3_3_3_p</v>
      </c>
      <c r="B210">
        <v>2</v>
      </c>
      <c r="C210" t="s">
        <v>61</v>
      </c>
    </row>
    <row r="211" spans="1:3" x14ac:dyDescent="0.25">
      <c r="A211" s="12" t="s">
        <v>62</v>
      </c>
      <c r="B211" s="1"/>
      <c r="C211" s="1"/>
    </row>
    <row r="212" spans="1:3" x14ac:dyDescent="0.25">
      <c r="A212" t="str" cm="1">
        <f t="array" aca="1" ref="A212" ca="1">"aK_PREC_1_" &amp; INDIRECT("F" &amp; ROW(C212) - 10) &amp; "_p"</f>
        <v>aK_PREC_1_3_3_p</v>
      </c>
      <c r="B212">
        <v>0</v>
      </c>
      <c r="C212" t="s">
        <v>59</v>
      </c>
    </row>
    <row r="213" spans="1:3" x14ac:dyDescent="0.25">
      <c r="A213" t="str" cm="1">
        <f t="array" aca="1" ref="A213" ca="1">"aK_PREC_2_" &amp; INDIRECT("F" &amp; ROW(C213) - 11) &amp; "_p"</f>
        <v>aK_PREC_2_3_3_p</v>
      </c>
      <c r="B213">
        <v>0</v>
      </c>
      <c r="C213" t="s">
        <v>60</v>
      </c>
    </row>
    <row r="214" spans="1:3" x14ac:dyDescent="0.25">
      <c r="A214" t="str" cm="1">
        <f t="array" aca="1" ref="A214" ca="1">"aK_PREC_3_" &amp; INDIRECT("F" &amp; ROW(C214) - 12) &amp; "_p"</f>
        <v>aK_PREC_3_3_3_p</v>
      </c>
      <c r="B214">
        <v>2</v>
      </c>
      <c r="C214" t="s">
        <v>61</v>
      </c>
    </row>
    <row r="215" spans="1:3" x14ac:dyDescent="0.25">
      <c r="A215" s="12" t="s">
        <v>64</v>
      </c>
      <c r="B215" s="1"/>
      <c r="C215" s="1"/>
    </row>
    <row r="216" spans="1:3" x14ac:dyDescent="0.25">
      <c r="A216" t="str" cm="1">
        <f t="array" aca="1" ref="A216" ca="1">"aK_SL_1_" &amp; INDIRECT("F" &amp; ROW(C216) - 14) &amp; "_p"</f>
        <v>aK_SL_1_3_3_p</v>
      </c>
      <c r="B216">
        <v>0</v>
      </c>
      <c r="C216" t="s">
        <v>59</v>
      </c>
    </row>
    <row r="217" spans="1:3" x14ac:dyDescent="0.25">
      <c r="A217" t="str" cm="1">
        <f t="array" aca="1" ref="A217" ca="1">"aK_SL_2_" &amp; INDIRECT("F" &amp; ROW(C217) - 15) &amp; "_p"</f>
        <v>aK_SL_2_3_3_p</v>
      </c>
      <c r="B217">
        <v>0</v>
      </c>
      <c r="C217" t="s">
        <v>60</v>
      </c>
    </row>
    <row r="218" spans="1:3" x14ac:dyDescent="0.25">
      <c r="A218" t="str" cm="1">
        <f t="array" aca="1" ref="A218" ca="1">"aK_SL_3_" &amp; INDIRECT("F" &amp; ROW(C218) - 16) &amp; "_p"</f>
        <v>aK_SL_3_3_3_p</v>
      </c>
      <c r="B218">
        <v>2</v>
      </c>
      <c r="C218" t="s">
        <v>61</v>
      </c>
    </row>
    <row r="219" spans="1:3" x14ac:dyDescent="0.25">
      <c r="A219" s="12" t="s">
        <v>171</v>
      </c>
      <c r="B219" s="1"/>
      <c r="C219" s="1"/>
    </row>
    <row r="220" spans="1:3" x14ac:dyDescent="0.25">
      <c r="A220" t="str" cm="1">
        <f t="array" aca="1" ref="A220" ca="1">"aK_DRO_1_" &amp; INDIRECT("F" &amp; ROW(C220) - 18) &amp; "_p"</f>
        <v>aK_DRO_1_3_3_p</v>
      </c>
      <c r="B220">
        <v>0</v>
      </c>
      <c r="C220" t="s">
        <v>59</v>
      </c>
    </row>
    <row r="221" spans="1:3" x14ac:dyDescent="0.25">
      <c r="A221" t="str" cm="1">
        <f t="array" aca="1" ref="A221" ca="1">"aK_DRO_2_" &amp; INDIRECT("F" &amp; ROW(C221) - 19) &amp; "_p"</f>
        <v>aK_DRO_2_3_3_p</v>
      </c>
      <c r="B221">
        <v>0</v>
      </c>
      <c r="C221" t="s">
        <v>60</v>
      </c>
    </row>
    <row r="222" spans="1:3" x14ac:dyDescent="0.25">
      <c r="A222" t="str" cm="1">
        <f t="array" aca="1" ref="A222" ca="1">"aK_DRO_3_" &amp; INDIRECT("F" &amp; ROW(C222) - 20) &amp; "_p"</f>
        <v>aK_DRO_3_3_3_p</v>
      </c>
      <c r="B222">
        <v>2</v>
      </c>
      <c r="C222" t="s">
        <v>61</v>
      </c>
    </row>
    <row r="223" spans="1:3" x14ac:dyDescent="0.25">
      <c r="A223" s="12" t="s">
        <v>172</v>
      </c>
    </row>
    <row r="224" spans="1:3" x14ac:dyDescent="0.25">
      <c r="A224" t="str" cm="1">
        <f t="array" aca="1" ref="A224" ca="1">"aK_CYC_1_" &amp; INDIRECT("F" &amp; ROW(C224) - 22) &amp; "_p"</f>
        <v>aK_CYC_1_3_3_p</v>
      </c>
      <c r="B224">
        <v>0.1</v>
      </c>
      <c r="C224" t="s">
        <v>59</v>
      </c>
    </row>
    <row r="225" spans="1:6" x14ac:dyDescent="0.25">
      <c r="A225" t="str" cm="1">
        <f t="array" aca="1" ref="A225" ca="1">"aK_CYC_2_" &amp; INDIRECT("F" &amp; ROW(C225) - 23) &amp; "_p"</f>
        <v>aK_CYC_2_3_3_p</v>
      </c>
      <c r="B225">
        <v>0</v>
      </c>
      <c r="C225" t="s">
        <v>60</v>
      </c>
    </row>
    <row r="226" spans="1:6" x14ac:dyDescent="0.25">
      <c r="A226" t="str" cm="1">
        <f t="array" aca="1" ref="A226" ca="1">"aK_CYC_3_" &amp; INDIRECT("F" &amp; ROW(C226) - 24) &amp; "_p"</f>
        <v>aK_CYC_3_3_3_p</v>
      </c>
      <c r="B226">
        <v>2</v>
      </c>
      <c r="C226" t="s">
        <v>61</v>
      </c>
    </row>
    <row r="227" spans="1:6" x14ac:dyDescent="0.25">
      <c r="A227" s="56" t="str">
        <f>"sector " &amp; D227 &amp; " aKd region " &amp;E227</f>
        <v>sector 4 aKd region 1</v>
      </c>
      <c r="B227" s="56"/>
      <c r="C227" s="56"/>
      <c r="D227" s="19">
        <v>4</v>
      </c>
      <c r="E227" s="19">
        <v>1</v>
      </c>
      <c r="F227" t="s">
        <v>241</v>
      </c>
    </row>
    <row r="228" spans="1:6" x14ac:dyDescent="0.25">
      <c r="A228" s="12" t="s">
        <v>58</v>
      </c>
      <c r="B228" s="1"/>
      <c r="C228" s="1"/>
    </row>
    <row r="229" spans="1:6" x14ac:dyDescent="0.25">
      <c r="A229" t="str" cm="1">
        <f t="array" aca="1" ref="A229" ca="1">"aK_T_1_" &amp; INDIRECT("F" &amp; ROW(C229)-2) &amp; "_p"</f>
        <v>aK_T_1_4_1_p</v>
      </c>
      <c r="B229">
        <v>0</v>
      </c>
      <c r="C229" t="s">
        <v>59</v>
      </c>
    </row>
    <row r="230" spans="1:6" x14ac:dyDescent="0.25">
      <c r="A230" t="str" cm="1">
        <f t="array" aca="1" ref="A230" ca="1">"aK_T_2_" &amp; INDIRECT("F" &amp; ROW(C230)-3) &amp; "_p"</f>
        <v>aK_T_2_4_1_p</v>
      </c>
      <c r="B230">
        <v>0</v>
      </c>
      <c r="C230" t="s">
        <v>60</v>
      </c>
    </row>
    <row r="231" spans="1:6" x14ac:dyDescent="0.25">
      <c r="A231" t="str" cm="1">
        <f t="array" aca="1" ref="A231" ca="1">"aK_T_3_" &amp; INDIRECT("F" &amp; ROW(C231)-4) &amp; "_p"</f>
        <v>aK_T_3_4_1_p</v>
      </c>
      <c r="B231">
        <v>2</v>
      </c>
      <c r="C231" t="s">
        <v>61</v>
      </c>
    </row>
    <row r="232" spans="1:6" x14ac:dyDescent="0.25">
      <c r="A232" s="12" t="s">
        <v>63</v>
      </c>
      <c r="B232" s="1"/>
      <c r="C232" s="1"/>
    </row>
    <row r="233" spans="1:6" x14ac:dyDescent="0.25">
      <c r="A233" t="str" cm="1">
        <f t="array" aca="1" ref="A233" ca="1">"aK_WS_1_" &amp; INDIRECT("F" &amp; ROW(C233)-6) &amp; "_p"</f>
        <v>aK_WS_1_4_1_p</v>
      </c>
      <c r="B233">
        <v>0</v>
      </c>
      <c r="C233" t="s">
        <v>59</v>
      </c>
    </row>
    <row r="234" spans="1:6" x14ac:dyDescent="0.25">
      <c r="A234" t="str" cm="1">
        <f t="array" aca="1" ref="A234" ca="1">"aK_WS_2_" &amp; INDIRECT("F" &amp; ROW(C234)-7) &amp; "_p"</f>
        <v>aK_WS_2_4_1_p</v>
      </c>
      <c r="B234">
        <v>0</v>
      </c>
      <c r="C234" t="s">
        <v>60</v>
      </c>
    </row>
    <row r="235" spans="1:6" x14ac:dyDescent="0.25">
      <c r="A235" t="str" cm="1">
        <f t="array" aca="1" ref="A235" ca="1">"aK_WS_3_" &amp; INDIRECT("F" &amp; ROW(C235)-8) &amp; "_p"</f>
        <v>aK_WS_3_4_1_p</v>
      </c>
      <c r="B235">
        <v>2</v>
      </c>
      <c r="C235" t="s">
        <v>61</v>
      </c>
    </row>
    <row r="236" spans="1:6" x14ac:dyDescent="0.25">
      <c r="A236" s="12" t="s">
        <v>62</v>
      </c>
      <c r="B236" s="1"/>
      <c r="C236" s="1"/>
    </row>
    <row r="237" spans="1:6" x14ac:dyDescent="0.25">
      <c r="A237" t="str" cm="1">
        <f t="array" aca="1" ref="A237" ca="1">"aK_PREC_1_" &amp; INDIRECT("F" &amp; ROW(C237) - 10) &amp; "_p"</f>
        <v>aK_PREC_1_4_1_p</v>
      </c>
      <c r="B237">
        <v>0</v>
      </c>
      <c r="C237" t="s">
        <v>59</v>
      </c>
    </row>
    <row r="238" spans="1:6" x14ac:dyDescent="0.25">
      <c r="A238" t="str" cm="1">
        <f t="array" aca="1" ref="A238" ca="1">"aK_PREC_2_" &amp; INDIRECT("F" &amp; ROW(C238) - 11) &amp; "_p"</f>
        <v>aK_PREC_2_4_1_p</v>
      </c>
      <c r="B238">
        <v>0</v>
      </c>
      <c r="C238" t="s">
        <v>60</v>
      </c>
    </row>
    <row r="239" spans="1:6" x14ac:dyDescent="0.25">
      <c r="A239" t="str" cm="1">
        <f t="array" aca="1" ref="A239" ca="1">"aK_PREC_3_" &amp; INDIRECT("F" &amp; ROW(C239) - 12) &amp; "_p"</f>
        <v>aK_PREC_3_4_1_p</v>
      </c>
      <c r="B239">
        <v>2</v>
      </c>
      <c r="C239" t="s">
        <v>61</v>
      </c>
    </row>
    <row r="240" spans="1:6" x14ac:dyDescent="0.25">
      <c r="A240" s="12" t="s">
        <v>64</v>
      </c>
      <c r="B240" s="1"/>
      <c r="C240" s="1"/>
    </row>
    <row r="241" spans="1:6" x14ac:dyDescent="0.25">
      <c r="A241" t="str" cm="1">
        <f t="array" aca="1" ref="A241" ca="1">"aK_SL_1_" &amp; INDIRECT("F" &amp; ROW(C241) - 14) &amp; "_p"</f>
        <v>aK_SL_1_4_1_p</v>
      </c>
      <c r="B241">
        <v>0</v>
      </c>
      <c r="C241" t="s">
        <v>59</v>
      </c>
    </row>
    <row r="242" spans="1:6" x14ac:dyDescent="0.25">
      <c r="A242" t="str" cm="1">
        <f t="array" aca="1" ref="A242" ca="1">"aK_SL_2_" &amp; INDIRECT("F" &amp; ROW(C242) - 15) &amp; "_p"</f>
        <v>aK_SL_2_4_1_p</v>
      </c>
      <c r="B242">
        <v>0</v>
      </c>
      <c r="C242" t="s">
        <v>60</v>
      </c>
    </row>
    <row r="243" spans="1:6" x14ac:dyDescent="0.25">
      <c r="A243" t="str" cm="1">
        <f t="array" aca="1" ref="A243" ca="1">"aK_SL_3_" &amp; INDIRECT("F" &amp; ROW(C243) - 16) &amp; "_p"</f>
        <v>aK_SL_3_4_1_p</v>
      </c>
      <c r="B243">
        <v>2</v>
      </c>
      <c r="C243" t="s">
        <v>61</v>
      </c>
    </row>
    <row r="244" spans="1:6" x14ac:dyDescent="0.25">
      <c r="A244" s="12" t="s">
        <v>171</v>
      </c>
      <c r="B244" s="1"/>
      <c r="C244" s="1"/>
    </row>
    <row r="245" spans="1:6" x14ac:dyDescent="0.25">
      <c r="A245" t="str" cm="1">
        <f t="array" aca="1" ref="A245" ca="1">"aK_DRO_1_" &amp; INDIRECT("F" &amp; ROW(C245) - 18) &amp; "_p"</f>
        <v>aK_DRO_1_4_1_p</v>
      </c>
      <c r="B245">
        <v>0</v>
      </c>
      <c r="C245" t="s">
        <v>59</v>
      </c>
    </row>
    <row r="246" spans="1:6" x14ac:dyDescent="0.25">
      <c r="A246" t="str" cm="1">
        <f t="array" aca="1" ref="A246" ca="1">"aK_DRO_2_" &amp; INDIRECT("F" &amp; ROW(C246) - 19) &amp; "_p"</f>
        <v>aK_DRO_2_4_1_p</v>
      </c>
      <c r="B246">
        <v>0</v>
      </c>
      <c r="C246" t="s">
        <v>60</v>
      </c>
    </row>
    <row r="247" spans="1:6" x14ac:dyDescent="0.25">
      <c r="A247" t="str" cm="1">
        <f t="array" aca="1" ref="A247" ca="1">"aK_DRO_3_" &amp; INDIRECT("F" &amp; ROW(C247) - 20) &amp; "_p"</f>
        <v>aK_DRO_3_4_1_p</v>
      </c>
      <c r="B247">
        <v>2</v>
      </c>
      <c r="C247" t="s">
        <v>61</v>
      </c>
    </row>
    <row r="248" spans="1:6" x14ac:dyDescent="0.25">
      <c r="A248" s="12" t="s">
        <v>172</v>
      </c>
    </row>
    <row r="249" spans="1:6" x14ac:dyDescent="0.25">
      <c r="A249" t="str" cm="1">
        <f t="array" aca="1" ref="A249" ca="1">"aK_CYC_1_" &amp; INDIRECT("F" &amp; ROW(C249) - 22) &amp; "_p"</f>
        <v>aK_CYC_1_4_1_p</v>
      </c>
      <c r="B249">
        <v>0.1</v>
      </c>
      <c r="C249" t="s">
        <v>59</v>
      </c>
    </row>
    <row r="250" spans="1:6" x14ac:dyDescent="0.25">
      <c r="A250" t="str" cm="1">
        <f t="array" aca="1" ref="A250" ca="1">"aK_CYC_2_" &amp; INDIRECT("F" &amp; ROW(C250) - 23) &amp; "_p"</f>
        <v>aK_CYC_2_4_1_p</v>
      </c>
      <c r="B250">
        <v>0</v>
      </c>
      <c r="C250" t="s">
        <v>60</v>
      </c>
    </row>
    <row r="251" spans="1:6" x14ac:dyDescent="0.25">
      <c r="A251" t="str" cm="1">
        <f t="array" aca="1" ref="A251" ca="1">"aK_CYC_3_" &amp; INDIRECT("F" &amp; ROW(C251) - 24) &amp; "_p"</f>
        <v>aK_CYC_3_4_1_p</v>
      </c>
      <c r="B251">
        <v>2</v>
      </c>
      <c r="C251" t="s">
        <v>61</v>
      </c>
    </row>
    <row r="252" spans="1:6" x14ac:dyDescent="0.25">
      <c r="A252" s="56" t="str">
        <f>"sector " &amp; D252 &amp; " aKd region " &amp;E252</f>
        <v>sector 4 aKd region 2</v>
      </c>
      <c r="B252" s="56"/>
      <c r="C252" s="56"/>
      <c r="D252" s="19">
        <v>4</v>
      </c>
      <c r="E252" s="19">
        <v>2</v>
      </c>
      <c r="F252" t="s">
        <v>242</v>
      </c>
    </row>
    <row r="253" spans="1:6" x14ac:dyDescent="0.25">
      <c r="A253" s="12" t="s">
        <v>58</v>
      </c>
      <c r="B253" s="1"/>
      <c r="C253" s="1"/>
    </row>
    <row r="254" spans="1:6" x14ac:dyDescent="0.25">
      <c r="A254" t="str" cm="1">
        <f t="array" aca="1" ref="A254" ca="1">"aK_T_1_" &amp; INDIRECT("F" &amp; ROW(C254)-2) &amp; "_p"</f>
        <v>aK_T_1_4_2_p</v>
      </c>
      <c r="B254">
        <v>0</v>
      </c>
      <c r="C254" t="s">
        <v>59</v>
      </c>
    </row>
    <row r="255" spans="1:6" x14ac:dyDescent="0.25">
      <c r="A255" t="str" cm="1">
        <f t="array" aca="1" ref="A255" ca="1">"aK_T_2_" &amp; INDIRECT("F" &amp; ROW(C255)-3) &amp; "_p"</f>
        <v>aK_T_2_4_2_p</v>
      </c>
      <c r="B255">
        <v>0</v>
      </c>
      <c r="C255" t="s">
        <v>60</v>
      </c>
    </row>
    <row r="256" spans="1:6" x14ac:dyDescent="0.25">
      <c r="A256" t="str" cm="1">
        <f t="array" aca="1" ref="A256" ca="1">"aK_T_3_" &amp; INDIRECT("F" &amp; ROW(C256)-4) &amp; "_p"</f>
        <v>aK_T_3_4_2_p</v>
      </c>
      <c r="B256">
        <v>2</v>
      </c>
      <c r="C256" t="s">
        <v>61</v>
      </c>
    </row>
    <row r="257" spans="1:3" x14ac:dyDescent="0.25">
      <c r="A257" s="12" t="s">
        <v>63</v>
      </c>
      <c r="B257" s="1"/>
      <c r="C257" s="1"/>
    </row>
    <row r="258" spans="1:3" x14ac:dyDescent="0.25">
      <c r="A258" t="str" cm="1">
        <f t="array" aca="1" ref="A258" ca="1">"aK_WS_1_" &amp; INDIRECT("F" &amp; ROW(C258)-6) &amp; "_p"</f>
        <v>aK_WS_1_4_2_p</v>
      </c>
      <c r="B258">
        <v>0</v>
      </c>
      <c r="C258" t="s">
        <v>59</v>
      </c>
    </row>
    <row r="259" spans="1:3" x14ac:dyDescent="0.25">
      <c r="A259" t="str" cm="1">
        <f t="array" aca="1" ref="A259" ca="1">"aK_WS_2_" &amp; INDIRECT("F" &amp; ROW(C259)-7) &amp; "_p"</f>
        <v>aK_WS_2_4_2_p</v>
      </c>
      <c r="B259">
        <v>0</v>
      </c>
      <c r="C259" t="s">
        <v>60</v>
      </c>
    </row>
    <row r="260" spans="1:3" x14ac:dyDescent="0.25">
      <c r="A260" t="str" cm="1">
        <f t="array" aca="1" ref="A260" ca="1">"aK_WS_3_" &amp; INDIRECT("F" &amp; ROW(C260)-8) &amp; "_p"</f>
        <v>aK_WS_3_4_2_p</v>
      </c>
      <c r="B260">
        <v>2</v>
      </c>
      <c r="C260" t="s">
        <v>61</v>
      </c>
    </row>
    <row r="261" spans="1:3" x14ac:dyDescent="0.25">
      <c r="A261" s="12" t="s">
        <v>62</v>
      </c>
      <c r="B261" s="1"/>
      <c r="C261" s="1"/>
    </row>
    <row r="262" spans="1:3" x14ac:dyDescent="0.25">
      <c r="A262" t="str" cm="1">
        <f t="array" aca="1" ref="A262" ca="1">"aK_PREC_1_" &amp; INDIRECT("F" &amp; ROW(C262) - 10) &amp; "_p"</f>
        <v>aK_PREC_1_4_2_p</v>
      </c>
      <c r="B262">
        <v>0</v>
      </c>
      <c r="C262" t="s">
        <v>59</v>
      </c>
    </row>
    <row r="263" spans="1:3" x14ac:dyDescent="0.25">
      <c r="A263" t="str" cm="1">
        <f t="array" aca="1" ref="A263" ca="1">"aK_PREC_2_" &amp; INDIRECT("F" &amp; ROW(C263) - 11) &amp; "_p"</f>
        <v>aK_PREC_2_4_2_p</v>
      </c>
      <c r="B263">
        <v>0</v>
      </c>
      <c r="C263" t="s">
        <v>60</v>
      </c>
    </row>
    <row r="264" spans="1:3" x14ac:dyDescent="0.25">
      <c r="A264" t="str" cm="1">
        <f t="array" aca="1" ref="A264" ca="1">"aK_PREC_3_" &amp; INDIRECT("F" &amp; ROW(C264) - 12) &amp; "_p"</f>
        <v>aK_PREC_3_4_2_p</v>
      </c>
      <c r="B264">
        <v>2</v>
      </c>
      <c r="C264" t="s">
        <v>61</v>
      </c>
    </row>
    <row r="265" spans="1:3" x14ac:dyDescent="0.25">
      <c r="A265" s="12" t="s">
        <v>64</v>
      </c>
      <c r="B265" s="1"/>
      <c r="C265" s="1"/>
    </row>
    <row r="266" spans="1:3" x14ac:dyDescent="0.25">
      <c r="A266" t="str" cm="1">
        <f t="array" aca="1" ref="A266" ca="1">"aK_SL_1_" &amp; INDIRECT("F" &amp; ROW(C266) - 14) &amp; "_p"</f>
        <v>aK_SL_1_4_2_p</v>
      </c>
      <c r="B266">
        <v>0</v>
      </c>
      <c r="C266" t="s">
        <v>59</v>
      </c>
    </row>
    <row r="267" spans="1:3" x14ac:dyDescent="0.25">
      <c r="A267" t="str" cm="1">
        <f t="array" aca="1" ref="A267" ca="1">"aK_SL_2_" &amp; INDIRECT("F" &amp; ROW(C267) - 15) &amp; "_p"</f>
        <v>aK_SL_2_4_2_p</v>
      </c>
      <c r="B267">
        <v>0</v>
      </c>
      <c r="C267" t="s">
        <v>60</v>
      </c>
    </row>
    <row r="268" spans="1:3" x14ac:dyDescent="0.25">
      <c r="A268" t="str" cm="1">
        <f t="array" aca="1" ref="A268" ca="1">"aK_SL_3_" &amp; INDIRECT("F" &amp; ROW(C268) - 16) &amp; "_p"</f>
        <v>aK_SL_3_4_2_p</v>
      </c>
      <c r="B268">
        <v>2</v>
      </c>
      <c r="C268" t="s">
        <v>61</v>
      </c>
    </row>
    <row r="269" spans="1:3" x14ac:dyDescent="0.25">
      <c r="A269" s="12" t="s">
        <v>171</v>
      </c>
      <c r="B269" s="1"/>
      <c r="C269" s="1"/>
    </row>
    <row r="270" spans="1:3" x14ac:dyDescent="0.25">
      <c r="A270" t="str" cm="1">
        <f t="array" aca="1" ref="A270" ca="1">"aK_DRO_1_" &amp; INDIRECT("F" &amp; ROW(C270) - 18) &amp; "_p"</f>
        <v>aK_DRO_1_4_2_p</v>
      </c>
      <c r="B270">
        <v>0</v>
      </c>
      <c r="C270" t="s">
        <v>59</v>
      </c>
    </row>
    <row r="271" spans="1:3" x14ac:dyDescent="0.25">
      <c r="A271" t="str" cm="1">
        <f t="array" aca="1" ref="A271" ca="1">"aK_DRO_2_" &amp; INDIRECT("F" &amp; ROW(C271) - 19) &amp; "_p"</f>
        <v>aK_DRO_2_4_2_p</v>
      </c>
      <c r="B271">
        <v>0</v>
      </c>
      <c r="C271" t="s">
        <v>60</v>
      </c>
    </row>
    <row r="272" spans="1:3" x14ac:dyDescent="0.25">
      <c r="A272" t="str" cm="1">
        <f t="array" aca="1" ref="A272" ca="1">"aK_DRO_3_" &amp; INDIRECT("F" &amp; ROW(C272) - 20) &amp; "_p"</f>
        <v>aK_DRO_3_4_2_p</v>
      </c>
      <c r="B272">
        <v>2</v>
      </c>
      <c r="C272" t="s">
        <v>61</v>
      </c>
    </row>
    <row r="273" spans="1:6" x14ac:dyDescent="0.25">
      <c r="A273" s="12" t="s">
        <v>172</v>
      </c>
    </row>
    <row r="274" spans="1:6" x14ac:dyDescent="0.25">
      <c r="A274" t="str" cm="1">
        <f t="array" aca="1" ref="A274" ca="1">"aK_CYC_1_" &amp; INDIRECT("F" &amp; ROW(C274) - 22) &amp; "_p"</f>
        <v>aK_CYC_1_4_2_p</v>
      </c>
      <c r="B274">
        <v>0.1</v>
      </c>
      <c r="C274" t="s">
        <v>59</v>
      </c>
    </row>
    <row r="275" spans="1:6" x14ac:dyDescent="0.25">
      <c r="A275" t="str" cm="1">
        <f t="array" aca="1" ref="A275" ca="1">"aK_CYC_2_" &amp; INDIRECT("F" &amp; ROW(C275) - 23) &amp; "_p"</f>
        <v>aK_CYC_2_4_2_p</v>
      </c>
      <c r="B275">
        <v>0</v>
      </c>
      <c r="C275" t="s">
        <v>60</v>
      </c>
    </row>
    <row r="276" spans="1:6" x14ac:dyDescent="0.25">
      <c r="A276" t="str" cm="1">
        <f t="array" aca="1" ref="A276" ca="1">"aK_CYC_3_" &amp; INDIRECT("F" &amp; ROW(C276) - 24) &amp; "_p"</f>
        <v>aK_CYC_3_4_2_p</v>
      </c>
      <c r="B276">
        <v>2</v>
      </c>
      <c r="C276" t="s">
        <v>61</v>
      </c>
    </row>
    <row r="277" spans="1:6" x14ac:dyDescent="0.25">
      <c r="A277" s="56" t="str">
        <f>"sector " &amp; D277 &amp; " aKd region " &amp;E277</f>
        <v>sector 4 aKd region 3</v>
      </c>
      <c r="B277" s="56"/>
      <c r="C277" s="56"/>
      <c r="D277" s="19">
        <v>4</v>
      </c>
      <c r="E277" s="19">
        <v>3</v>
      </c>
      <c r="F277" t="s">
        <v>243</v>
      </c>
    </row>
    <row r="278" spans="1:6" x14ac:dyDescent="0.25">
      <c r="A278" s="12" t="s">
        <v>58</v>
      </c>
      <c r="B278" s="1"/>
      <c r="C278" s="1"/>
    </row>
    <row r="279" spans="1:6" x14ac:dyDescent="0.25">
      <c r="A279" t="str" cm="1">
        <f t="array" aca="1" ref="A279" ca="1">"aK_T_1_" &amp; INDIRECT("F" &amp; ROW(C279)-2) &amp; "_p"</f>
        <v>aK_T_1_4_3_p</v>
      </c>
      <c r="B279">
        <v>0</v>
      </c>
      <c r="C279" t="s">
        <v>59</v>
      </c>
    </row>
    <row r="280" spans="1:6" x14ac:dyDescent="0.25">
      <c r="A280" t="str" cm="1">
        <f t="array" aca="1" ref="A280" ca="1">"aK_T_2_" &amp; INDIRECT("F" &amp; ROW(C280)-3) &amp; "_p"</f>
        <v>aK_T_2_4_3_p</v>
      </c>
      <c r="B280">
        <v>0</v>
      </c>
      <c r="C280" t="s">
        <v>60</v>
      </c>
    </row>
    <row r="281" spans="1:6" x14ac:dyDescent="0.25">
      <c r="A281" t="str" cm="1">
        <f t="array" aca="1" ref="A281" ca="1">"aK_T_3_" &amp; INDIRECT("F" &amp; ROW(C281)-4) &amp; "_p"</f>
        <v>aK_T_3_4_3_p</v>
      </c>
      <c r="B281">
        <v>2</v>
      </c>
      <c r="C281" t="s">
        <v>61</v>
      </c>
    </row>
    <row r="282" spans="1:6" x14ac:dyDescent="0.25">
      <c r="A282" s="12" t="s">
        <v>63</v>
      </c>
      <c r="B282" s="1"/>
      <c r="C282" s="1"/>
    </row>
    <row r="283" spans="1:6" x14ac:dyDescent="0.25">
      <c r="A283" t="str" cm="1">
        <f t="array" aca="1" ref="A283" ca="1">"aK_WS_1_" &amp; INDIRECT("F" &amp; ROW(C283)-6) &amp; "_p"</f>
        <v>aK_WS_1_4_3_p</v>
      </c>
      <c r="B283">
        <v>0</v>
      </c>
      <c r="C283" t="s">
        <v>59</v>
      </c>
    </row>
    <row r="284" spans="1:6" x14ac:dyDescent="0.25">
      <c r="A284" t="str" cm="1">
        <f t="array" aca="1" ref="A284" ca="1">"aK_WS_2_" &amp; INDIRECT("F" &amp; ROW(C284)-7) &amp; "_p"</f>
        <v>aK_WS_2_4_3_p</v>
      </c>
      <c r="B284">
        <v>0</v>
      </c>
      <c r="C284" t="s">
        <v>60</v>
      </c>
    </row>
    <row r="285" spans="1:6" x14ac:dyDescent="0.25">
      <c r="A285" t="str" cm="1">
        <f t="array" aca="1" ref="A285" ca="1">"aK_WS_3_" &amp; INDIRECT("F" &amp; ROW(C285)-8) &amp; "_p"</f>
        <v>aK_WS_3_4_3_p</v>
      </c>
      <c r="B285">
        <v>2</v>
      </c>
      <c r="C285" t="s">
        <v>61</v>
      </c>
    </row>
    <row r="286" spans="1:6" x14ac:dyDescent="0.25">
      <c r="A286" s="12" t="s">
        <v>62</v>
      </c>
      <c r="B286" s="1"/>
      <c r="C286" s="1"/>
    </row>
    <row r="287" spans="1:6" x14ac:dyDescent="0.25">
      <c r="A287" t="str" cm="1">
        <f t="array" aca="1" ref="A287" ca="1">"aK_PREC_1_" &amp; INDIRECT("F" &amp; ROW(C287) - 10) &amp; "_p"</f>
        <v>aK_PREC_1_4_3_p</v>
      </c>
      <c r="B287">
        <v>0</v>
      </c>
      <c r="C287" t="s">
        <v>59</v>
      </c>
    </row>
    <row r="288" spans="1:6" x14ac:dyDescent="0.25">
      <c r="A288" t="str" cm="1">
        <f t="array" aca="1" ref="A288" ca="1">"aK_PREC_2_" &amp; INDIRECT("F" &amp; ROW(C288) - 11) &amp; "_p"</f>
        <v>aK_PREC_2_4_3_p</v>
      </c>
      <c r="B288">
        <v>0</v>
      </c>
      <c r="C288" t="s">
        <v>60</v>
      </c>
    </row>
    <row r="289" spans="1:6" x14ac:dyDescent="0.25">
      <c r="A289" t="str" cm="1">
        <f t="array" aca="1" ref="A289" ca="1">"aK_PREC_3_" &amp; INDIRECT("F" &amp; ROW(C289) - 12) &amp; "_p"</f>
        <v>aK_PREC_3_4_3_p</v>
      </c>
      <c r="B289">
        <v>2</v>
      </c>
      <c r="C289" t="s">
        <v>61</v>
      </c>
    </row>
    <row r="290" spans="1:6" x14ac:dyDescent="0.25">
      <c r="A290" s="12" t="s">
        <v>64</v>
      </c>
      <c r="B290" s="1"/>
      <c r="C290" s="1"/>
    </row>
    <row r="291" spans="1:6" x14ac:dyDescent="0.25">
      <c r="A291" t="str" cm="1">
        <f t="array" aca="1" ref="A291" ca="1">"aK_SL_1_" &amp; INDIRECT("F" &amp; ROW(C291) - 14) &amp; "_p"</f>
        <v>aK_SL_1_4_3_p</v>
      </c>
      <c r="B291">
        <v>0</v>
      </c>
      <c r="C291" t="s">
        <v>59</v>
      </c>
    </row>
    <row r="292" spans="1:6" x14ac:dyDescent="0.25">
      <c r="A292" t="str" cm="1">
        <f t="array" aca="1" ref="A292" ca="1">"aK_SL_2_" &amp; INDIRECT("F" &amp; ROW(C292) - 15) &amp; "_p"</f>
        <v>aK_SL_2_4_3_p</v>
      </c>
      <c r="B292">
        <v>0</v>
      </c>
      <c r="C292" t="s">
        <v>60</v>
      </c>
    </row>
    <row r="293" spans="1:6" x14ac:dyDescent="0.25">
      <c r="A293" t="str" cm="1">
        <f t="array" aca="1" ref="A293" ca="1">"aK_SL_3_" &amp; INDIRECT("F" &amp; ROW(C293) - 16) &amp; "_p"</f>
        <v>aK_SL_3_4_3_p</v>
      </c>
      <c r="B293">
        <v>2</v>
      </c>
      <c r="C293" t="s">
        <v>61</v>
      </c>
    </row>
    <row r="294" spans="1:6" x14ac:dyDescent="0.25">
      <c r="A294" s="12" t="s">
        <v>171</v>
      </c>
      <c r="B294" s="1"/>
      <c r="C294" s="1"/>
    </row>
    <row r="295" spans="1:6" x14ac:dyDescent="0.25">
      <c r="A295" t="str" cm="1">
        <f t="array" aca="1" ref="A295" ca="1">"aK_DRO_1_" &amp; INDIRECT("F" &amp; ROW(C295) - 18) &amp; "_p"</f>
        <v>aK_DRO_1_4_3_p</v>
      </c>
      <c r="B295">
        <v>0</v>
      </c>
      <c r="C295" t="s">
        <v>59</v>
      </c>
    </row>
    <row r="296" spans="1:6" x14ac:dyDescent="0.25">
      <c r="A296" t="str" cm="1">
        <f t="array" aca="1" ref="A296" ca="1">"aK_DRO_2_" &amp; INDIRECT("F" &amp; ROW(C296) - 19) &amp; "_p"</f>
        <v>aK_DRO_2_4_3_p</v>
      </c>
      <c r="B296">
        <v>0</v>
      </c>
      <c r="C296" t="s">
        <v>60</v>
      </c>
    </row>
    <row r="297" spans="1:6" x14ac:dyDescent="0.25">
      <c r="A297" t="str" cm="1">
        <f t="array" aca="1" ref="A297" ca="1">"aK_DRO_3_" &amp; INDIRECT("F" &amp; ROW(C297) - 20) &amp; "_p"</f>
        <v>aK_DRO_3_4_3_p</v>
      </c>
      <c r="B297">
        <v>2</v>
      </c>
      <c r="C297" t="s">
        <v>61</v>
      </c>
    </row>
    <row r="298" spans="1:6" x14ac:dyDescent="0.25">
      <c r="A298" s="12" t="s">
        <v>172</v>
      </c>
    </row>
    <row r="299" spans="1:6" x14ac:dyDescent="0.25">
      <c r="A299" t="str" cm="1">
        <f t="array" aca="1" ref="A299" ca="1">"aK_CYC_1_" &amp; INDIRECT("F" &amp; ROW(C299) - 22) &amp; "_p"</f>
        <v>aK_CYC_1_4_3_p</v>
      </c>
      <c r="B299">
        <v>0.1</v>
      </c>
      <c r="C299" t="s">
        <v>59</v>
      </c>
    </row>
    <row r="300" spans="1:6" x14ac:dyDescent="0.25">
      <c r="A300" t="str" cm="1">
        <f t="array" aca="1" ref="A300" ca="1">"aK_CYC_2_" &amp; INDIRECT("F" &amp; ROW(C300) - 23) &amp; "_p"</f>
        <v>aK_CYC_2_4_3_p</v>
      </c>
      <c r="B300">
        <v>0</v>
      </c>
      <c r="C300" t="s">
        <v>60</v>
      </c>
    </row>
    <row r="301" spans="1:6" x14ac:dyDescent="0.25">
      <c r="A301" t="str" cm="1">
        <f t="array" aca="1" ref="A301" ca="1">"aK_CYC_3_" &amp; INDIRECT("F" &amp; ROW(C301) - 24) &amp; "_p"</f>
        <v>aK_CYC_3_4_3_p</v>
      </c>
      <c r="B301">
        <v>2</v>
      </c>
      <c r="C301" t="s">
        <v>61</v>
      </c>
    </row>
    <row r="302" spans="1:6" x14ac:dyDescent="0.25">
      <c r="A302" s="56" t="str">
        <f>"sector " &amp; D302 &amp; " aKd region " &amp;E302</f>
        <v>sector 5 aKd region 1</v>
      </c>
      <c r="B302" s="56"/>
      <c r="C302" s="56"/>
      <c r="D302" s="19">
        <v>5</v>
      </c>
      <c r="E302" s="19">
        <v>1</v>
      </c>
      <c r="F302" t="s">
        <v>244</v>
      </c>
    </row>
    <row r="303" spans="1:6" x14ac:dyDescent="0.25">
      <c r="A303" s="12" t="s">
        <v>58</v>
      </c>
      <c r="B303" s="1"/>
      <c r="C303" s="1"/>
    </row>
    <row r="304" spans="1:6" x14ac:dyDescent="0.25">
      <c r="A304" t="str" cm="1">
        <f t="array" aca="1" ref="A304" ca="1">"aK_T_1_" &amp; INDIRECT("F" &amp; ROW(C304)-2) &amp; "_p"</f>
        <v>aK_T_1_5_1_p</v>
      </c>
      <c r="B304">
        <v>0</v>
      </c>
      <c r="C304" t="s">
        <v>59</v>
      </c>
    </row>
    <row r="305" spans="1:3" x14ac:dyDescent="0.25">
      <c r="A305" t="str" cm="1">
        <f t="array" aca="1" ref="A305" ca="1">"aK_T_2_" &amp; INDIRECT("F" &amp; ROW(C305)-3) &amp; "_p"</f>
        <v>aK_T_2_5_1_p</v>
      </c>
      <c r="B305">
        <v>0</v>
      </c>
      <c r="C305" t="s">
        <v>60</v>
      </c>
    </row>
    <row r="306" spans="1:3" x14ac:dyDescent="0.25">
      <c r="A306" t="str" cm="1">
        <f t="array" aca="1" ref="A306" ca="1">"aK_T_3_" &amp; INDIRECT("F" &amp; ROW(C306)-4) &amp; "_p"</f>
        <v>aK_T_3_5_1_p</v>
      </c>
      <c r="B306">
        <v>2</v>
      </c>
      <c r="C306" t="s">
        <v>61</v>
      </c>
    </row>
    <row r="307" spans="1:3" x14ac:dyDescent="0.25">
      <c r="A307" s="12" t="s">
        <v>63</v>
      </c>
      <c r="B307" s="1"/>
      <c r="C307" s="1"/>
    </row>
    <row r="308" spans="1:3" x14ac:dyDescent="0.25">
      <c r="A308" t="str" cm="1">
        <f t="array" aca="1" ref="A308" ca="1">"aK_WS_1_" &amp; INDIRECT("F" &amp; ROW(C308)-6) &amp; "_p"</f>
        <v>aK_WS_1_5_1_p</v>
      </c>
      <c r="B308">
        <v>0</v>
      </c>
      <c r="C308" t="s">
        <v>59</v>
      </c>
    </row>
    <row r="309" spans="1:3" x14ac:dyDescent="0.25">
      <c r="A309" t="str" cm="1">
        <f t="array" aca="1" ref="A309" ca="1">"aK_WS_2_" &amp; INDIRECT("F" &amp; ROW(C309)-7) &amp; "_p"</f>
        <v>aK_WS_2_5_1_p</v>
      </c>
      <c r="B309">
        <v>0</v>
      </c>
      <c r="C309" t="s">
        <v>60</v>
      </c>
    </row>
    <row r="310" spans="1:3" x14ac:dyDescent="0.25">
      <c r="A310" t="str" cm="1">
        <f t="array" aca="1" ref="A310" ca="1">"aK_WS_3_" &amp; INDIRECT("F" &amp; ROW(C310)-8) &amp; "_p"</f>
        <v>aK_WS_3_5_1_p</v>
      </c>
      <c r="B310">
        <v>2</v>
      </c>
      <c r="C310" t="s">
        <v>61</v>
      </c>
    </row>
    <row r="311" spans="1:3" x14ac:dyDescent="0.25">
      <c r="A311" s="12" t="s">
        <v>62</v>
      </c>
      <c r="B311" s="1"/>
      <c r="C311" s="1"/>
    </row>
    <row r="312" spans="1:3" x14ac:dyDescent="0.25">
      <c r="A312" t="str" cm="1">
        <f t="array" aca="1" ref="A312" ca="1">"aK_PREC_1_" &amp; INDIRECT("F" &amp; ROW(C312) - 10) &amp; "_p"</f>
        <v>aK_PREC_1_5_1_p</v>
      </c>
      <c r="B312">
        <v>0</v>
      </c>
      <c r="C312" t="s">
        <v>59</v>
      </c>
    </row>
    <row r="313" spans="1:3" x14ac:dyDescent="0.25">
      <c r="A313" t="str" cm="1">
        <f t="array" aca="1" ref="A313" ca="1">"aK_PREC_2_" &amp; INDIRECT("F" &amp; ROW(C313) - 11) &amp; "_p"</f>
        <v>aK_PREC_2_5_1_p</v>
      </c>
      <c r="B313">
        <v>0</v>
      </c>
      <c r="C313" t="s">
        <v>60</v>
      </c>
    </row>
    <row r="314" spans="1:3" x14ac:dyDescent="0.25">
      <c r="A314" t="str" cm="1">
        <f t="array" aca="1" ref="A314" ca="1">"aK_PREC_3_" &amp; INDIRECT("F" &amp; ROW(C314) - 12) &amp; "_p"</f>
        <v>aK_PREC_3_5_1_p</v>
      </c>
      <c r="B314">
        <v>2</v>
      </c>
      <c r="C314" t="s">
        <v>61</v>
      </c>
    </row>
    <row r="315" spans="1:3" x14ac:dyDescent="0.25">
      <c r="A315" s="12" t="s">
        <v>64</v>
      </c>
      <c r="B315" s="1"/>
      <c r="C315" s="1"/>
    </row>
    <row r="316" spans="1:3" x14ac:dyDescent="0.25">
      <c r="A316" t="str" cm="1">
        <f t="array" aca="1" ref="A316" ca="1">"aK_SL_1_" &amp; INDIRECT("F" &amp; ROW(C316) - 14) &amp; "_p"</f>
        <v>aK_SL_1_5_1_p</v>
      </c>
      <c r="B316">
        <v>0</v>
      </c>
      <c r="C316" t="s">
        <v>59</v>
      </c>
    </row>
    <row r="317" spans="1:3" x14ac:dyDescent="0.25">
      <c r="A317" t="str" cm="1">
        <f t="array" aca="1" ref="A317" ca="1">"aK_SL_2_" &amp; INDIRECT("F" &amp; ROW(C317) - 15) &amp; "_p"</f>
        <v>aK_SL_2_5_1_p</v>
      </c>
      <c r="B317">
        <v>0</v>
      </c>
      <c r="C317" t="s">
        <v>60</v>
      </c>
    </row>
    <row r="318" spans="1:3" x14ac:dyDescent="0.25">
      <c r="A318" t="str" cm="1">
        <f t="array" aca="1" ref="A318" ca="1">"aK_SL_3_" &amp; INDIRECT("F" &amp; ROW(C318) - 16) &amp; "_p"</f>
        <v>aK_SL_3_5_1_p</v>
      </c>
      <c r="B318">
        <v>2</v>
      </c>
      <c r="C318" t="s">
        <v>61</v>
      </c>
    </row>
    <row r="319" spans="1:3" x14ac:dyDescent="0.25">
      <c r="A319" s="12" t="s">
        <v>171</v>
      </c>
      <c r="B319" s="1"/>
      <c r="C319" s="1"/>
    </row>
    <row r="320" spans="1:3" x14ac:dyDescent="0.25">
      <c r="A320" t="str" cm="1">
        <f t="array" aca="1" ref="A320" ca="1">"aK_DRO_1_" &amp; INDIRECT("F" &amp; ROW(C320) - 18) &amp; "_p"</f>
        <v>aK_DRO_1_5_1_p</v>
      </c>
      <c r="B320">
        <v>0</v>
      </c>
      <c r="C320" t="s">
        <v>59</v>
      </c>
    </row>
    <row r="321" spans="1:6" x14ac:dyDescent="0.25">
      <c r="A321" t="str" cm="1">
        <f t="array" aca="1" ref="A321" ca="1">"aK_DRO_2_" &amp; INDIRECT("F" &amp; ROW(C321) - 19) &amp; "_p"</f>
        <v>aK_DRO_2_5_1_p</v>
      </c>
      <c r="B321">
        <v>0</v>
      </c>
      <c r="C321" t="s">
        <v>60</v>
      </c>
    </row>
    <row r="322" spans="1:6" x14ac:dyDescent="0.25">
      <c r="A322" t="str" cm="1">
        <f t="array" aca="1" ref="A322" ca="1">"aK_DRO_3_" &amp; INDIRECT("F" &amp; ROW(C322) - 20) &amp; "_p"</f>
        <v>aK_DRO_3_5_1_p</v>
      </c>
      <c r="B322">
        <v>2</v>
      </c>
      <c r="C322" t="s">
        <v>61</v>
      </c>
    </row>
    <row r="323" spans="1:6" x14ac:dyDescent="0.25">
      <c r="A323" s="12" t="s">
        <v>172</v>
      </c>
    </row>
    <row r="324" spans="1:6" x14ac:dyDescent="0.25">
      <c r="A324" t="str" cm="1">
        <f t="array" aca="1" ref="A324" ca="1">"aK_CYC_1_" &amp; INDIRECT("F" &amp; ROW(C324) - 22) &amp; "_p"</f>
        <v>aK_CYC_1_5_1_p</v>
      </c>
      <c r="B324">
        <v>0.1</v>
      </c>
      <c r="C324" t="s">
        <v>59</v>
      </c>
    </row>
    <row r="325" spans="1:6" x14ac:dyDescent="0.25">
      <c r="A325" t="str" cm="1">
        <f t="array" aca="1" ref="A325" ca="1">"aK_CYC_2_" &amp; INDIRECT("F" &amp; ROW(C325) - 23) &amp; "_p"</f>
        <v>aK_CYC_2_5_1_p</v>
      </c>
      <c r="B325">
        <v>0</v>
      </c>
      <c r="C325" t="s">
        <v>60</v>
      </c>
    </row>
    <row r="326" spans="1:6" x14ac:dyDescent="0.25">
      <c r="A326" t="str" cm="1">
        <f t="array" aca="1" ref="A326" ca="1">"aK_CYC_3_" &amp; INDIRECT("F" &amp; ROW(C326) - 24) &amp; "_p"</f>
        <v>aK_CYC_3_5_1_p</v>
      </c>
      <c r="B326">
        <v>2</v>
      </c>
      <c r="C326" t="s">
        <v>61</v>
      </c>
    </row>
    <row r="327" spans="1:6" x14ac:dyDescent="0.25">
      <c r="A327" s="56" t="str">
        <f>"sector " &amp; D327 &amp; " aKd region " &amp;E327</f>
        <v>sector 5 aKd region 2</v>
      </c>
      <c r="B327" s="56"/>
      <c r="C327" s="56"/>
      <c r="D327" s="19">
        <v>5</v>
      </c>
      <c r="E327" s="19">
        <v>2</v>
      </c>
      <c r="F327" t="s">
        <v>245</v>
      </c>
    </row>
    <row r="328" spans="1:6" x14ac:dyDescent="0.25">
      <c r="A328" s="12" t="s">
        <v>58</v>
      </c>
      <c r="B328" s="1"/>
      <c r="C328" s="1"/>
    </row>
    <row r="329" spans="1:6" x14ac:dyDescent="0.25">
      <c r="A329" t="str" cm="1">
        <f t="array" aca="1" ref="A329" ca="1">"aK_T_1_" &amp; INDIRECT("F" &amp; ROW(C329)-2) &amp; "_p"</f>
        <v>aK_T_1_5_2_p</v>
      </c>
      <c r="B329">
        <v>0</v>
      </c>
      <c r="C329" t="s">
        <v>59</v>
      </c>
    </row>
    <row r="330" spans="1:6" x14ac:dyDescent="0.25">
      <c r="A330" t="str" cm="1">
        <f t="array" aca="1" ref="A330" ca="1">"aK_T_2_" &amp; INDIRECT("F" &amp; ROW(C330)-3) &amp; "_p"</f>
        <v>aK_T_2_5_2_p</v>
      </c>
      <c r="B330">
        <v>0</v>
      </c>
      <c r="C330" t="s">
        <v>60</v>
      </c>
    </row>
    <row r="331" spans="1:6" x14ac:dyDescent="0.25">
      <c r="A331" t="str" cm="1">
        <f t="array" aca="1" ref="A331" ca="1">"aK_T_3_" &amp; INDIRECT("F" &amp; ROW(C331)-4) &amp; "_p"</f>
        <v>aK_T_3_5_2_p</v>
      </c>
      <c r="B331">
        <v>2</v>
      </c>
      <c r="C331" t="s">
        <v>61</v>
      </c>
    </row>
    <row r="332" spans="1:6" x14ac:dyDescent="0.25">
      <c r="A332" s="12" t="s">
        <v>63</v>
      </c>
      <c r="B332" s="1"/>
      <c r="C332" s="1"/>
    </row>
    <row r="333" spans="1:6" x14ac:dyDescent="0.25">
      <c r="A333" t="str" cm="1">
        <f t="array" aca="1" ref="A333" ca="1">"aK_WS_1_" &amp; INDIRECT("F" &amp; ROW(C333)-6) &amp; "_p"</f>
        <v>aK_WS_1_5_2_p</v>
      </c>
      <c r="B333">
        <v>0</v>
      </c>
      <c r="C333" t="s">
        <v>59</v>
      </c>
    </row>
    <row r="334" spans="1:6" x14ac:dyDescent="0.25">
      <c r="A334" t="str" cm="1">
        <f t="array" aca="1" ref="A334" ca="1">"aK_WS_2_" &amp; INDIRECT("F" &amp; ROW(C334)-7) &amp; "_p"</f>
        <v>aK_WS_2_5_2_p</v>
      </c>
      <c r="B334">
        <v>0</v>
      </c>
      <c r="C334" t="s">
        <v>60</v>
      </c>
    </row>
    <row r="335" spans="1:6" x14ac:dyDescent="0.25">
      <c r="A335" t="str" cm="1">
        <f t="array" aca="1" ref="A335" ca="1">"aK_WS_3_" &amp; INDIRECT("F" &amp; ROW(C335)-8) &amp; "_p"</f>
        <v>aK_WS_3_5_2_p</v>
      </c>
      <c r="B335">
        <v>2</v>
      </c>
      <c r="C335" t="s">
        <v>61</v>
      </c>
    </row>
    <row r="336" spans="1:6" x14ac:dyDescent="0.25">
      <c r="A336" s="12" t="s">
        <v>62</v>
      </c>
      <c r="B336" s="1"/>
      <c r="C336" s="1"/>
    </row>
    <row r="337" spans="1:6" x14ac:dyDescent="0.25">
      <c r="A337" t="str" cm="1">
        <f t="array" aca="1" ref="A337" ca="1">"aK_PREC_1_" &amp; INDIRECT("F" &amp; ROW(C337) - 10) &amp; "_p"</f>
        <v>aK_PREC_1_5_2_p</v>
      </c>
      <c r="B337">
        <v>0</v>
      </c>
      <c r="C337" t="s">
        <v>59</v>
      </c>
    </row>
    <row r="338" spans="1:6" x14ac:dyDescent="0.25">
      <c r="A338" t="str" cm="1">
        <f t="array" aca="1" ref="A338" ca="1">"aK_PREC_2_" &amp; INDIRECT("F" &amp; ROW(C338) - 11) &amp; "_p"</f>
        <v>aK_PREC_2_5_2_p</v>
      </c>
      <c r="B338">
        <v>0</v>
      </c>
      <c r="C338" t="s">
        <v>60</v>
      </c>
    </row>
    <row r="339" spans="1:6" x14ac:dyDescent="0.25">
      <c r="A339" t="str" cm="1">
        <f t="array" aca="1" ref="A339" ca="1">"aK_PREC_3_" &amp; INDIRECT("F" &amp; ROW(C339) - 12) &amp; "_p"</f>
        <v>aK_PREC_3_5_2_p</v>
      </c>
      <c r="B339">
        <v>2</v>
      </c>
      <c r="C339" t="s">
        <v>61</v>
      </c>
    </row>
    <row r="340" spans="1:6" x14ac:dyDescent="0.25">
      <c r="A340" s="12" t="s">
        <v>64</v>
      </c>
      <c r="B340" s="1"/>
      <c r="C340" s="1"/>
    </row>
    <row r="341" spans="1:6" x14ac:dyDescent="0.25">
      <c r="A341" t="str" cm="1">
        <f t="array" aca="1" ref="A341" ca="1">"aK_SL_1_" &amp; INDIRECT("F" &amp; ROW(C341) - 14) &amp; "_p"</f>
        <v>aK_SL_1_5_2_p</v>
      </c>
      <c r="B341">
        <v>0</v>
      </c>
      <c r="C341" t="s">
        <v>59</v>
      </c>
    </row>
    <row r="342" spans="1:6" x14ac:dyDescent="0.25">
      <c r="A342" t="str" cm="1">
        <f t="array" aca="1" ref="A342" ca="1">"aK_SL_2_" &amp; INDIRECT("F" &amp; ROW(C342) - 15) &amp; "_p"</f>
        <v>aK_SL_2_5_2_p</v>
      </c>
      <c r="B342">
        <v>0</v>
      </c>
      <c r="C342" t="s">
        <v>60</v>
      </c>
    </row>
    <row r="343" spans="1:6" x14ac:dyDescent="0.25">
      <c r="A343" t="str" cm="1">
        <f t="array" aca="1" ref="A343" ca="1">"aK_SL_3_" &amp; INDIRECT("F" &amp; ROW(C343) - 16) &amp; "_p"</f>
        <v>aK_SL_3_5_2_p</v>
      </c>
      <c r="B343">
        <v>2</v>
      </c>
      <c r="C343" t="s">
        <v>61</v>
      </c>
    </row>
    <row r="344" spans="1:6" x14ac:dyDescent="0.25">
      <c r="A344" s="12" t="s">
        <v>171</v>
      </c>
      <c r="B344" s="1"/>
      <c r="C344" s="1"/>
    </row>
    <row r="345" spans="1:6" x14ac:dyDescent="0.25">
      <c r="A345" t="str" cm="1">
        <f t="array" aca="1" ref="A345" ca="1">"aK_DRO_1_" &amp; INDIRECT("F" &amp; ROW(C345) - 18) &amp; "_p"</f>
        <v>aK_DRO_1_5_2_p</v>
      </c>
      <c r="B345">
        <v>0</v>
      </c>
      <c r="C345" t="s">
        <v>59</v>
      </c>
    </row>
    <row r="346" spans="1:6" x14ac:dyDescent="0.25">
      <c r="A346" t="str" cm="1">
        <f t="array" aca="1" ref="A346" ca="1">"aK_DRO_2_" &amp; INDIRECT("F" &amp; ROW(C346) - 19) &amp; "_p"</f>
        <v>aK_DRO_2_5_2_p</v>
      </c>
      <c r="B346">
        <v>0</v>
      </c>
      <c r="C346" t="s">
        <v>60</v>
      </c>
    </row>
    <row r="347" spans="1:6" x14ac:dyDescent="0.25">
      <c r="A347" t="str" cm="1">
        <f t="array" aca="1" ref="A347" ca="1">"aK_DRO_3_" &amp; INDIRECT("F" &amp; ROW(C347) - 20) &amp; "_p"</f>
        <v>aK_DRO_3_5_2_p</v>
      </c>
      <c r="B347">
        <v>2</v>
      </c>
      <c r="C347" t="s">
        <v>61</v>
      </c>
    </row>
    <row r="348" spans="1:6" x14ac:dyDescent="0.25">
      <c r="A348" s="12" t="s">
        <v>172</v>
      </c>
    </row>
    <row r="349" spans="1:6" x14ac:dyDescent="0.25">
      <c r="A349" t="str" cm="1">
        <f t="array" aca="1" ref="A349" ca="1">"aK_CYC_1_" &amp; INDIRECT("F" &amp; ROW(C349) - 22) &amp; "_p"</f>
        <v>aK_CYC_1_5_2_p</v>
      </c>
      <c r="B349">
        <v>0.1</v>
      </c>
      <c r="C349" t="s">
        <v>59</v>
      </c>
    </row>
    <row r="350" spans="1:6" x14ac:dyDescent="0.25">
      <c r="A350" t="str" cm="1">
        <f t="array" aca="1" ref="A350" ca="1">"aK_CYC_2_" &amp; INDIRECT("F" &amp; ROW(C350) - 23) &amp; "_p"</f>
        <v>aK_CYC_2_5_2_p</v>
      </c>
      <c r="B350">
        <v>0</v>
      </c>
      <c r="C350" t="s">
        <v>60</v>
      </c>
    </row>
    <row r="351" spans="1:6" x14ac:dyDescent="0.25">
      <c r="A351" t="str" cm="1">
        <f t="array" aca="1" ref="A351" ca="1">"aK_CYC_3_" &amp; INDIRECT("F" &amp; ROW(C351) - 24) &amp; "_p"</f>
        <v>aK_CYC_3_5_2_p</v>
      </c>
      <c r="B351">
        <v>2</v>
      </c>
      <c r="C351" t="s">
        <v>61</v>
      </c>
    </row>
    <row r="352" spans="1:6" x14ac:dyDescent="0.25">
      <c r="A352" s="56" t="str">
        <f>"sector " &amp; D352 &amp; " aKd region " &amp;E352</f>
        <v>sector 5 aKd region 3</v>
      </c>
      <c r="B352" s="56"/>
      <c r="C352" s="56"/>
      <c r="D352" s="19">
        <v>5</v>
      </c>
      <c r="E352" s="19">
        <v>3</v>
      </c>
      <c r="F352" t="s">
        <v>246</v>
      </c>
    </row>
    <row r="353" spans="1:3" x14ac:dyDescent="0.25">
      <c r="A353" s="12" t="s">
        <v>58</v>
      </c>
      <c r="B353" s="1"/>
      <c r="C353" s="1"/>
    </row>
    <row r="354" spans="1:3" x14ac:dyDescent="0.25">
      <c r="A354" t="str" cm="1">
        <f t="array" aca="1" ref="A354" ca="1">"aK_T_1_" &amp; INDIRECT("F" &amp; ROW(C354)-2) &amp; "_p"</f>
        <v>aK_T_1_5_3_p</v>
      </c>
      <c r="B354">
        <v>0</v>
      </c>
      <c r="C354" t="s">
        <v>59</v>
      </c>
    </row>
    <row r="355" spans="1:3" x14ac:dyDescent="0.25">
      <c r="A355" t="str" cm="1">
        <f t="array" aca="1" ref="A355" ca="1">"aK_T_2_" &amp; INDIRECT("F" &amp; ROW(C355)-3) &amp; "_p"</f>
        <v>aK_T_2_5_3_p</v>
      </c>
      <c r="B355">
        <v>0</v>
      </c>
      <c r="C355" t="s">
        <v>60</v>
      </c>
    </row>
    <row r="356" spans="1:3" x14ac:dyDescent="0.25">
      <c r="A356" t="str" cm="1">
        <f t="array" aca="1" ref="A356" ca="1">"aK_T_3_" &amp; INDIRECT("F" &amp; ROW(C356)-4) &amp; "_p"</f>
        <v>aK_T_3_5_3_p</v>
      </c>
      <c r="B356">
        <v>2</v>
      </c>
      <c r="C356" t="s">
        <v>61</v>
      </c>
    </row>
    <row r="357" spans="1:3" x14ac:dyDescent="0.25">
      <c r="A357" s="12" t="s">
        <v>63</v>
      </c>
      <c r="B357" s="1"/>
      <c r="C357" s="1"/>
    </row>
    <row r="358" spans="1:3" x14ac:dyDescent="0.25">
      <c r="A358" t="str" cm="1">
        <f t="array" aca="1" ref="A358" ca="1">"aK_WS_1_" &amp; INDIRECT("F" &amp; ROW(C358)-6) &amp; "_p"</f>
        <v>aK_WS_1_5_3_p</v>
      </c>
      <c r="B358">
        <v>0</v>
      </c>
      <c r="C358" t="s">
        <v>59</v>
      </c>
    </row>
    <row r="359" spans="1:3" x14ac:dyDescent="0.25">
      <c r="A359" t="str" cm="1">
        <f t="array" aca="1" ref="A359" ca="1">"aK_WS_2_" &amp; INDIRECT("F" &amp; ROW(C359)-7) &amp; "_p"</f>
        <v>aK_WS_2_5_3_p</v>
      </c>
      <c r="B359">
        <v>0</v>
      </c>
      <c r="C359" t="s">
        <v>60</v>
      </c>
    </row>
    <row r="360" spans="1:3" x14ac:dyDescent="0.25">
      <c r="A360" t="str" cm="1">
        <f t="array" aca="1" ref="A360" ca="1">"aK_WS_3_" &amp; INDIRECT("F" &amp; ROW(C360)-8) &amp; "_p"</f>
        <v>aK_WS_3_5_3_p</v>
      </c>
      <c r="B360">
        <v>2</v>
      </c>
      <c r="C360" t="s">
        <v>61</v>
      </c>
    </row>
    <row r="361" spans="1:3" x14ac:dyDescent="0.25">
      <c r="A361" s="12" t="s">
        <v>62</v>
      </c>
      <c r="B361" s="1"/>
      <c r="C361" s="1"/>
    </row>
    <row r="362" spans="1:3" x14ac:dyDescent="0.25">
      <c r="A362" t="str" cm="1">
        <f t="array" aca="1" ref="A362" ca="1">"aK_PREC_1_" &amp; INDIRECT("F" &amp; ROW(C362) - 10) &amp; "_p"</f>
        <v>aK_PREC_1_5_3_p</v>
      </c>
      <c r="B362">
        <v>0</v>
      </c>
      <c r="C362" t="s">
        <v>59</v>
      </c>
    </row>
    <row r="363" spans="1:3" x14ac:dyDescent="0.25">
      <c r="A363" t="str" cm="1">
        <f t="array" aca="1" ref="A363" ca="1">"aK_PREC_2_" &amp; INDIRECT("F" &amp; ROW(C363) - 11) &amp; "_p"</f>
        <v>aK_PREC_2_5_3_p</v>
      </c>
      <c r="B363">
        <v>0</v>
      </c>
      <c r="C363" t="s">
        <v>60</v>
      </c>
    </row>
    <row r="364" spans="1:3" x14ac:dyDescent="0.25">
      <c r="A364" t="str" cm="1">
        <f t="array" aca="1" ref="A364" ca="1">"aK_PREC_3_" &amp; INDIRECT("F" &amp; ROW(C364) - 12) &amp; "_p"</f>
        <v>aK_PREC_3_5_3_p</v>
      </c>
      <c r="B364">
        <v>2</v>
      </c>
      <c r="C364" t="s">
        <v>61</v>
      </c>
    </row>
    <row r="365" spans="1:3" x14ac:dyDescent="0.25">
      <c r="A365" s="12" t="s">
        <v>64</v>
      </c>
      <c r="B365" s="1"/>
      <c r="C365" s="1"/>
    </row>
    <row r="366" spans="1:3" x14ac:dyDescent="0.25">
      <c r="A366" t="str" cm="1">
        <f t="array" aca="1" ref="A366" ca="1">"aK_SL_1_" &amp; INDIRECT("F" &amp; ROW(C366) - 14) &amp; "_p"</f>
        <v>aK_SL_1_5_3_p</v>
      </c>
      <c r="B366">
        <v>0</v>
      </c>
      <c r="C366" t="s">
        <v>59</v>
      </c>
    </row>
    <row r="367" spans="1:3" x14ac:dyDescent="0.25">
      <c r="A367" t="str" cm="1">
        <f t="array" aca="1" ref="A367" ca="1">"aK_SL_2_" &amp; INDIRECT("F" &amp; ROW(C367) - 15) &amp; "_p"</f>
        <v>aK_SL_2_5_3_p</v>
      </c>
      <c r="B367">
        <v>0</v>
      </c>
      <c r="C367" t="s">
        <v>60</v>
      </c>
    </row>
    <row r="368" spans="1:3" x14ac:dyDescent="0.25">
      <c r="A368" t="str" cm="1">
        <f t="array" aca="1" ref="A368" ca="1">"aK_SL_3_" &amp; INDIRECT("F" &amp; ROW(C368) - 16) &amp; "_p"</f>
        <v>aK_SL_3_5_3_p</v>
      </c>
      <c r="B368">
        <v>2</v>
      </c>
      <c r="C368" t="s">
        <v>61</v>
      </c>
    </row>
    <row r="369" spans="1:6" x14ac:dyDescent="0.25">
      <c r="A369" s="12" t="s">
        <v>171</v>
      </c>
      <c r="B369" s="1"/>
      <c r="C369" s="1"/>
    </row>
    <row r="370" spans="1:6" x14ac:dyDescent="0.25">
      <c r="A370" t="str" cm="1">
        <f t="array" aca="1" ref="A370" ca="1">"aK_DRO_1_" &amp; INDIRECT("F" &amp; ROW(C370) - 18) &amp; "_p"</f>
        <v>aK_DRO_1_5_3_p</v>
      </c>
      <c r="B370">
        <v>0</v>
      </c>
      <c r="C370" t="s">
        <v>59</v>
      </c>
    </row>
    <row r="371" spans="1:6" x14ac:dyDescent="0.25">
      <c r="A371" t="str" cm="1">
        <f t="array" aca="1" ref="A371" ca="1">"aK_DRO_2_" &amp; INDIRECT("F" &amp; ROW(C371) - 19) &amp; "_p"</f>
        <v>aK_DRO_2_5_3_p</v>
      </c>
      <c r="B371">
        <v>0</v>
      </c>
      <c r="C371" t="s">
        <v>60</v>
      </c>
    </row>
    <row r="372" spans="1:6" x14ac:dyDescent="0.25">
      <c r="A372" t="str" cm="1">
        <f t="array" aca="1" ref="A372" ca="1">"aK_DRO_3_" &amp; INDIRECT("F" &amp; ROW(C372) - 20) &amp; "_p"</f>
        <v>aK_DRO_3_5_3_p</v>
      </c>
      <c r="B372">
        <v>2</v>
      </c>
      <c r="C372" t="s">
        <v>61</v>
      </c>
    </row>
    <row r="373" spans="1:6" x14ac:dyDescent="0.25">
      <c r="A373" s="12" t="s">
        <v>172</v>
      </c>
    </row>
    <row r="374" spans="1:6" x14ac:dyDescent="0.25">
      <c r="A374" t="str" cm="1">
        <f t="array" aca="1" ref="A374" ca="1">"aK_CYC_1_" &amp; INDIRECT("F" &amp; ROW(C374) - 22) &amp; "_p"</f>
        <v>aK_CYC_1_5_3_p</v>
      </c>
      <c r="B374">
        <v>0.1</v>
      </c>
      <c r="C374" t="s">
        <v>59</v>
      </c>
    </row>
    <row r="375" spans="1:6" x14ac:dyDescent="0.25">
      <c r="A375" t="str" cm="1">
        <f t="array" aca="1" ref="A375" ca="1">"aK_CYC_2_" &amp; INDIRECT("F" &amp; ROW(C375) - 23) &amp; "_p"</f>
        <v>aK_CYC_2_5_3_p</v>
      </c>
      <c r="B375">
        <v>0</v>
      </c>
      <c r="C375" t="s">
        <v>60</v>
      </c>
    </row>
    <row r="376" spans="1:6" x14ac:dyDescent="0.25">
      <c r="A376" t="str" cm="1">
        <f t="array" aca="1" ref="A376" ca="1">"aK_CYC_3_" &amp; INDIRECT("F" &amp; ROW(C376) - 24) &amp; "_p"</f>
        <v>aK_CYC_3_5_3_p</v>
      </c>
      <c r="B376">
        <v>2</v>
      </c>
      <c r="C376" t="s">
        <v>61</v>
      </c>
    </row>
    <row r="377" spans="1:6" x14ac:dyDescent="0.25">
      <c r="A377" s="56" t="str">
        <f>"sector " &amp; D377 &amp; " aKd region " &amp;E377</f>
        <v>sector 6 aKd region 1</v>
      </c>
      <c r="B377" s="56"/>
      <c r="C377" s="56"/>
      <c r="D377" s="19">
        <v>6</v>
      </c>
      <c r="E377" s="19">
        <v>1</v>
      </c>
      <c r="F377" t="s">
        <v>247</v>
      </c>
    </row>
    <row r="378" spans="1:6" x14ac:dyDescent="0.25">
      <c r="A378" s="12" t="s">
        <v>58</v>
      </c>
      <c r="B378" s="1"/>
      <c r="C378" s="1"/>
    </row>
    <row r="379" spans="1:6" x14ac:dyDescent="0.25">
      <c r="A379" t="str" cm="1">
        <f t="array" aca="1" ref="A379" ca="1">"aK_T_1_" &amp; INDIRECT("F" &amp; ROW(C379)-2) &amp; "_p"</f>
        <v>aK_T_1_6_1_p</v>
      </c>
      <c r="B379">
        <v>0</v>
      </c>
      <c r="C379" t="s">
        <v>59</v>
      </c>
    </row>
    <row r="380" spans="1:6" x14ac:dyDescent="0.25">
      <c r="A380" t="str" cm="1">
        <f t="array" aca="1" ref="A380" ca="1">"aK_T_2_" &amp; INDIRECT("F" &amp; ROW(C380)-3) &amp; "_p"</f>
        <v>aK_T_2_6_1_p</v>
      </c>
      <c r="B380">
        <v>0</v>
      </c>
      <c r="C380" t="s">
        <v>60</v>
      </c>
    </row>
    <row r="381" spans="1:6" x14ac:dyDescent="0.25">
      <c r="A381" t="str" cm="1">
        <f t="array" aca="1" ref="A381" ca="1">"aK_T_3_" &amp; INDIRECT("F" &amp; ROW(C381)-4) &amp; "_p"</f>
        <v>aK_T_3_6_1_p</v>
      </c>
      <c r="B381">
        <v>2</v>
      </c>
      <c r="C381" t="s">
        <v>61</v>
      </c>
    </row>
    <row r="382" spans="1:6" x14ac:dyDescent="0.25">
      <c r="A382" s="12" t="s">
        <v>63</v>
      </c>
      <c r="B382" s="1"/>
      <c r="C382" s="1"/>
    </row>
    <row r="383" spans="1:6" x14ac:dyDescent="0.25">
      <c r="A383" t="str" cm="1">
        <f t="array" aca="1" ref="A383" ca="1">"aK_WS_1_" &amp; INDIRECT("F" &amp; ROW(C383)-6) &amp; "_p"</f>
        <v>aK_WS_1_6_1_p</v>
      </c>
      <c r="B383">
        <v>0</v>
      </c>
      <c r="C383" t="s">
        <v>59</v>
      </c>
    </row>
    <row r="384" spans="1:6" x14ac:dyDescent="0.25">
      <c r="A384" t="str" cm="1">
        <f t="array" aca="1" ref="A384" ca="1">"aK_WS_2_" &amp; INDIRECT("F" &amp; ROW(C384)-7) &amp; "_p"</f>
        <v>aK_WS_2_6_1_p</v>
      </c>
      <c r="B384">
        <v>0</v>
      </c>
      <c r="C384" t="s">
        <v>60</v>
      </c>
    </row>
    <row r="385" spans="1:3" x14ac:dyDescent="0.25">
      <c r="A385" t="str" cm="1">
        <f t="array" aca="1" ref="A385" ca="1">"aK_WS_3_" &amp; INDIRECT("F" &amp; ROW(C385)-8) &amp; "_p"</f>
        <v>aK_WS_3_6_1_p</v>
      </c>
      <c r="B385">
        <v>2</v>
      </c>
      <c r="C385" t="s">
        <v>61</v>
      </c>
    </row>
    <row r="386" spans="1:3" x14ac:dyDescent="0.25">
      <c r="A386" s="12" t="s">
        <v>62</v>
      </c>
      <c r="B386" s="1"/>
      <c r="C386" s="1"/>
    </row>
    <row r="387" spans="1:3" x14ac:dyDescent="0.25">
      <c r="A387" t="str" cm="1">
        <f t="array" aca="1" ref="A387" ca="1">"aK_PREC_1_" &amp; INDIRECT("F" &amp; ROW(C387) - 10) &amp; "_p"</f>
        <v>aK_PREC_1_6_1_p</v>
      </c>
      <c r="B387">
        <v>0</v>
      </c>
      <c r="C387" t="s">
        <v>59</v>
      </c>
    </row>
    <row r="388" spans="1:3" x14ac:dyDescent="0.25">
      <c r="A388" t="str" cm="1">
        <f t="array" aca="1" ref="A388" ca="1">"aK_PREC_2_" &amp; INDIRECT("F" &amp; ROW(C388) - 11) &amp; "_p"</f>
        <v>aK_PREC_2_6_1_p</v>
      </c>
      <c r="B388">
        <v>0</v>
      </c>
      <c r="C388" t="s">
        <v>60</v>
      </c>
    </row>
    <row r="389" spans="1:3" x14ac:dyDescent="0.25">
      <c r="A389" t="str" cm="1">
        <f t="array" aca="1" ref="A389" ca="1">"aK_PREC_3_" &amp; INDIRECT("F" &amp; ROW(C389) - 12) &amp; "_p"</f>
        <v>aK_PREC_3_6_1_p</v>
      </c>
      <c r="B389">
        <v>2</v>
      </c>
      <c r="C389" t="s">
        <v>61</v>
      </c>
    </row>
    <row r="390" spans="1:3" x14ac:dyDescent="0.25">
      <c r="A390" s="12" t="s">
        <v>64</v>
      </c>
      <c r="B390" s="1"/>
      <c r="C390" s="1"/>
    </row>
    <row r="391" spans="1:3" x14ac:dyDescent="0.25">
      <c r="A391" t="str" cm="1">
        <f t="array" aca="1" ref="A391" ca="1">"aK_SL_1_" &amp; INDIRECT("F" &amp; ROW(C391) - 14) &amp; "_p"</f>
        <v>aK_SL_1_6_1_p</v>
      </c>
      <c r="B391">
        <v>0</v>
      </c>
      <c r="C391" t="s">
        <v>59</v>
      </c>
    </row>
    <row r="392" spans="1:3" x14ac:dyDescent="0.25">
      <c r="A392" t="str" cm="1">
        <f t="array" aca="1" ref="A392" ca="1">"aK_SL_2_" &amp; INDIRECT("F" &amp; ROW(C392) - 15) &amp; "_p"</f>
        <v>aK_SL_2_6_1_p</v>
      </c>
      <c r="B392">
        <v>0</v>
      </c>
      <c r="C392" t="s">
        <v>60</v>
      </c>
    </row>
    <row r="393" spans="1:3" x14ac:dyDescent="0.25">
      <c r="A393" t="str" cm="1">
        <f t="array" aca="1" ref="A393" ca="1">"aK_SL_3_" &amp; INDIRECT("F" &amp; ROW(C393) - 16) &amp; "_p"</f>
        <v>aK_SL_3_6_1_p</v>
      </c>
      <c r="B393">
        <v>2</v>
      </c>
      <c r="C393" t="s">
        <v>61</v>
      </c>
    </row>
    <row r="394" spans="1:3" x14ac:dyDescent="0.25">
      <c r="A394" s="12" t="s">
        <v>171</v>
      </c>
      <c r="B394" s="1"/>
      <c r="C394" s="1"/>
    </row>
    <row r="395" spans="1:3" x14ac:dyDescent="0.25">
      <c r="A395" t="str" cm="1">
        <f t="array" aca="1" ref="A395" ca="1">"aK_DRO_1_" &amp; INDIRECT("F" &amp; ROW(C395) - 18) &amp; "_p"</f>
        <v>aK_DRO_1_6_1_p</v>
      </c>
      <c r="B395">
        <v>0</v>
      </c>
      <c r="C395" t="s">
        <v>59</v>
      </c>
    </row>
    <row r="396" spans="1:3" x14ac:dyDescent="0.25">
      <c r="A396" t="str" cm="1">
        <f t="array" aca="1" ref="A396" ca="1">"aK_DRO_2_" &amp; INDIRECT("F" &amp; ROW(C396) - 19) &amp; "_p"</f>
        <v>aK_DRO_2_6_1_p</v>
      </c>
      <c r="B396">
        <v>0</v>
      </c>
      <c r="C396" t="s">
        <v>60</v>
      </c>
    </row>
    <row r="397" spans="1:3" x14ac:dyDescent="0.25">
      <c r="A397" t="str" cm="1">
        <f t="array" aca="1" ref="A397" ca="1">"aK_DRO_3_" &amp; INDIRECT("F" &amp; ROW(C397) - 20) &amp; "_p"</f>
        <v>aK_DRO_3_6_1_p</v>
      </c>
      <c r="B397">
        <v>2</v>
      </c>
      <c r="C397" t="s">
        <v>61</v>
      </c>
    </row>
    <row r="398" spans="1:3" x14ac:dyDescent="0.25">
      <c r="A398" s="12" t="s">
        <v>172</v>
      </c>
    </row>
    <row r="399" spans="1:3" x14ac:dyDescent="0.25">
      <c r="A399" t="str" cm="1">
        <f t="array" aca="1" ref="A399" ca="1">"aK_CYC_1_" &amp; INDIRECT("F" &amp; ROW(C399) - 22) &amp; "_p"</f>
        <v>aK_CYC_1_6_1_p</v>
      </c>
      <c r="B399">
        <v>0.1</v>
      </c>
      <c r="C399" t="s">
        <v>59</v>
      </c>
    </row>
    <row r="400" spans="1:3" x14ac:dyDescent="0.25">
      <c r="A400" t="str" cm="1">
        <f t="array" aca="1" ref="A400" ca="1">"aK_CYC_2_" &amp; INDIRECT("F" &amp; ROW(C400) - 23) &amp; "_p"</f>
        <v>aK_CYC_2_6_1_p</v>
      </c>
      <c r="B400">
        <v>0</v>
      </c>
      <c r="C400" t="s">
        <v>60</v>
      </c>
    </row>
    <row r="401" spans="1:6" x14ac:dyDescent="0.25">
      <c r="A401" t="str" cm="1">
        <f t="array" aca="1" ref="A401" ca="1">"aK_CYC_3_" &amp; INDIRECT("F" &amp; ROW(C401) - 24) &amp; "_p"</f>
        <v>aK_CYC_3_6_1_p</v>
      </c>
      <c r="B401">
        <v>2</v>
      </c>
      <c r="C401" t="s">
        <v>61</v>
      </c>
    </row>
    <row r="402" spans="1:6" x14ac:dyDescent="0.25">
      <c r="A402" s="56" t="str">
        <f>"sector " &amp; D402 &amp; " aKd region " &amp;E402</f>
        <v>sector 6 aKd region 2</v>
      </c>
      <c r="B402" s="56"/>
      <c r="C402" s="56"/>
      <c r="D402" s="19">
        <v>6</v>
      </c>
      <c r="E402" s="19">
        <v>2</v>
      </c>
      <c r="F402" t="s">
        <v>248</v>
      </c>
    </row>
    <row r="403" spans="1:6" x14ac:dyDescent="0.25">
      <c r="A403" s="12" t="s">
        <v>58</v>
      </c>
      <c r="B403" s="1"/>
      <c r="C403" s="1"/>
    </row>
    <row r="404" spans="1:6" x14ac:dyDescent="0.25">
      <c r="A404" t="str" cm="1">
        <f t="array" aca="1" ref="A404" ca="1">"aK_T_1_" &amp; INDIRECT("F" &amp; ROW(C404)-2) &amp; "_p"</f>
        <v>aK_T_1_6_2_p</v>
      </c>
      <c r="B404">
        <v>0</v>
      </c>
      <c r="C404" t="s">
        <v>59</v>
      </c>
    </row>
    <row r="405" spans="1:6" x14ac:dyDescent="0.25">
      <c r="A405" t="str" cm="1">
        <f t="array" aca="1" ref="A405" ca="1">"aK_T_2_" &amp; INDIRECT("F" &amp; ROW(C405)-3) &amp; "_p"</f>
        <v>aK_T_2_6_2_p</v>
      </c>
      <c r="B405">
        <v>0</v>
      </c>
      <c r="C405" t="s">
        <v>60</v>
      </c>
    </row>
    <row r="406" spans="1:6" x14ac:dyDescent="0.25">
      <c r="A406" t="str" cm="1">
        <f t="array" aca="1" ref="A406" ca="1">"aK_T_3_" &amp; INDIRECT("F" &amp; ROW(C406)-4) &amp; "_p"</f>
        <v>aK_T_3_6_2_p</v>
      </c>
      <c r="B406">
        <v>2</v>
      </c>
      <c r="C406" t="s">
        <v>61</v>
      </c>
    </row>
    <row r="407" spans="1:6" x14ac:dyDescent="0.25">
      <c r="A407" s="12" t="s">
        <v>63</v>
      </c>
      <c r="B407" s="1"/>
      <c r="C407" s="1"/>
    </row>
    <row r="408" spans="1:6" x14ac:dyDescent="0.25">
      <c r="A408" t="str" cm="1">
        <f t="array" aca="1" ref="A408" ca="1">"aK_WS_1_" &amp; INDIRECT("F" &amp; ROW(C408)-6) &amp; "_p"</f>
        <v>aK_WS_1_6_2_p</v>
      </c>
      <c r="B408">
        <v>0</v>
      </c>
      <c r="C408" t="s">
        <v>59</v>
      </c>
    </row>
    <row r="409" spans="1:6" x14ac:dyDescent="0.25">
      <c r="A409" t="str" cm="1">
        <f t="array" aca="1" ref="A409" ca="1">"aK_WS_2_" &amp; INDIRECT("F" &amp; ROW(C409)-7) &amp; "_p"</f>
        <v>aK_WS_2_6_2_p</v>
      </c>
      <c r="B409">
        <v>0</v>
      </c>
      <c r="C409" t="s">
        <v>60</v>
      </c>
    </row>
    <row r="410" spans="1:6" x14ac:dyDescent="0.25">
      <c r="A410" t="str" cm="1">
        <f t="array" aca="1" ref="A410" ca="1">"aK_WS_3_" &amp; INDIRECT("F" &amp; ROW(C410)-8) &amp; "_p"</f>
        <v>aK_WS_3_6_2_p</v>
      </c>
      <c r="B410">
        <v>2</v>
      </c>
      <c r="C410" t="s">
        <v>61</v>
      </c>
    </row>
    <row r="411" spans="1:6" x14ac:dyDescent="0.25">
      <c r="A411" s="12" t="s">
        <v>62</v>
      </c>
      <c r="B411" s="1"/>
      <c r="C411" s="1"/>
    </row>
    <row r="412" spans="1:6" x14ac:dyDescent="0.25">
      <c r="A412" t="str" cm="1">
        <f t="array" aca="1" ref="A412" ca="1">"aK_PREC_1_" &amp; INDIRECT("F" &amp; ROW(C412) - 10) &amp; "_p"</f>
        <v>aK_PREC_1_6_2_p</v>
      </c>
      <c r="B412">
        <v>0</v>
      </c>
      <c r="C412" t="s">
        <v>59</v>
      </c>
    </row>
    <row r="413" spans="1:6" x14ac:dyDescent="0.25">
      <c r="A413" t="str" cm="1">
        <f t="array" aca="1" ref="A413" ca="1">"aK_PREC_2_" &amp; INDIRECT("F" &amp; ROW(C413) - 11) &amp; "_p"</f>
        <v>aK_PREC_2_6_2_p</v>
      </c>
      <c r="B413">
        <v>0</v>
      </c>
      <c r="C413" t="s">
        <v>60</v>
      </c>
    </row>
    <row r="414" spans="1:6" x14ac:dyDescent="0.25">
      <c r="A414" t="str" cm="1">
        <f t="array" aca="1" ref="A414" ca="1">"aK_PREC_3_" &amp; INDIRECT("F" &amp; ROW(C414) - 12) &amp; "_p"</f>
        <v>aK_PREC_3_6_2_p</v>
      </c>
      <c r="B414">
        <v>2</v>
      </c>
      <c r="C414" t="s">
        <v>61</v>
      </c>
    </row>
    <row r="415" spans="1:6" x14ac:dyDescent="0.25">
      <c r="A415" s="12" t="s">
        <v>64</v>
      </c>
      <c r="B415" s="1"/>
      <c r="C415" s="1"/>
    </row>
    <row r="416" spans="1:6" x14ac:dyDescent="0.25">
      <c r="A416" t="str" cm="1">
        <f t="array" aca="1" ref="A416" ca="1">"aK_SL_1_" &amp; INDIRECT("F" &amp; ROW(C416) - 14) &amp; "_p"</f>
        <v>aK_SL_1_6_2_p</v>
      </c>
      <c r="B416">
        <v>0</v>
      </c>
      <c r="C416" t="s">
        <v>59</v>
      </c>
    </row>
    <row r="417" spans="1:6" x14ac:dyDescent="0.25">
      <c r="A417" t="str" cm="1">
        <f t="array" aca="1" ref="A417" ca="1">"aK_SL_2_" &amp; INDIRECT("F" &amp; ROW(C417) - 15) &amp; "_p"</f>
        <v>aK_SL_2_6_2_p</v>
      </c>
      <c r="B417">
        <v>0</v>
      </c>
      <c r="C417" t="s">
        <v>60</v>
      </c>
    </row>
    <row r="418" spans="1:6" x14ac:dyDescent="0.25">
      <c r="A418" t="str" cm="1">
        <f t="array" aca="1" ref="A418" ca="1">"aK_SL_3_" &amp; INDIRECT("F" &amp; ROW(C418) - 16) &amp; "_p"</f>
        <v>aK_SL_3_6_2_p</v>
      </c>
      <c r="B418">
        <v>2</v>
      </c>
      <c r="C418" t="s">
        <v>61</v>
      </c>
    </row>
    <row r="419" spans="1:6" x14ac:dyDescent="0.25">
      <c r="A419" s="12" t="s">
        <v>171</v>
      </c>
      <c r="B419" s="1"/>
      <c r="C419" s="1"/>
    </row>
    <row r="420" spans="1:6" x14ac:dyDescent="0.25">
      <c r="A420" t="str" cm="1">
        <f t="array" aca="1" ref="A420" ca="1">"aK_DRO_1_" &amp; INDIRECT("F" &amp; ROW(C420) - 18) &amp; "_p"</f>
        <v>aK_DRO_1_6_2_p</v>
      </c>
      <c r="B420">
        <v>0</v>
      </c>
      <c r="C420" t="s">
        <v>59</v>
      </c>
    </row>
    <row r="421" spans="1:6" x14ac:dyDescent="0.25">
      <c r="A421" t="str" cm="1">
        <f t="array" aca="1" ref="A421" ca="1">"aK_DRO_2_" &amp; INDIRECT("F" &amp; ROW(C421) - 19) &amp; "_p"</f>
        <v>aK_DRO_2_6_2_p</v>
      </c>
      <c r="B421">
        <v>0</v>
      </c>
      <c r="C421" t="s">
        <v>60</v>
      </c>
    </row>
    <row r="422" spans="1:6" x14ac:dyDescent="0.25">
      <c r="A422" t="str" cm="1">
        <f t="array" aca="1" ref="A422" ca="1">"aK_DRO_3_" &amp; INDIRECT("F" &amp; ROW(C422) - 20) &amp; "_p"</f>
        <v>aK_DRO_3_6_2_p</v>
      </c>
      <c r="B422">
        <v>2</v>
      </c>
      <c r="C422" t="s">
        <v>61</v>
      </c>
    </row>
    <row r="423" spans="1:6" x14ac:dyDescent="0.25">
      <c r="A423" s="12" t="s">
        <v>172</v>
      </c>
    </row>
    <row r="424" spans="1:6" x14ac:dyDescent="0.25">
      <c r="A424" t="str" cm="1">
        <f t="array" aca="1" ref="A424" ca="1">"aK_CYC_1_" &amp; INDIRECT("F" &amp; ROW(C424) - 22) &amp; "_p"</f>
        <v>aK_CYC_1_6_2_p</v>
      </c>
      <c r="B424">
        <v>0.1</v>
      </c>
      <c r="C424" t="s">
        <v>59</v>
      </c>
    </row>
    <row r="425" spans="1:6" x14ac:dyDescent="0.25">
      <c r="A425" t="str" cm="1">
        <f t="array" aca="1" ref="A425" ca="1">"aK_CYC_2_" &amp; INDIRECT("F" &amp; ROW(C425) - 23) &amp; "_p"</f>
        <v>aK_CYC_2_6_2_p</v>
      </c>
      <c r="B425">
        <v>0</v>
      </c>
      <c r="C425" t="s">
        <v>60</v>
      </c>
    </row>
    <row r="426" spans="1:6" x14ac:dyDescent="0.25">
      <c r="A426" t="str" cm="1">
        <f t="array" aca="1" ref="A426" ca="1">"aK_CYC_3_" &amp; INDIRECT("F" &amp; ROW(C426) - 24) &amp; "_p"</f>
        <v>aK_CYC_3_6_2_p</v>
      </c>
      <c r="B426">
        <v>2</v>
      </c>
      <c r="C426" t="s">
        <v>61</v>
      </c>
    </row>
    <row r="427" spans="1:6" x14ac:dyDescent="0.25">
      <c r="A427" s="56" t="str">
        <f>"sector " &amp; D427 &amp; " aKd region " &amp;E427</f>
        <v>sector 6 aKd region 3</v>
      </c>
      <c r="B427" s="56"/>
      <c r="C427" s="56"/>
      <c r="D427" s="19">
        <v>6</v>
      </c>
      <c r="E427" s="19">
        <v>3</v>
      </c>
      <c r="F427" t="s">
        <v>249</v>
      </c>
    </row>
    <row r="428" spans="1:6" x14ac:dyDescent="0.25">
      <c r="A428" s="12" t="s">
        <v>58</v>
      </c>
      <c r="B428" s="1"/>
      <c r="C428" s="1"/>
    </row>
    <row r="429" spans="1:6" x14ac:dyDescent="0.25">
      <c r="A429" t="str" cm="1">
        <f t="array" aca="1" ref="A429" ca="1">"aK_T_1_" &amp; INDIRECT("F" &amp; ROW(C429)-2) &amp; "_p"</f>
        <v>aK_T_1_6_3_p</v>
      </c>
      <c r="B429">
        <v>0</v>
      </c>
      <c r="C429" t="s">
        <v>59</v>
      </c>
    </row>
    <row r="430" spans="1:6" x14ac:dyDescent="0.25">
      <c r="A430" t="str" cm="1">
        <f t="array" aca="1" ref="A430" ca="1">"aK_T_2_" &amp; INDIRECT("F" &amp; ROW(C430)-3) &amp; "_p"</f>
        <v>aK_T_2_6_3_p</v>
      </c>
      <c r="B430">
        <v>0</v>
      </c>
      <c r="C430" t="s">
        <v>60</v>
      </c>
    </row>
    <row r="431" spans="1:6" x14ac:dyDescent="0.25">
      <c r="A431" t="str" cm="1">
        <f t="array" aca="1" ref="A431" ca="1">"aK_T_3_" &amp; INDIRECT("F" &amp; ROW(C431)-4) &amp; "_p"</f>
        <v>aK_T_3_6_3_p</v>
      </c>
      <c r="B431">
        <v>2</v>
      </c>
      <c r="C431" t="s">
        <v>61</v>
      </c>
    </row>
    <row r="432" spans="1:6" x14ac:dyDescent="0.25">
      <c r="A432" s="12" t="s">
        <v>63</v>
      </c>
      <c r="B432" s="1"/>
      <c r="C432" s="1"/>
    </row>
    <row r="433" spans="1:3" x14ac:dyDescent="0.25">
      <c r="A433" t="str" cm="1">
        <f t="array" aca="1" ref="A433" ca="1">"aK_WS_1_" &amp; INDIRECT("F" &amp; ROW(C433)-6) &amp; "_p"</f>
        <v>aK_WS_1_6_3_p</v>
      </c>
      <c r="B433">
        <v>0</v>
      </c>
      <c r="C433" t="s">
        <v>59</v>
      </c>
    </row>
    <row r="434" spans="1:3" x14ac:dyDescent="0.25">
      <c r="A434" t="str" cm="1">
        <f t="array" aca="1" ref="A434" ca="1">"aK_WS_2_" &amp; INDIRECT("F" &amp; ROW(C434)-7) &amp; "_p"</f>
        <v>aK_WS_2_6_3_p</v>
      </c>
      <c r="B434">
        <v>0</v>
      </c>
      <c r="C434" t="s">
        <v>60</v>
      </c>
    </row>
    <row r="435" spans="1:3" x14ac:dyDescent="0.25">
      <c r="A435" t="str" cm="1">
        <f t="array" aca="1" ref="A435" ca="1">"aK_WS_3_" &amp; INDIRECT("F" &amp; ROW(C435)-8) &amp; "_p"</f>
        <v>aK_WS_3_6_3_p</v>
      </c>
      <c r="B435">
        <v>2</v>
      </c>
      <c r="C435" t="s">
        <v>61</v>
      </c>
    </row>
    <row r="436" spans="1:3" x14ac:dyDescent="0.25">
      <c r="A436" s="12" t="s">
        <v>62</v>
      </c>
      <c r="B436" s="1"/>
      <c r="C436" s="1"/>
    </row>
    <row r="437" spans="1:3" x14ac:dyDescent="0.25">
      <c r="A437" t="str" cm="1">
        <f t="array" aca="1" ref="A437" ca="1">"aK_PREC_1_" &amp; INDIRECT("F" &amp; ROW(C437) - 10) &amp; "_p"</f>
        <v>aK_PREC_1_6_3_p</v>
      </c>
      <c r="B437">
        <v>0</v>
      </c>
      <c r="C437" t="s">
        <v>59</v>
      </c>
    </row>
    <row r="438" spans="1:3" x14ac:dyDescent="0.25">
      <c r="A438" t="str" cm="1">
        <f t="array" aca="1" ref="A438" ca="1">"aK_PREC_2_" &amp; INDIRECT("F" &amp; ROW(C438) - 11) &amp; "_p"</f>
        <v>aK_PREC_2_6_3_p</v>
      </c>
      <c r="B438">
        <v>0</v>
      </c>
      <c r="C438" t="s">
        <v>60</v>
      </c>
    </row>
    <row r="439" spans="1:3" x14ac:dyDescent="0.25">
      <c r="A439" t="str" cm="1">
        <f t="array" aca="1" ref="A439" ca="1">"aK_PREC_3_" &amp; INDIRECT("F" &amp; ROW(C439) - 12) &amp; "_p"</f>
        <v>aK_PREC_3_6_3_p</v>
      </c>
      <c r="B439">
        <v>2</v>
      </c>
      <c r="C439" t="s">
        <v>61</v>
      </c>
    </row>
    <row r="440" spans="1:3" x14ac:dyDescent="0.25">
      <c r="A440" s="12" t="s">
        <v>64</v>
      </c>
      <c r="B440" s="1"/>
      <c r="C440" s="1"/>
    </row>
    <row r="441" spans="1:3" x14ac:dyDescent="0.25">
      <c r="A441" t="str" cm="1">
        <f t="array" aca="1" ref="A441" ca="1">"aK_SL_1_" &amp; INDIRECT("F" &amp; ROW(C441) - 14) &amp; "_p"</f>
        <v>aK_SL_1_6_3_p</v>
      </c>
      <c r="B441">
        <v>0</v>
      </c>
      <c r="C441" t="s">
        <v>59</v>
      </c>
    </row>
    <row r="442" spans="1:3" x14ac:dyDescent="0.25">
      <c r="A442" t="str" cm="1">
        <f t="array" aca="1" ref="A442" ca="1">"aK_SL_2_" &amp; INDIRECT("F" &amp; ROW(C442) - 15) &amp; "_p"</f>
        <v>aK_SL_2_6_3_p</v>
      </c>
      <c r="B442">
        <v>0</v>
      </c>
      <c r="C442" t="s">
        <v>60</v>
      </c>
    </row>
    <row r="443" spans="1:3" x14ac:dyDescent="0.25">
      <c r="A443" t="str" cm="1">
        <f t="array" aca="1" ref="A443" ca="1">"aK_SL_3_" &amp; INDIRECT("F" &amp; ROW(C443) - 16) &amp; "_p"</f>
        <v>aK_SL_3_6_3_p</v>
      </c>
      <c r="B443">
        <v>2</v>
      </c>
      <c r="C443" t="s">
        <v>61</v>
      </c>
    </row>
    <row r="444" spans="1:3" x14ac:dyDescent="0.25">
      <c r="A444" s="12" t="s">
        <v>171</v>
      </c>
      <c r="B444" s="1"/>
      <c r="C444" s="1"/>
    </row>
    <row r="445" spans="1:3" x14ac:dyDescent="0.25">
      <c r="A445" t="str" cm="1">
        <f t="array" aca="1" ref="A445" ca="1">"aK_DRO_1_" &amp; INDIRECT("F" &amp; ROW(C445) - 18) &amp; "_p"</f>
        <v>aK_DRO_1_6_3_p</v>
      </c>
      <c r="B445">
        <v>0</v>
      </c>
      <c r="C445" t="s">
        <v>59</v>
      </c>
    </row>
    <row r="446" spans="1:3" x14ac:dyDescent="0.25">
      <c r="A446" t="str" cm="1">
        <f t="array" aca="1" ref="A446" ca="1">"aK_DRO_2_" &amp; INDIRECT("F" &amp; ROW(C446) - 19) &amp; "_p"</f>
        <v>aK_DRO_2_6_3_p</v>
      </c>
      <c r="B446">
        <v>0</v>
      </c>
      <c r="C446" t="s">
        <v>60</v>
      </c>
    </row>
    <row r="447" spans="1:3" x14ac:dyDescent="0.25">
      <c r="A447" t="str" cm="1">
        <f t="array" aca="1" ref="A447" ca="1">"aK_DRO_3_" &amp; INDIRECT("F" &amp; ROW(C447) - 20) &amp; "_p"</f>
        <v>aK_DRO_3_6_3_p</v>
      </c>
      <c r="B447">
        <v>2</v>
      </c>
      <c r="C447" t="s">
        <v>61</v>
      </c>
    </row>
    <row r="448" spans="1:3" x14ac:dyDescent="0.25">
      <c r="A448" s="12" t="s">
        <v>172</v>
      </c>
    </row>
    <row r="449" spans="1:6" x14ac:dyDescent="0.25">
      <c r="A449" t="str" cm="1">
        <f t="array" aca="1" ref="A449" ca="1">"aK_CYC_1_" &amp; INDIRECT("F" &amp; ROW(C449) - 22) &amp; "_p"</f>
        <v>aK_CYC_1_6_3_p</v>
      </c>
      <c r="B449">
        <v>0.1</v>
      </c>
      <c r="C449" t="s">
        <v>59</v>
      </c>
    </row>
    <row r="450" spans="1:6" x14ac:dyDescent="0.25">
      <c r="A450" t="str" cm="1">
        <f t="array" aca="1" ref="A450" ca="1">"aK_CYC_2_" &amp; INDIRECT("F" &amp; ROW(C450) - 23) &amp; "_p"</f>
        <v>aK_CYC_2_6_3_p</v>
      </c>
      <c r="B450">
        <v>0</v>
      </c>
      <c r="C450" t="s">
        <v>60</v>
      </c>
    </row>
    <row r="451" spans="1:6" x14ac:dyDescent="0.25">
      <c r="A451" t="str" cm="1">
        <f t="array" aca="1" ref="A451" ca="1">"aK_CYC_3_" &amp; INDIRECT("F" &amp; ROW(C451) - 24) &amp; "_p"</f>
        <v>aK_CYC_3_6_3_p</v>
      </c>
      <c r="B451">
        <v>2</v>
      </c>
      <c r="C451" t="s">
        <v>61</v>
      </c>
    </row>
    <row r="452" spans="1:6" x14ac:dyDescent="0.25">
      <c r="A452" s="56" t="str">
        <f>"sector " &amp; D452 &amp; " aKd region " &amp;E452</f>
        <v>sector 7 aKd region 1</v>
      </c>
      <c r="B452" s="56"/>
      <c r="C452" s="56"/>
      <c r="D452" s="19">
        <v>7</v>
      </c>
      <c r="E452" s="19">
        <v>1</v>
      </c>
      <c r="F452" t="s">
        <v>250</v>
      </c>
    </row>
    <row r="453" spans="1:6" x14ac:dyDescent="0.25">
      <c r="A453" s="12" t="s">
        <v>58</v>
      </c>
      <c r="B453" s="1"/>
      <c r="C453" s="1"/>
    </row>
    <row r="454" spans="1:6" x14ac:dyDescent="0.25">
      <c r="A454" t="str" cm="1">
        <f t="array" aca="1" ref="A454" ca="1">"aK_T_1_" &amp; INDIRECT("F" &amp; ROW(C454)-2) &amp; "_p"</f>
        <v>aK_T_1_7_1_p</v>
      </c>
      <c r="B454">
        <v>0</v>
      </c>
      <c r="C454" t="s">
        <v>59</v>
      </c>
    </row>
    <row r="455" spans="1:6" x14ac:dyDescent="0.25">
      <c r="A455" t="str" cm="1">
        <f t="array" aca="1" ref="A455" ca="1">"aK_T_2_" &amp; INDIRECT("F" &amp; ROW(C455)-3) &amp; "_p"</f>
        <v>aK_T_2_7_1_p</v>
      </c>
      <c r="B455">
        <v>0</v>
      </c>
      <c r="C455" t="s">
        <v>60</v>
      </c>
    </row>
    <row r="456" spans="1:6" x14ac:dyDescent="0.25">
      <c r="A456" t="str" cm="1">
        <f t="array" aca="1" ref="A456" ca="1">"aK_T_3_" &amp; INDIRECT("F" &amp; ROW(C456)-4) &amp; "_p"</f>
        <v>aK_T_3_7_1_p</v>
      </c>
      <c r="B456">
        <v>2</v>
      </c>
      <c r="C456" t="s">
        <v>61</v>
      </c>
    </row>
    <row r="457" spans="1:6" x14ac:dyDescent="0.25">
      <c r="A457" s="12" t="s">
        <v>63</v>
      </c>
      <c r="B457" s="1"/>
      <c r="C457" s="1"/>
    </row>
    <row r="458" spans="1:6" x14ac:dyDescent="0.25">
      <c r="A458" t="str" cm="1">
        <f t="array" aca="1" ref="A458" ca="1">"aK_WS_1_" &amp; INDIRECT("F" &amp; ROW(C458)-6) &amp; "_p"</f>
        <v>aK_WS_1_7_1_p</v>
      </c>
      <c r="B458">
        <v>0</v>
      </c>
      <c r="C458" t="s">
        <v>59</v>
      </c>
    </row>
    <row r="459" spans="1:6" x14ac:dyDescent="0.25">
      <c r="A459" t="str" cm="1">
        <f t="array" aca="1" ref="A459" ca="1">"aK_WS_2_" &amp; INDIRECT("F" &amp; ROW(C459)-7) &amp; "_p"</f>
        <v>aK_WS_2_7_1_p</v>
      </c>
      <c r="B459">
        <v>0</v>
      </c>
      <c r="C459" t="s">
        <v>60</v>
      </c>
    </row>
    <row r="460" spans="1:6" x14ac:dyDescent="0.25">
      <c r="A460" t="str" cm="1">
        <f t="array" aca="1" ref="A460" ca="1">"aK_WS_3_" &amp; INDIRECT("F" &amp; ROW(C460)-8) &amp; "_p"</f>
        <v>aK_WS_3_7_1_p</v>
      </c>
      <c r="B460">
        <v>2</v>
      </c>
      <c r="C460" t="s">
        <v>61</v>
      </c>
    </row>
    <row r="461" spans="1:6" x14ac:dyDescent="0.25">
      <c r="A461" s="12" t="s">
        <v>62</v>
      </c>
      <c r="B461" s="1"/>
      <c r="C461" s="1"/>
    </row>
    <row r="462" spans="1:6" x14ac:dyDescent="0.25">
      <c r="A462" t="str" cm="1">
        <f t="array" aca="1" ref="A462" ca="1">"aK_PREC_1_" &amp; INDIRECT("F" &amp; ROW(C462) - 10) &amp; "_p"</f>
        <v>aK_PREC_1_7_1_p</v>
      </c>
      <c r="B462">
        <v>0</v>
      </c>
      <c r="C462" t="s">
        <v>59</v>
      </c>
    </row>
    <row r="463" spans="1:6" x14ac:dyDescent="0.25">
      <c r="A463" t="str" cm="1">
        <f t="array" aca="1" ref="A463" ca="1">"aK_PREC_2_" &amp; INDIRECT("F" &amp; ROW(C463) - 11) &amp; "_p"</f>
        <v>aK_PREC_2_7_1_p</v>
      </c>
      <c r="B463">
        <v>0</v>
      </c>
      <c r="C463" t="s">
        <v>60</v>
      </c>
    </row>
    <row r="464" spans="1:6" x14ac:dyDescent="0.25">
      <c r="A464" t="str" cm="1">
        <f t="array" aca="1" ref="A464" ca="1">"aK_PREC_3_" &amp; INDIRECT("F" &amp; ROW(C464) - 12) &amp; "_p"</f>
        <v>aK_PREC_3_7_1_p</v>
      </c>
      <c r="B464">
        <v>2</v>
      </c>
      <c r="C464" t="s">
        <v>61</v>
      </c>
    </row>
    <row r="465" spans="1:6" x14ac:dyDescent="0.25">
      <c r="A465" s="12" t="s">
        <v>64</v>
      </c>
      <c r="B465" s="1"/>
      <c r="C465" s="1"/>
    </row>
    <row r="466" spans="1:6" x14ac:dyDescent="0.25">
      <c r="A466" t="str" cm="1">
        <f t="array" aca="1" ref="A466" ca="1">"aK_SL_1_" &amp; INDIRECT("F" &amp; ROW(C466) - 14) &amp; "_p"</f>
        <v>aK_SL_1_7_1_p</v>
      </c>
      <c r="B466">
        <v>0</v>
      </c>
      <c r="C466" t="s">
        <v>59</v>
      </c>
    </row>
    <row r="467" spans="1:6" x14ac:dyDescent="0.25">
      <c r="A467" t="str" cm="1">
        <f t="array" aca="1" ref="A467" ca="1">"aK_SL_2_" &amp; INDIRECT("F" &amp; ROW(C467) - 15) &amp; "_p"</f>
        <v>aK_SL_2_7_1_p</v>
      </c>
      <c r="B467">
        <v>0</v>
      </c>
      <c r="C467" t="s">
        <v>60</v>
      </c>
    </row>
    <row r="468" spans="1:6" x14ac:dyDescent="0.25">
      <c r="A468" t="str" cm="1">
        <f t="array" aca="1" ref="A468" ca="1">"aK_SL_3_" &amp; INDIRECT("F" &amp; ROW(C468) - 16) &amp; "_p"</f>
        <v>aK_SL_3_7_1_p</v>
      </c>
      <c r="B468">
        <v>2</v>
      </c>
      <c r="C468" t="s">
        <v>61</v>
      </c>
    </row>
    <row r="469" spans="1:6" x14ac:dyDescent="0.25">
      <c r="A469" s="12" t="s">
        <v>171</v>
      </c>
      <c r="B469" s="1"/>
      <c r="C469" s="1"/>
    </row>
    <row r="470" spans="1:6" x14ac:dyDescent="0.25">
      <c r="A470" t="str" cm="1">
        <f t="array" aca="1" ref="A470" ca="1">"aK_DRO_1_" &amp; INDIRECT("F" &amp; ROW(C470) - 18) &amp; "_p"</f>
        <v>aK_DRO_1_7_1_p</v>
      </c>
      <c r="B470">
        <v>0</v>
      </c>
      <c r="C470" t="s">
        <v>59</v>
      </c>
    </row>
    <row r="471" spans="1:6" x14ac:dyDescent="0.25">
      <c r="A471" t="str" cm="1">
        <f t="array" aca="1" ref="A471" ca="1">"aK_DRO_2_" &amp; INDIRECT("F" &amp; ROW(C471) - 19) &amp; "_p"</f>
        <v>aK_DRO_2_7_1_p</v>
      </c>
      <c r="B471">
        <v>0</v>
      </c>
      <c r="C471" t="s">
        <v>60</v>
      </c>
    </row>
    <row r="472" spans="1:6" x14ac:dyDescent="0.25">
      <c r="A472" t="str" cm="1">
        <f t="array" aca="1" ref="A472" ca="1">"aK_DRO_3_" &amp; INDIRECT("F" &amp; ROW(C472) - 20) &amp; "_p"</f>
        <v>aK_DRO_3_7_1_p</v>
      </c>
      <c r="B472">
        <v>2</v>
      </c>
      <c r="C472" t="s">
        <v>61</v>
      </c>
    </row>
    <row r="473" spans="1:6" x14ac:dyDescent="0.25">
      <c r="A473" s="12" t="s">
        <v>172</v>
      </c>
    </row>
    <row r="474" spans="1:6" x14ac:dyDescent="0.25">
      <c r="A474" t="str" cm="1">
        <f t="array" aca="1" ref="A474" ca="1">"aK_CYC_1_" &amp; INDIRECT("F" &amp; ROW(C474) - 22) &amp; "_p"</f>
        <v>aK_CYC_1_7_1_p</v>
      </c>
      <c r="B474">
        <v>0.1</v>
      </c>
      <c r="C474" t="s">
        <v>59</v>
      </c>
    </row>
    <row r="475" spans="1:6" x14ac:dyDescent="0.25">
      <c r="A475" t="str" cm="1">
        <f t="array" aca="1" ref="A475" ca="1">"aK_CYC_2_" &amp; INDIRECT("F" &amp; ROW(C475) - 23) &amp; "_p"</f>
        <v>aK_CYC_2_7_1_p</v>
      </c>
      <c r="B475">
        <v>0</v>
      </c>
      <c r="C475" t="s">
        <v>60</v>
      </c>
    </row>
    <row r="476" spans="1:6" x14ac:dyDescent="0.25">
      <c r="A476" t="str" cm="1">
        <f t="array" aca="1" ref="A476" ca="1">"aK_CYC_3_" &amp; INDIRECT("F" &amp; ROW(C476) - 24) &amp; "_p"</f>
        <v>aK_CYC_3_7_1_p</v>
      </c>
      <c r="B476">
        <v>2</v>
      </c>
      <c r="C476" t="s">
        <v>61</v>
      </c>
    </row>
    <row r="477" spans="1:6" x14ac:dyDescent="0.25">
      <c r="A477" s="56" t="str">
        <f>"sector " &amp; D477 &amp; " aKd region " &amp;E477</f>
        <v>sector 7 aKd region 2</v>
      </c>
      <c r="B477" s="56"/>
      <c r="C477" s="56"/>
      <c r="D477" s="19">
        <v>7</v>
      </c>
      <c r="E477" s="19">
        <v>2</v>
      </c>
      <c r="F477" t="s">
        <v>251</v>
      </c>
    </row>
    <row r="478" spans="1:6" x14ac:dyDescent="0.25">
      <c r="A478" s="12" t="s">
        <v>58</v>
      </c>
      <c r="B478" s="1"/>
      <c r="C478" s="1"/>
    </row>
    <row r="479" spans="1:6" x14ac:dyDescent="0.25">
      <c r="A479" t="str" cm="1">
        <f t="array" aca="1" ref="A479" ca="1">"aK_T_1_" &amp; INDIRECT("F" &amp; ROW(C479)-2) &amp; "_p"</f>
        <v>aK_T_1_7_2_p</v>
      </c>
      <c r="B479">
        <v>0</v>
      </c>
      <c r="C479" t="s">
        <v>59</v>
      </c>
    </row>
    <row r="480" spans="1:6" x14ac:dyDescent="0.25">
      <c r="A480" t="str" cm="1">
        <f t="array" aca="1" ref="A480" ca="1">"aK_T_2_" &amp; INDIRECT("F" &amp; ROW(C480)-3) &amp; "_p"</f>
        <v>aK_T_2_7_2_p</v>
      </c>
      <c r="B480">
        <v>0</v>
      </c>
      <c r="C480" t="s">
        <v>60</v>
      </c>
    </row>
    <row r="481" spans="1:3" x14ac:dyDescent="0.25">
      <c r="A481" t="str" cm="1">
        <f t="array" aca="1" ref="A481" ca="1">"aK_T_3_" &amp; INDIRECT("F" &amp; ROW(C481)-4) &amp; "_p"</f>
        <v>aK_T_3_7_2_p</v>
      </c>
      <c r="B481">
        <v>2</v>
      </c>
      <c r="C481" t="s">
        <v>61</v>
      </c>
    </row>
    <row r="482" spans="1:3" x14ac:dyDescent="0.25">
      <c r="A482" s="12" t="s">
        <v>63</v>
      </c>
      <c r="B482" s="1"/>
      <c r="C482" s="1"/>
    </row>
    <row r="483" spans="1:3" x14ac:dyDescent="0.25">
      <c r="A483" t="str" cm="1">
        <f t="array" aca="1" ref="A483" ca="1">"aK_WS_1_" &amp; INDIRECT("F" &amp; ROW(C483)-6) &amp; "_p"</f>
        <v>aK_WS_1_7_2_p</v>
      </c>
      <c r="B483">
        <v>0</v>
      </c>
      <c r="C483" t="s">
        <v>59</v>
      </c>
    </row>
    <row r="484" spans="1:3" x14ac:dyDescent="0.25">
      <c r="A484" t="str" cm="1">
        <f t="array" aca="1" ref="A484" ca="1">"aK_WS_2_" &amp; INDIRECT("F" &amp; ROW(C484)-7) &amp; "_p"</f>
        <v>aK_WS_2_7_2_p</v>
      </c>
      <c r="B484">
        <v>0</v>
      </c>
      <c r="C484" t="s">
        <v>60</v>
      </c>
    </row>
    <row r="485" spans="1:3" x14ac:dyDescent="0.25">
      <c r="A485" t="str" cm="1">
        <f t="array" aca="1" ref="A485" ca="1">"aK_WS_3_" &amp; INDIRECT("F" &amp; ROW(C485)-8) &amp; "_p"</f>
        <v>aK_WS_3_7_2_p</v>
      </c>
      <c r="B485">
        <v>2</v>
      </c>
      <c r="C485" t="s">
        <v>61</v>
      </c>
    </row>
    <row r="486" spans="1:3" x14ac:dyDescent="0.25">
      <c r="A486" s="12" t="s">
        <v>62</v>
      </c>
      <c r="B486" s="1"/>
      <c r="C486" s="1"/>
    </row>
    <row r="487" spans="1:3" x14ac:dyDescent="0.25">
      <c r="A487" t="str" cm="1">
        <f t="array" aca="1" ref="A487" ca="1">"aK_PREC_1_" &amp; INDIRECT("F" &amp; ROW(C487) - 10) &amp; "_p"</f>
        <v>aK_PREC_1_7_2_p</v>
      </c>
      <c r="B487">
        <v>0</v>
      </c>
      <c r="C487" t="s">
        <v>59</v>
      </c>
    </row>
    <row r="488" spans="1:3" x14ac:dyDescent="0.25">
      <c r="A488" t="str" cm="1">
        <f t="array" aca="1" ref="A488" ca="1">"aK_PREC_2_" &amp; INDIRECT("F" &amp; ROW(C488) - 11) &amp; "_p"</f>
        <v>aK_PREC_2_7_2_p</v>
      </c>
      <c r="B488">
        <v>0</v>
      </c>
      <c r="C488" t="s">
        <v>60</v>
      </c>
    </row>
    <row r="489" spans="1:3" x14ac:dyDescent="0.25">
      <c r="A489" t="str" cm="1">
        <f t="array" aca="1" ref="A489" ca="1">"aK_PREC_3_" &amp; INDIRECT("F" &amp; ROW(C489) - 12) &amp; "_p"</f>
        <v>aK_PREC_3_7_2_p</v>
      </c>
      <c r="B489">
        <v>2</v>
      </c>
      <c r="C489" t="s">
        <v>61</v>
      </c>
    </row>
    <row r="490" spans="1:3" x14ac:dyDescent="0.25">
      <c r="A490" s="12" t="s">
        <v>64</v>
      </c>
      <c r="B490" s="1"/>
      <c r="C490" s="1"/>
    </row>
    <row r="491" spans="1:3" x14ac:dyDescent="0.25">
      <c r="A491" t="str" cm="1">
        <f t="array" aca="1" ref="A491" ca="1">"aK_SL_1_" &amp; INDIRECT("F" &amp; ROW(C491) - 14) &amp; "_p"</f>
        <v>aK_SL_1_7_2_p</v>
      </c>
      <c r="B491">
        <v>0</v>
      </c>
      <c r="C491" t="s">
        <v>59</v>
      </c>
    </row>
    <row r="492" spans="1:3" x14ac:dyDescent="0.25">
      <c r="A492" t="str" cm="1">
        <f t="array" aca="1" ref="A492" ca="1">"aK_SL_2_" &amp; INDIRECT("F" &amp; ROW(C492) - 15) &amp; "_p"</f>
        <v>aK_SL_2_7_2_p</v>
      </c>
      <c r="B492">
        <v>0</v>
      </c>
      <c r="C492" t="s">
        <v>60</v>
      </c>
    </row>
    <row r="493" spans="1:3" x14ac:dyDescent="0.25">
      <c r="A493" t="str" cm="1">
        <f t="array" aca="1" ref="A493" ca="1">"aK_SL_3_" &amp; INDIRECT("F" &amp; ROW(C493) - 16) &amp; "_p"</f>
        <v>aK_SL_3_7_2_p</v>
      </c>
      <c r="B493">
        <v>2</v>
      </c>
      <c r="C493" t="s">
        <v>61</v>
      </c>
    </row>
    <row r="494" spans="1:3" x14ac:dyDescent="0.25">
      <c r="A494" s="12" t="s">
        <v>171</v>
      </c>
      <c r="B494" s="1"/>
      <c r="C494" s="1"/>
    </row>
    <row r="495" spans="1:3" x14ac:dyDescent="0.25">
      <c r="A495" t="str" cm="1">
        <f t="array" aca="1" ref="A495" ca="1">"aK_DRO_1_" &amp; INDIRECT("F" &amp; ROW(C495) - 18) &amp; "_p"</f>
        <v>aK_DRO_1_7_2_p</v>
      </c>
      <c r="B495">
        <v>0</v>
      </c>
      <c r="C495" t="s">
        <v>59</v>
      </c>
    </row>
    <row r="496" spans="1:3" x14ac:dyDescent="0.25">
      <c r="A496" t="str" cm="1">
        <f t="array" aca="1" ref="A496" ca="1">"aK_DRO_2_" &amp; INDIRECT("F" &amp; ROW(C496) - 19) &amp; "_p"</f>
        <v>aK_DRO_2_7_2_p</v>
      </c>
      <c r="B496">
        <v>0</v>
      </c>
      <c r="C496" t="s">
        <v>60</v>
      </c>
    </row>
    <row r="497" spans="1:6" x14ac:dyDescent="0.25">
      <c r="A497" t="str" cm="1">
        <f t="array" aca="1" ref="A497" ca="1">"aK_DRO_3_" &amp; INDIRECT("F" &amp; ROW(C497) - 20) &amp; "_p"</f>
        <v>aK_DRO_3_7_2_p</v>
      </c>
      <c r="B497">
        <v>2</v>
      </c>
      <c r="C497" t="s">
        <v>61</v>
      </c>
    </row>
    <row r="498" spans="1:6" x14ac:dyDescent="0.25">
      <c r="A498" s="12" t="s">
        <v>172</v>
      </c>
    </row>
    <row r="499" spans="1:6" x14ac:dyDescent="0.25">
      <c r="A499" t="str" cm="1">
        <f t="array" aca="1" ref="A499" ca="1">"aK_CYC_1_" &amp; INDIRECT("F" &amp; ROW(C499) - 22) &amp; "_p"</f>
        <v>aK_CYC_1_7_2_p</v>
      </c>
      <c r="B499">
        <v>0.1</v>
      </c>
      <c r="C499" t="s">
        <v>59</v>
      </c>
    </row>
    <row r="500" spans="1:6" x14ac:dyDescent="0.25">
      <c r="A500" t="str" cm="1">
        <f t="array" aca="1" ref="A500" ca="1">"aK_CYC_2_" &amp; INDIRECT("F" &amp; ROW(C500) - 23) &amp; "_p"</f>
        <v>aK_CYC_2_7_2_p</v>
      </c>
      <c r="B500">
        <v>0</v>
      </c>
      <c r="C500" t="s">
        <v>60</v>
      </c>
    </row>
    <row r="501" spans="1:6" x14ac:dyDescent="0.25">
      <c r="A501" t="str" cm="1">
        <f t="array" aca="1" ref="A501" ca="1">"aK_CYC_3_" &amp; INDIRECT("F" &amp; ROW(C501) - 24) &amp; "_p"</f>
        <v>aK_CYC_3_7_2_p</v>
      </c>
      <c r="B501">
        <v>2</v>
      </c>
      <c r="C501" t="s">
        <v>61</v>
      </c>
    </row>
    <row r="502" spans="1:6" x14ac:dyDescent="0.25">
      <c r="A502" s="56" t="str">
        <f>"sector " &amp; D502 &amp; " aKd region " &amp;E502</f>
        <v>sector 7 aKd region 3</v>
      </c>
      <c r="B502" s="56"/>
      <c r="C502" s="56"/>
      <c r="D502" s="19">
        <v>7</v>
      </c>
      <c r="E502" s="19">
        <v>3</v>
      </c>
      <c r="F502" t="s">
        <v>252</v>
      </c>
    </row>
    <row r="503" spans="1:6" x14ac:dyDescent="0.25">
      <c r="A503" s="12" t="s">
        <v>58</v>
      </c>
      <c r="B503" s="1"/>
      <c r="C503" s="1"/>
    </row>
    <row r="504" spans="1:6" x14ac:dyDescent="0.25">
      <c r="A504" t="str" cm="1">
        <f t="array" aca="1" ref="A504" ca="1">"aK_T_1_" &amp; INDIRECT("F" &amp; ROW(C504)-2) &amp; "_p"</f>
        <v>aK_T_1_7_3_p</v>
      </c>
      <c r="B504">
        <v>0</v>
      </c>
      <c r="C504" t="s">
        <v>59</v>
      </c>
    </row>
    <row r="505" spans="1:6" x14ac:dyDescent="0.25">
      <c r="A505" t="str" cm="1">
        <f t="array" aca="1" ref="A505" ca="1">"aK_T_2_" &amp; INDIRECT("F" &amp; ROW(C505)-3) &amp; "_p"</f>
        <v>aK_T_2_7_3_p</v>
      </c>
      <c r="B505">
        <v>0</v>
      </c>
      <c r="C505" t="s">
        <v>60</v>
      </c>
    </row>
    <row r="506" spans="1:6" x14ac:dyDescent="0.25">
      <c r="A506" t="str" cm="1">
        <f t="array" aca="1" ref="A506" ca="1">"aK_T_3_" &amp; INDIRECT("F" &amp; ROW(C506)-4) &amp; "_p"</f>
        <v>aK_T_3_7_3_p</v>
      </c>
      <c r="B506">
        <v>2</v>
      </c>
      <c r="C506" t="s">
        <v>61</v>
      </c>
    </row>
    <row r="507" spans="1:6" x14ac:dyDescent="0.25">
      <c r="A507" s="12" t="s">
        <v>63</v>
      </c>
      <c r="B507" s="1"/>
      <c r="C507" s="1"/>
    </row>
    <row r="508" spans="1:6" x14ac:dyDescent="0.25">
      <c r="A508" t="str" cm="1">
        <f t="array" aca="1" ref="A508" ca="1">"aK_WS_1_" &amp; INDIRECT("F" &amp; ROW(C508)-6) &amp; "_p"</f>
        <v>aK_WS_1_7_3_p</v>
      </c>
      <c r="B508">
        <v>0</v>
      </c>
      <c r="C508" t="s">
        <v>59</v>
      </c>
    </row>
    <row r="509" spans="1:6" x14ac:dyDescent="0.25">
      <c r="A509" t="str" cm="1">
        <f t="array" aca="1" ref="A509" ca="1">"aK_WS_2_" &amp; INDIRECT("F" &amp; ROW(C509)-7) &amp; "_p"</f>
        <v>aK_WS_2_7_3_p</v>
      </c>
      <c r="B509">
        <v>0</v>
      </c>
      <c r="C509" t="s">
        <v>60</v>
      </c>
    </row>
    <row r="510" spans="1:6" x14ac:dyDescent="0.25">
      <c r="A510" t="str" cm="1">
        <f t="array" aca="1" ref="A510" ca="1">"aK_WS_3_" &amp; INDIRECT("F" &amp; ROW(C510)-8) &amp; "_p"</f>
        <v>aK_WS_3_7_3_p</v>
      </c>
      <c r="B510">
        <v>2</v>
      </c>
      <c r="C510" t="s">
        <v>61</v>
      </c>
    </row>
    <row r="511" spans="1:6" x14ac:dyDescent="0.25">
      <c r="A511" s="12" t="s">
        <v>62</v>
      </c>
      <c r="B511" s="1"/>
      <c r="C511" s="1"/>
    </row>
    <row r="512" spans="1:6" x14ac:dyDescent="0.25">
      <c r="A512" t="str" cm="1">
        <f t="array" aca="1" ref="A512" ca="1">"aK_PREC_1_" &amp; INDIRECT("F" &amp; ROW(C512) - 10) &amp; "_p"</f>
        <v>aK_PREC_1_7_3_p</v>
      </c>
      <c r="B512">
        <v>0</v>
      </c>
      <c r="C512" t="s">
        <v>59</v>
      </c>
    </row>
    <row r="513" spans="1:6" x14ac:dyDescent="0.25">
      <c r="A513" t="str" cm="1">
        <f t="array" aca="1" ref="A513" ca="1">"aK_PREC_2_" &amp; INDIRECT("F" &amp; ROW(C513) - 11) &amp; "_p"</f>
        <v>aK_PREC_2_7_3_p</v>
      </c>
      <c r="B513">
        <v>0</v>
      </c>
      <c r="C513" t="s">
        <v>60</v>
      </c>
    </row>
    <row r="514" spans="1:6" x14ac:dyDescent="0.25">
      <c r="A514" t="str" cm="1">
        <f t="array" aca="1" ref="A514" ca="1">"aK_PREC_3_" &amp; INDIRECT("F" &amp; ROW(C514) - 12) &amp; "_p"</f>
        <v>aK_PREC_3_7_3_p</v>
      </c>
      <c r="B514">
        <v>2</v>
      </c>
      <c r="C514" t="s">
        <v>61</v>
      </c>
    </row>
    <row r="515" spans="1:6" x14ac:dyDescent="0.25">
      <c r="A515" s="12" t="s">
        <v>64</v>
      </c>
      <c r="B515" s="1"/>
      <c r="C515" s="1"/>
    </row>
    <row r="516" spans="1:6" x14ac:dyDescent="0.25">
      <c r="A516" t="str" cm="1">
        <f t="array" aca="1" ref="A516" ca="1">"aK_SL_1_" &amp; INDIRECT("F" &amp; ROW(C516) - 14) &amp; "_p"</f>
        <v>aK_SL_1_7_3_p</v>
      </c>
      <c r="B516">
        <v>0</v>
      </c>
      <c r="C516" t="s">
        <v>59</v>
      </c>
    </row>
    <row r="517" spans="1:6" x14ac:dyDescent="0.25">
      <c r="A517" t="str" cm="1">
        <f t="array" aca="1" ref="A517" ca="1">"aK_SL_2_" &amp; INDIRECT("F" &amp; ROW(C517) - 15) &amp; "_p"</f>
        <v>aK_SL_2_7_3_p</v>
      </c>
      <c r="B517">
        <v>0</v>
      </c>
      <c r="C517" t="s">
        <v>60</v>
      </c>
    </row>
    <row r="518" spans="1:6" x14ac:dyDescent="0.25">
      <c r="A518" t="str" cm="1">
        <f t="array" aca="1" ref="A518" ca="1">"aK_SL_3_" &amp; INDIRECT("F" &amp; ROW(C518) - 16) &amp; "_p"</f>
        <v>aK_SL_3_7_3_p</v>
      </c>
      <c r="B518">
        <v>2</v>
      </c>
      <c r="C518" t="s">
        <v>61</v>
      </c>
    </row>
    <row r="519" spans="1:6" x14ac:dyDescent="0.25">
      <c r="A519" s="12" t="s">
        <v>171</v>
      </c>
      <c r="B519" s="1"/>
      <c r="C519" s="1"/>
    </row>
    <row r="520" spans="1:6" x14ac:dyDescent="0.25">
      <c r="A520" t="str" cm="1">
        <f t="array" aca="1" ref="A520" ca="1">"aK_DRO_1_" &amp; INDIRECT("F" &amp; ROW(C520) - 18) &amp; "_p"</f>
        <v>aK_DRO_1_7_3_p</v>
      </c>
      <c r="B520">
        <v>0</v>
      </c>
      <c r="C520" t="s">
        <v>59</v>
      </c>
    </row>
    <row r="521" spans="1:6" x14ac:dyDescent="0.25">
      <c r="A521" t="str" cm="1">
        <f t="array" aca="1" ref="A521" ca="1">"aK_DRO_2_" &amp; INDIRECT("F" &amp; ROW(C521) - 19) &amp; "_p"</f>
        <v>aK_DRO_2_7_3_p</v>
      </c>
      <c r="B521">
        <v>0</v>
      </c>
      <c r="C521" t="s">
        <v>60</v>
      </c>
    </row>
    <row r="522" spans="1:6" x14ac:dyDescent="0.25">
      <c r="A522" t="str" cm="1">
        <f t="array" aca="1" ref="A522" ca="1">"aK_DRO_3_" &amp; INDIRECT("F" &amp; ROW(C522) - 20) &amp; "_p"</f>
        <v>aK_DRO_3_7_3_p</v>
      </c>
      <c r="B522">
        <v>2</v>
      </c>
      <c r="C522" t="s">
        <v>61</v>
      </c>
    </row>
    <row r="523" spans="1:6" x14ac:dyDescent="0.25">
      <c r="A523" s="12" t="s">
        <v>172</v>
      </c>
    </row>
    <row r="524" spans="1:6" x14ac:dyDescent="0.25">
      <c r="A524" t="str" cm="1">
        <f t="array" aca="1" ref="A524" ca="1">"aK_CYC_1_" &amp; INDIRECT("F" &amp; ROW(C524) - 22) &amp; "_p"</f>
        <v>aK_CYC_1_7_3_p</v>
      </c>
      <c r="B524">
        <v>0.1</v>
      </c>
      <c r="C524" t="s">
        <v>59</v>
      </c>
    </row>
    <row r="525" spans="1:6" x14ac:dyDescent="0.25">
      <c r="A525" t="str" cm="1">
        <f t="array" aca="1" ref="A525" ca="1">"aK_CYC_2_" &amp; INDIRECT("F" &amp; ROW(C525) - 23) &amp; "_p"</f>
        <v>aK_CYC_2_7_3_p</v>
      </c>
      <c r="B525">
        <v>0</v>
      </c>
      <c r="C525" t="s">
        <v>60</v>
      </c>
    </row>
    <row r="526" spans="1:6" x14ac:dyDescent="0.25">
      <c r="A526" t="str" cm="1">
        <f t="array" aca="1" ref="A526" ca="1">"aK_CYC_3_" &amp; INDIRECT("F" &amp; ROW(C526) - 24) &amp; "_p"</f>
        <v>aK_CYC_3_7_3_p</v>
      </c>
      <c r="B526">
        <v>2</v>
      </c>
      <c r="C526" t="s">
        <v>61</v>
      </c>
    </row>
    <row r="527" spans="1:6" x14ac:dyDescent="0.25">
      <c r="A527" s="56" t="str">
        <f>"sector " &amp; D527 &amp; " aKd region " &amp;E527</f>
        <v>sector 8 aKd region 1</v>
      </c>
      <c r="B527" s="56"/>
      <c r="C527" s="56"/>
      <c r="D527" s="19">
        <v>8</v>
      </c>
      <c r="E527" s="19">
        <v>1</v>
      </c>
      <c r="F527" t="s">
        <v>253</v>
      </c>
    </row>
    <row r="528" spans="1:6" x14ac:dyDescent="0.25">
      <c r="A528" s="12" t="s">
        <v>58</v>
      </c>
      <c r="B528" s="1"/>
      <c r="C528" s="1"/>
    </row>
    <row r="529" spans="1:3" x14ac:dyDescent="0.25">
      <c r="A529" t="str" cm="1">
        <f t="array" aca="1" ref="A529" ca="1">"aK_T_1_" &amp; INDIRECT("F" &amp; ROW(C529)-2) &amp; "_p"</f>
        <v>aK_T_1_8_1_p</v>
      </c>
      <c r="B529">
        <v>0</v>
      </c>
      <c r="C529" t="s">
        <v>59</v>
      </c>
    </row>
    <row r="530" spans="1:3" x14ac:dyDescent="0.25">
      <c r="A530" t="str" cm="1">
        <f t="array" aca="1" ref="A530" ca="1">"aK_T_2_" &amp; INDIRECT("F" &amp; ROW(C530)-3) &amp; "_p"</f>
        <v>aK_T_2_8_1_p</v>
      </c>
      <c r="B530">
        <v>0</v>
      </c>
      <c r="C530" t="s">
        <v>60</v>
      </c>
    </row>
    <row r="531" spans="1:3" x14ac:dyDescent="0.25">
      <c r="A531" t="str" cm="1">
        <f t="array" aca="1" ref="A531" ca="1">"aK_T_3_" &amp; INDIRECT("F" &amp; ROW(C531)-4) &amp; "_p"</f>
        <v>aK_T_3_8_1_p</v>
      </c>
      <c r="B531">
        <v>2</v>
      </c>
      <c r="C531" t="s">
        <v>61</v>
      </c>
    </row>
    <row r="532" spans="1:3" x14ac:dyDescent="0.25">
      <c r="A532" s="12" t="s">
        <v>63</v>
      </c>
      <c r="B532" s="1"/>
      <c r="C532" s="1"/>
    </row>
    <row r="533" spans="1:3" x14ac:dyDescent="0.25">
      <c r="A533" t="str" cm="1">
        <f t="array" aca="1" ref="A533" ca="1">"aK_WS_1_" &amp; INDIRECT("F" &amp; ROW(C533)-6) &amp; "_p"</f>
        <v>aK_WS_1_8_1_p</v>
      </c>
      <c r="B533">
        <v>0</v>
      </c>
      <c r="C533" t="s">
        <v>59</v>
      </c>
    </row>
    <row r="534" spans="1:3" x14ac:dyDescent="0.25">
      <c r="A534" t="str" cm="1">
        <f t="array" aca="1" ref="A534" ca="1">"aK_WS_2_" &amp; INDIRECT("F" &amp; ROW(C534)-7) &amp; "_p"</f>
        <v>aK_WS_2_8_1_p</v>
      </c>
      <c r="B534">
        <v>0</v>
      </c>
      <c r="C534" t="s">
        <v>60</v>
      </c>
    </row>
    <row r="535" spans="1:3" x14ac:dyDescent="0.25">
      <c r="A535" t="str" cm="1">
        <f t="array" aca="1" ref="A535" ca="1">"aK_WS_3_" &amp; INDIRECT("F" &amp; ROW(C535)-8) &amp; "_p"</f>
        <v>aK_WS_3_8_1_p</v>
      </c>
      <c r="B535">
        <v>2</v>
      </c>
      <c r="C535" t="s">
        <v>61</v>
      </c>
    </row>
    <row r="536" spans="1:3" x14ac:dyDescent="0.25">
      <c r="A536" s="12" t="s">
        <v>62</v>
      </c>
      <c r="B536" s="1"/>
      <c r="C536" s="1"/>
    </row>
    <row r="537" spans="1:3" x14ac:dyDescent="0.25">
      <c r="A537" t="str" cm="1">
        <f t="array" aca="1" ref="A537" ca="1">"aK_PREC_1_" &amp; INDIRECT("F" &amp; ROW(C537) - 10) &amp; "_p"</f>
        <v>aK_PREC_1_8_1_p</v>
      </c>
      <c r="B537">
        <v>0</v>
      </c>
      <c r="C537" t="s">
        <v>59</v>
      </c>
    </row>
    <row r="538" spans="1:3" x14ac:dyDescent="0.25">
      <c r="A538" t="str" cm="1">
        <f t="array" aca="1" ref="A538" ca="1">"aK_PREC_2_" &amp; INDIRECT("F" &amp; ROW(C538) - 11) &amp; "_p"</f>
        <v>aK_PREC_2_8_1_p</v>
      </c>
      <c r="B538">
        <v>0</v>
      </c>
      <c r="C538" t="s">
        <v>60</v>
      </c>
    </row>
    <row r="539" spans="1:3" x14ac:dyDescent="0.25">
      <c r="A539" t="str" cm="1">
        <f t="array" aca="1" ref="A539" ca="1">"aK_PREC_3_" &amp; INDIRECT("F" &amp; ROW(C539) - 12) &amp; "_p"</f>
        <v>aK_PREC_3_8_1_p</v>
      </c>
      <c r="B539">
        <v>2</v>
      </c>
      <c r="C539" t="s">
        <v>61</v>
      </c>
    </row>
    <row r="540" spans="1:3" x14ac:dyDescent="0.25">
      <c r="A540" s="12" t="s">
        <v>64</v>
      </c>
      <c r="B540" s="1"/>
      <c r="C540" s="1"/>
    </row>
    <row r="541" spans="1:3" x14ac:dyDescent="0.25">
      <c r="A541" t="str" cm="1">
        <f t="array" aca="1" ref="A541" ca="1">"aK_SL_1_" &amp; INDIRECT("F" &amp; ROW(C541) - 14) &amp; "_p"</f>
        <v>aK_SL_1_8_1_p</v>
      </c>
      <c r="B541">
        <v>0</v>
      </c>
      <c r="C541" t="s">
        <v>59</v>
      </c>
    </row>
    <row r="542" spans="1:3" x14ac:dyDescent="0.25">
      <c r="A542" t="str" cm="1">
        <f t="array" aca="1" ref="A542" ca="1">"aK_SL_2_" &amp; INDIRECT("F" &amp; ROW(C542) - 15) &amp; "_p"</f>
        <v>aK_SL_2_8_1_p</v>
      </c>
      <c r="B542">
        <v>0</v>
      </c>
      <c r="C542" t="s">
        <v>60</v>
      </c>
    </row>
    <row r="543" spans="1:3" x14ac:dyDescent="0.25">
      <c r="A543" t="str" cm="1">
        <f t="array" aca="1" ref="A543" ca="1">"aK_SL_3_" &amp; INDIRECT("F" &amp; ROW(C543) - 16) &amp; "_p"</f>
        <v>aK_SL_3_8_1_p</v>
      </c>
      <c r="B543">
        <v>2</v>
      </c>
      <c r="C543" t="s">
        <v>61</v>
      </c>
    </row>
    <row r="544" spans="1:3" x14ac:dyDescent="0.25">
      <c r="A544" s="12" t="s">
        <v>171</v>
      </c>
      <c r="B544" s="1"/>
      <c r="C544" s="1"/>
    </row>
    <row r="545" spans="1:6" x14ac:dyDescent="0.25">
      <c r="A545" t="str" cm="1">
        <f t="array" aca="1" ref="A545" ca="1">"aK_DRO_1_" &amp; INDIRECT("F" &amp; ROW(C545) - 18) &amp; "_p"</f>
        <v>aK_DRO_1_8_1_p</v>
      </c>
      <c r="B545">
        <v>0</v>
      </c>
      <c r="C545" t="s">
        <v>59</v>
      </c>
    </row>
    <row r="546" spans="1:6" x14ac:dyDescent="0.25">
      <c r="A546" t="str" cm="1">
        <f t="array" aca="1" ref="A546" ca="1">"aK_DRO_2_" &amp; INDIRECT("F" &amp; ROW(C546) - 19) &amp; "_p"</f>
        <v>aK_DRO_2_8_1_p</v>
      </c>
      <c r="B546">
        <v>0</v>
      </c>
      <c r="C546" t="s">
        <v>60</v>
      </c>
    </row>
    <row r="547" spans="1:6" x14ac:dyDescent="0.25">
      <c r="A547" t="str" cm="1">
        <f t="array" aca="1" ref="A547" ca="1">"aK_DRO_3_" &amp; INDIRECT("F" &amp; ROW(C547) - 20) &amp; "_p"</f>
        <v>aK_DRO_3_8_1_p</v>
      </c>
      <c r="B547">
        <v>2</v>
      </c>
      <c r="C547" t="s">
        <v>61</v>
      </c>
    </row>
    <row r="548" spans="1:6" x14ac:dyDescent="0.25">
      <c r="A548" s="12" t="s">
        <v>172</v>
      </c>
    </row>
    <row r="549" spans="1:6" x14ac:dyDescent="0.25">
      <c r="A549" t="str" cm="1">
        <f t="array" aca="1" ref="A549" ca="1">"aK_CYC_1_" &amp; INDIRECT("F" &amp; ROW(C549) - 22) &amp; "_p"</f>
        <v>aK_CYC_1_8_1_p</v>
      </c>
      <c r="B549">
        <v>0.1</v>
      </c>
      <c r="C549" t="s">
        <v>59</v>
      </c>
    </row>
    <row r="550" spans="1:6" x14ac:dyDescent="0.25">
      <c r="A550" t="str" cm="1">
        <f t="array" aca="1" ref="A550" ca="1">"aK_CYC_2_" &amp; INDIRECT("F" &amp; ROW(C550) - 23) &amp; "_p"</f>
        <v>aK_CYC_2_8_1_p</v>
      </c>
      <c r="B550">
        <v>0</v>
      </c>
      <c r="C550" t="s">
        <v>60</v>
      </c>
    </row>
    <row r="551" spans="1:6" x14ac:dyDescent="0.25">
      <c r="A551" t="str" cm="1">
        <f t="array" aca="1" ref="A551" ca="1">"aK_CYC_3_" &amp; INDIRECT("F" &amp; ROW(C551) - 24) &amp; "_p"</f>
        <v>aK_CYC_3_8_1_p</v>
      </c>
      <c r="B551">
        <v>2</v>
      </c>
      <c r="C551" t="s">
        <v>61</v>
      </c>
    </row>
    <row r="552" spans="1:6" x14ac:dyDescent="0.25">
      <c r="A552" s="56" t="str">
        <f>"sector " &amp; D552 &amp; " aKd region " &amp;E552</f>
        <v>sector 8 aKd region 2</v>
      </c>
      <c r="B552" s="56"/>
      <c r="C552" s="56"/>
      <c r="D552" s="19">
        <v>8</v>
      </c>
      <c r="E552" s="19">
        <v>2</v>
      </c>
      <c r="F552" t="s">
        <v>254</v>
      </c>
    </row>
    <row r="553" spans="1:6" x14ac:dyDescent="0.25">
      <c r="A553" s="12" t="s">
        <v>58</v>
      </c>
      <c r="B553" s="1"/>
      <c r="C553" s="1"/>
    </row>
    <row r="554" spans="1:6" x14ac:dyDescent="0.25">
      <c r="A554" t="str" cm="1">
        <f t="array" aca="1" ref="A554" ca="1">"aK_T_1_" &amp; INDIRECT("F" &amp; ROW(C554)-2) &amp; "_p"</f>
        <v>aK_T_1_8_2_p</v>
      </c>
      <c r="B554">
        <v>0</v>
      </c>
      <c r="C554" t="s">
        <v>59</v>
      </c>
    </row>
    <row r="555" spans="1:6" x14ac:dyDescent="0.25">
      <c r="A555" t="str" cm="1">
        <f t="array" aca="1" ref="A555" ca="1">"aK_T_2_" &amp; INDIRECT("F" &amp; ROW(C555)-3) &amp; "_p"</f>
        <v>aK_T_2_8_2_p</v>
      </c>
      <c r="B555">
        <v>0</v>
      </c>
      <c r="C555" t="s">
        <v>60</v>
      </c>
    </row>
    <row r="556" spans="1:6" x14ac:dyDescent="0.25">
      <c r="A556" t="str" cm="1">
        <f t="array" aca="1" ref="A556" ca="1">"aK_T_3_" &amp; INDIRECT("F" &amp; ROW(C556)-4) &amp; "_p"</f>
        <v>aK_T_3_8_2_p</v>
      </c>
      <c r="B556">
        <v>2</v>
      </c>
      <c r="C556" t="s">
        <v>61</v>
      </c>
    </row>
    <row r="557" spans="1:6" x14ac:dyDescent="0.25">
      <c r="A557" s="12" t="s">
        <v>63</v>
      </c>
      <c r="B557" s="1"/>
      <c r="C557" s="1"/>
    </row>
    <row r="558" spans="1:6" x14ac:dyDescent="0.25">
      <c r="A558" t="str" cm="1">
        <f t="array" aca="1" ref="A558" ca="1">"aK_WS_1_" &amp; INDIRECT("F" &amp; ROW(C558)-6) &amp; "_p"</f>
        <v>aK_WS_1_8_2_p</v>
      </c>
      <c r="B558">
        <v>0</v>
      </c>
      <c r="C558" t="s">
        <v>59</v>
      </c>
    </row>
    <row r="559" spans="1:6" x14ac:dyDescent="0.25">
      <c r="A559" t="str" cm="1">
        <f t="array" aca="1" ref="A559" ca="1">"aK_WS_2_" &amp; INDIRECT("F" &amp; ROW(C559)-7) &amp; "_p"</f>
        <v>aK_WS_2_8_2_p</v>
      </c>
      <c r="B559">
        <v>0</v>
      </c>
      <c r="C559" t="s">
        <v>60</v>
      </c>
    </row>
    <row r="560" spans="1:6" x14ac:dyDescent="0.25">
      <c r="A560" t="str" cm="1">
        <f t="array" aca="1" ref="A560" ca="1">"aK_WS_3_" &amp; INDIRECT("F" &amp; ROW(C560)-8) &amp; "_p"</f>
        <v>aK_WS_3_8_2_p</v>
      </c>
      <c r="B560">
        <v>2</v>
      </c>
      <c r="C560" t="s">
        <v>61</v>
      </c>
    </row>
    <row r="561" spans="1:3" x14ac:dyDescent="0.25">
      <c r="A561" s="12" t="s">
        <v>62</v>
      </c>
      <c r="B561" s="1"/>
      <c r="C561" s="1"/>
    </row>
    <row r="562" spans="1:3" x14ac:dyDescent="0.25">
      <c r="A562" t="str" cm="1">
        <f t="array" aca="1" ref="A562" ca="1">"aK_PREC_1_" &amp; INDIRECT("F" &amp; ROW(C562) - 10) &amp; "_p"</f>
        <v>aK_PREC_1_8_2_p</v>
      </c>
      <c r="B562">
        <v>0</v>
      </c>
      <c r="C562" t="s">
        <v>59</v>
      </c>
    </row>
    <row r="563" spans="1:3" x14ac:dyDescent="0.25">
      <c r="A563" t="str" cm="1">
        <f t="array" aca="1" ref="A563" ca="1">"aK_PREC_2_" &amp; INDIRECT("F" &amp; ROW(C563) - 11) &amp; "_p"</f>
        <v>aK_PREC_2_8_2_p</v>
      </c>
      <c r="B563">
        <v>0</v>
      </c>
      <c r="C563" t="s">
        <v>60</v>
      </c>
    </row>
    <row r="564" spans="1:3" x14ac:dyDescent="0.25">
      <c r="A564" t="str" cm="1">
        <f t="array" aca="1" ref="A564" ca="1">"aK_PREC_3_" &amp; INDIRECT("F" &amp; ROW(C564) - 12) &amp; "_p"</f>
        <v>aK_PREC_3_8_2_p</v>
      </c>
      <c r="B564">
        <v>2</v>
      </c>
      <c r="C564" t="s">
        <v>61</v>
      </c>
    </row>
    <row r="565" spans="1:3" x14ac:dyDescent="0.25">
      <c r="A565" s="12" t="s">
        <v>64</v>
      </c>
      <c r="B565" s="1"/>
      <c r="C565" s="1"/>
    </row>
    <row r="566" spans="1:3" x14ac:dyDescent="0.25">
      <c r="A566" t="str" cm="1">
        <f t="array" aca="1" ref="A566" ca="1">"aK_SL_1_" &amp; INDIRECT("F" &amp; ROW(C566) - 14) &amp; "_p"</f>
        <v>aK_SL_1_8_2_p</v>
      </c>
      <c r="B566">
        <v>0</v>
      </c>
      <c r="C566" t="s">
        <v>59</v>
      </c>
    </row>
    <row r="567" spans="1:3" x14ac:dyDescent="0.25">
      <c r="A567" t="str" cm="1">
        <f t="array" aca="1" ref="A567" ca="1">"aK_SL_2_" &amp; INDIRECT("F" &amp; ROW(C567) - 15) &amp; "_p"</f>
        <v>aK_SL_2_8_2_p</v>
      </c>
      <c r="B567">
        <v>0</v>
      </c>
      <c r="C567" t="s">
        <v>60</v>
      </c>
    </row>
    <row r="568" spans="1:3" x14ac:dyDescent="0.25">
      <c r="A568" t="str" cm="1">
        <f t="array" aca="1" ref="A568" ca="1">"aK_SL_3_" &amp; INDIRECT("F" &amp; ROW(C568) - 16) &amp; "_p"</f>
        <v>aK_SL_3_8_2_p</v>
      </c>
      <c r="B568">
        <v>2</v>
      </c>
      <c r="C568" t="s">
        <v>61</v>
      </c>
    </row>
    <row r="569" spans="1:3" x14ac:dyDescent="0.25">
      <c r="A569" s="12" t="s">
        <v>171</v>
      </c>
      <c r="B569" s="1"/>
      <c r="C569" s="1"/>
    </row>
    <row r="570" spans="1:3" x14ac:dyDescent="0.25">
      <c r="A570" t="str" cm="1">
        <f t="array" aca="1" ref="A570" ca="1">"aK_DRO_1_" &amp; INDIRECT("F" &amp; ROW(C570) - 18) &amp; "_p"</f>
        <v>aK_DRO_1_8_2_p</v>
      </c>
      <c r="B570">
        <v>0</v>
      </c>
      <c r="C570" t="s">
        <v>59</v>
      </c>
    </row>
    <row r="571" spans="1:3" x14ac:dyDescent="0.25">
      <c r="A571" t="str" cm="1">
        <f t="array" aca="1" ref="A571" ca="1">"aK_DRO_2_" &amp; INDIRECT("F" &amp; ROW(C571) - 19) &amp; "_p"</f>
        <v>aK_DRO_2_8_2_p</v>
      </c>
      <c r="B571">
        <v>0</v>
      </c>
      <c r="C571" t="s">
        <v>60</v>
      </c>
    </row>
    <row r="572" spans="1:3" x14ac:dyDescent="0.25">
      <c r="A572" t="str" cm="1">
        <f t="array" aca="1" ref="A572" ca="1">"aK_DRO_3_" &amp; INDIRECT("F" &amp; ROW(C572) - 20) &amp; "_p"</f>
        <v>aK_DRO_3_8_2_p</v>
      </c>
      <c r="B572">
        <v>2</v>
      </c>
      <c r="C572" t="s">
        <v>61</v>
      </c>
    </row>
    <row r="573" spans="1:3" x14ac:dyDescent="0.25">
      <c r="A573" s="12" t="s">
        <v>172</v>
      </c>
    </row>
    <row r="574" spans="1:3" x14ac:dyDescent="0.25">
      <c r="A574" t="str" cm="1">
        <f t="array" aca="1" ref="A574" ca="1">"aK_CYC_1_" &amp; INDIRECT("F" &amp; ROW(C574) - 22) &amp; "_p"</f>
        <v>aK_CYC_1_8_2_p</v>
      </c>
      <c r="B574">
        <v>0.1</v>
      </c>
      <c r="C574" t="s">
        <v>59</v>
      </c>
    </row>
    <row r="575" spans="1:3" x14ac:dyDescent="0.25">
      <c r="A575" t="str" cm="1">
        <f t="array" aca="1" ref="A575" ca="1">"aK_CYC_2_" &amp; INDIRECT("F" &amp; ROW(C575) - 23) &amp; "_p"</f>
        <v>aK_CYC_2_8_2_p</v>
      </c>
      <c r="B575">
        <v>0</v>
      </c>
      <c r="C575" t="s">
        <v>60</v>
      </c>
    </row>
    <row r="576" spans="1:3" x14ac:dyDescent="0.25">
      <c r="A576" t="str" cm="1">
        <f t="array" aca="1" ref="A576" ca="1">"aK_CYC_3_" &amp; INDIRECT("F" &amp; ROW(C576) - 24) &amp; "_p"</f>
        <v>aK_CYC_3_8_2_p</v>
      </c>
      <c r="B576">
        <v>2</v>
      </c>
      <c r="C576" t="s">
        <v>61</v>
      </c>
    </row>
    <row r="577" spans="1:6" x14ac:dyDescent="0.25">
      <c r="A577" s="56" t="str">
        <f>"sector " &amp; D577 &amp; " aKd region " &amp;E577</f>
        <v>sector 8 aKd region 3</v>
      </c>
      <c r="B577" s="56"/>
      <c r="C577" s="56"/>
      <c r="D577" s="19">
        <v>8</v>
      </c>
      <c r="E577" s="19">
        <v>3</v>
      </c>
      <c r="F577" t="s">
        <v>255</v>
      </c>
    </row>
    <row r="578" spans="1:6" x14ac:dyDescent="0.25">
      <c r="A578" s="12" t="s">
        <v>58</v>
      </c>
      <c r="B578" s="1"/>
      <c r="C578" s="1"/>
    </row>
    <row r="579" spans="1:6" x14ac:dyDescent="0.25">
      <c r="A579" t="str" cm="1">
        <f t="array" aca="1" ref="A579" ca="1">"aK_T_1_" &amp; INDIRECT("F" &amp; ROW(C579)-2) &amp; "_p"</f>
        <v>aK_T_1_8_3_p</v>
      </c>
      <c r="B579">
        <v>0</v>
      </c>
      <c r="C579" t="s">
        <v>59</v>
      </c>
    </row>
    <row r="580" spans="1:6" x14ac:dyDescent="0.25">
      <c r="A580" t="str" cm="1">
        <f t="array" aca="1" ref="A580" ca="1">"aK_T_2_" &amp; INDIRECT("F" &amp; ROW(C580)-3) &amp; "_p"</f>
        <v>aK_T_2_8_3_p</v>
      </c>
      <c r="B580">
        <v>0</v>
      </c>
      <c r="C580" t="s">
        <v>60</v>
      </c>
    </row>
    <row r="581" spans="1:6" x14ac:dyDescent="0.25">
      <c r="A581" t="str" cm="1">
        <f t="array" aca="1" ref="A581" ca="1">"aK_T_3_" &amp; INDIRECT("F" &amp; ROW(C581)-4) &amp; "_p"</f>
        <v>aK_T_3_8_3_p</v>
      </c>
      <c r="B581">
        <v>2</v>
      </c>
      <c r="C581" t="s">
        <v>61</v>
      </c>
    </row>
    <row r="582" spans="1:6" x14ac:dyDescent="0.25">
      <c r="A582" s="12" t="s">
        <v>63</v>
      </c>
      <c r="B582" s="1"/>
      <c r="C582" s="1"/>
    </row>
    <row r="583" spans="1:6" x14ac:dyDescent="0.25">
      <c r="A583" t="str" cm="1">
        <f t="array" aca="1" ref="A583" ca="1">"aK_WS_1_" &amp; INDIRECT("F" &amp; ROW(C583)-6) &amp; "_p"</f>
        <v>aK_WS_1_8_3_p</v>
      </c>
      <c r="B583">
        <v>0</v>
      </c>
      <c r="C583" t="s">
        <v>59</v>
      </c>
    </row>
    <row r="584" spans="1:6" x14ac:dyDescent="0.25">
      <c r="A584" t="str" cm="1">
        <f t="array" aca="1" ref="A584" ca="1">"aK_WS_2_" &amp; INDIRECT("F" &amp; ROW(C584)-7) &amp; "_p"</f>
        <v>aK_WS_2_8_3_p</v>
      </c>
      <c r="B584">
        <v>0</v>
      </c>
      <c r="C584" t="s">
        <v>60</v>
      </c>
    </row>
    <row r="585" spans="1:6" x14ac:dyDescent="0.25">
      <c r="A585" t="str" cm="1">
        <f t="array" aca="1" ref="A585" ca="1">"aK_WS_3_" &amp; INDIRECT("F" &amp; ROW(C585)-8) &amp; "_p"</f>
        <v>aK_WS_3_8_3_p</v>
      </c>
      <c r="B585">
        <v>2</v>
      </c>
      <c r="C585" t="s">
        <v>61</v>
      </c>
    </row>
    <row r="586" spans="1:6" x14ac:dyDescent="0.25">
      <c r="A586" s="12" t="s">
        <v>62</v>
      </c>
      <c r="B586" s="1"/>
      <c r="C586" s="1"/>
    </row>
    <row r="587" spans="1:6" x14ac:dyDescent="0.25">
      <c r="A587" t="str" cm="1">
        <f t="array" aca="1" ref="A587" ca="1">"aK_PREC_1_" &amp; INDIRECT("F" &amp; ROW(C587) - 10) &amp; "_p"</f>
        <v>aK_PREC_1_8_3_p</v>
      </c>
      <c r="B587">
        <v>0</v>
      </c>
      <c r="C587" t="s">
        <v>59</v>
      </c>
    </row>
    <row r="588" spans="1:6" x14ac:dyDescent="0.25">
      <c r="A588" t="str" cm="1">
        <f t="array" aca="1" ref="A588" ca="1">"aK_PREC_2_" &amp; INDIRECT("F" &amp; ROW(C588) - 11) &amp; "_p"</f>
        <v>aK_PREC_2_8_3_p</v>
      </c>
      <c r="B588">
        <v>0</v>
      </c>
      <c r="C588" t="s">
        <v>60</v>
      </c>
    </row>
    <row r="589" spans="1:6" x14ac:dyDescent="0.25">
      <c r="A589" t="str" cm="1">
        <f t="array" aca="1" ref="A589" ca="1">"aK_PREC_3_" &amp; INDIRECT("F" &amp; ROW(C589) - 12) &amp; "_p"</f>
        <v>aK_PREC_3_8_3_p</v>
      </c>
      <c r="B589">
        <v>2</v>
      </c>
      <c r="C589" t="s">
        <v>61</v>
      </c>
    </row>
    <row r="590" spans="1:6" x14ac:dyDescent="0.25">
      <c r="A590" s="12" t="s">
        <v>64</v>
      </c>
      <c r="B590" s="1"/>
      <c r="C590" s="1"/>
    </row>
    <row r="591" spans="1:6" x14ac:dyDescent="0.25">
      <c r="A591" t="str" cm="1">
        <f t="array" aca="1" ref="A591" ca="1">"aK_SL_1_" &amp; INDIRECT("F" &amp; ROW(C591) - 14) &amp; "_p"</f>
        <v>aK_SL_1_8_3_p</v>
      </c>
      <c r="B591">
        <v>0</v>
      </c>
      <c r="C591" t="s">
        <v>59</v>
      </c>
    </row>
    <row r="592" spans="1:6" x14ac:dyDescent="0.25">
      <c r="A592" t="str" cm="1">
        <f t="array" aca="1" ref="A592" ca="1">"aK_SL_2_" &amp; INDIRECT("F" &amp; ROW(C592) - 15) &amp; "_p"</f>
        <v>aK_SL_2_8_3_p</v>
      </c>
      <c r="B592">
        <v>0</v>
      </c>
      <c r="C592" t="s">
        <v>60</v>
      </c>
    </row>
    <row r="593" spans="1:6" x14ac:dyDescent="0.25">
      <c r="A593" t="str" cm="1">
        <f t="array" aca="1" ref="A593" ca="1">"aK_SL_3_" &amp; INDIRECT("F" &amp; ROW(C593) - 16) &amp; "_p"</f>
        <v>aK_SL_3_8_3_p</v>
      </c>
      <c r="B593">
        <v>2</v>
      </c>
      <c r="C593" t="s">
        <v>61</v>
      </c>
    </row>
    <row r="594" spans="1:6" x14ac:dyDescent="0.25">
      <c r="A594" s="12" t="s">
        <v>171</v>
      </c>
      <c r="B594" s="1"/>
      <c r="C594" s="1"/>
    </row>
    <row r="595" spans="1:6" x14ac:dyDescent="0.25">
      <c r="A595" t="str" cm="1">
        <f t="array" aca="1" ref="A595" ca="1">"aK_DRO_1_" &amp; INDIRECT("F" &amp; ROW(C595) - 18) &amp; "_p"</f>
        <v>aK_DRO_1_8_3_p</v>
      </c>
      <c r="B595">
        <v>0</v>
      </c>
      <c r="C595" t="s">
        <v>59</v>
      </c>
    </row>
    <row r="596" spans="1:6" x14ac:dyDescent="0.25">
      <c r="A596" t="str" cm="1">
        <f t="array" aca="1" ref="A596" ca="1">"aK_DRO_2_" &amp; INDIRECT("F" &amp; ROW(C596) - 19) &amp; "_p"</f>
        <v>aK_DRO_2_8_3_p</v>
      </c>
      <c r="B596">
        <v>0</v>
      </c>
      <c r="C596" t="s">
        <v>60</v>
      </c>
    </row>
    <row r="597" spans="1:6" x14ac:dyDescent="0.25">
      <c r="A597" t="str" cm="1">
        <f t="array" aca="1" ref="A597" ca="1">"aK_DRO_3_" &amp; INDIRECT("F" &amp; ROW(C597) - 20) &amp; "_p"</f>
        <v>aK_DRO_3_8_3_p</v>
      </c>
      <c r="B597">
        <v>2</v>
      </c>
      <c r="C597" t="s">
        <v>61</v>
      </c>
    </row>
    <row r="598" spans="1:6" x14ac:dyDescent="0.25">
      <c r="A598" s="12" t="s">
        <v>172</v>
      </c>
    </row>
    <row r="599" spans="1:6" x14ac:dyDescent="0.25">
      <c r="A599" t="str" cm="1">
        <f t="array" aca="1" ref="A599" ca="1">"aK_CYC_1_" &amp; INDIRECT("F" &amp; ROW(C599) - 22) &amp; "_p"</f>
        <v>aK_CYC_1_8_3_p</v>
      </c>
      <c r="B599">
        <v>0.1</v>
      </c>
      <c r="C599" t="s">
        <v>59</v>
      </c>
    </row>
    <row r="600" spans="1:6" x14ac:dyDescent="0.25">
      <c r="A600" t="str" cm="1">
        <f t="array" aca="1" ref="A600" ca="1">"aK_CYC_2_" &amp; INDIRECT("F" &amp; ROW(C600) - 23) &amp; "_p"</f>
        <v>aK_CYC_2_8_3_p</v>
      </c>
      <c r="B600">
        <v>0</v>
      </c>
      <c r="C600" t="s">
        <v>60</v>
      </c>
    </row>
    <row r="601" spans="1:6" x14ac:dyDescent="0.25">
      <c r="A601" t="str" cm="1">
        <f t="array" aca="1" ref="A601" ca="1">"aK_CYC_3_" &amp; INDIRECT("F" &amp; ROW(C601) - 24) &amp; "_p"</f>
        <v>aK_CYC_3_8_3_p</v>
      </c>
      <c r="B601">
        <v>2</v>
      </c>
      <c r="C601" t="s">
        <v>61</v>
      </c>
    </row>
    <row r="602" spans="1:6" x14ac:dyDescent="0.25">
      <c r="A602" s="56" t="str">
        <f>"sector " &amp; D602 &amp; " aKd region " &amp;E602</f>
        <v>sector 9 aKd region 1</v>
      </c>
      <c r="B602" s="56"/>
      <c r="C602" s="56"/>
      <c r="D602" s="19">
        <v>9</v>
      </c>
      <c r="E602" s="19">
        <v>1</v>
      </c>
      <c r="F602" t="s">
        <v>256</v>
      </c>
    </row>
    <row r="603" spans="1:6" x14ac:dyDescent="0.25">
      <c r="A603" s="12" t="s">
        <v>58</v>
      </c>
      <c r="B603" s="1"/>
      <c r="C603" s="1"/>
    </row>
    <row r="604" spans="1:6" x14ac:dyDescent="0.25">
      <c r="A604" t="str" cm="1">
        <f t="array" aca="1" ref="A604" ca="1">"aK_T_1_" &amp; INDIRECT("F" &amp; ROW(C604)-2) &amp; "_p"</f>
        <v>aK_T_1_9_1_p</v>
      </c>
      <c r="B604">
        <v>0</v>
      </c>
      <c r="C604" t="s">
        <v>59</v>
      </c>
    </row>
    <row r="605" spans="1:6" x14ac:dyDescent="0.25">
      <c r="A605" t="str" cm="1">
        <f t="array" aca="1" ref="A605" ca="1">"aK_T_2_" &amp; INDIRECT("F" &amp; ROW(C605)-3) &amp; "_p"</f>
        <v>aK_T_2_9_1_p</v>
      </c>
      <c r="B605">
        <v>0</v>
      </c>
      <c r="C605" t="s">
        <v>60</v>
      </c>
    </row>
    <row r="606" spans="1:6" x14ac:dyDescent="0.25">
      <c r="A606" t="str" cm="1">
        <f t="array" aca="1" ref="A606" ca="1">"aK_T_3_" &amp; INDIRECT("F" &amp; ROW(C606)-4) &amp; "_p"</f>
        <v>aK_T_3_9_1_p</v>
      </c>
      <c r="B606">
        <v>2</v>
      </c>
      <c r="C606" t="s">
        <v>61</v>
      </c>
    </row>
    <row r="607" spans="1:6" x14ac:dyDescent="0.25">
      <c r="A607" s="12" t="s">
        <v>63</v>
      </c>
      <c r="B607" s="1"/>
      <c r="C607" s="1"/>
    </row>
    <row r="608" spans="1:6" x14ac:dyDescent="0.25">
      <c r="A608" t="str" cm="1">
        <f t="array" aca="1" ref="A608" ca="1">"aK_WS_1_" &amp; INDIRECT("F" &amp; ROW(C608)-6) &amp; "_p"</f>
        <v>aK_WS_1_9_1_p</v>
      </c>
      <c r="B608">
        <v>0</v>
      </c>
      <c r="C608" t="s">
        <v>59</v>
      </c>
    </row>
    <row r="609" spans="1:3" x14ac:dyDescent="0.25">
      <c r="A609" t="str" cm="1">
        <f t="array" aca="1" ref="A609" ca="1">"aK_WS_2_" &amp; INDIRECT("F" &amp; ROW(C609)-7) &amp; "_p"</f>
        <v>aK_WS_2_9_1_p</v>
      </c>
      <c r="B609">
        <v>0</v>
      </c>
      <c r="C609" t="s">
        <v>60</v>
      </c>
    </row>
    <row r="610" spans="1:3" x14ac:dyDescent="0.25">
      <c r="A610" t="str" cm="1">
        <f t="array" aca="1" ref="A610" ca="1">"aK_WS_3_" &amp; INDIRECT("F" &amp; ROW(C610)-8) &amp; "_p"</f>
        <v>aK_WS_3_9_1_p</v>
      </c>
      <c r="B610">
        <v>2</v>
      </c>
      <c r="C610" t="s">
        <v>61</v>
      </c>
    </row>
    <row r="611" spans="1:3" x14ac:dyDescent="0.25">
      <c r="A611" s="12" t="s">
        <v>62</v>
      </c>
      <c r="B611" s="1"/>
      <c r="C611" s="1"/>
    </row>
    <row r="612" spans="1:3" x14ac:dyDescent="0.25">
      <c r="A612" t="str" cm="1">
        <f t="array" aca="1" ref="A612" ca="1">"aK_PREC_1_" &amp; INDIRECT("F" &amp; ROW(C612) - 10) &amp; "_p"</f>
        <v>aK_PREC_1_9_1_p</v>
      </c>
      <c r="B612">
        <v>0</v>
      </c>
      <c r="C612" t="s">
        <v>59</v>
      </c>
    </row>
    <row r="613" spans="1:3" x14ac:dyDescent="0.25">
      <c r="A613" t="str" cm="1">
        <f t="array" aca="1" ref="A613" ca="1">"aK_PREC_2_" &amp; INDIRECT("F" &amp; ROW(C613) - 11) &amp; "_p"</f>
        <v>aK_PREC_2_9_1_p</v>
      </c>
      <c r="B613">
        <v>0</v>
      </c>
      <c r="C613" t="s">
        <v>60</v>
      </c>
    </row>
    <row r="614" spans="1:3" x14ac:dyDescent="0.25">
      <c r="A614" t="str" cm="1">
        <f t="array" aca="1" ref="A614" ca="1">"aK_PREC_3_" &amp; INDIRECT("F" &amp; ROW(C614) - 12) &amp; "_p"</f>
        <v>aK_PREC_3_9_1_p</v>
      </c>
      <c r="B614">
        <v>2</v>
      </c>
      <c r="C614" t="s">
        <v>61</v>
      </c>
    </row>
    <row r="615" spans="1:3" x14ac:dyDescent="0.25">
      <c r="A615" s="12" t="s">
        <v>64</v>
      </c>
      <c r="B615" s="1"/>
      <c r="C615" s="1"/>
    </row>
    <row r="616" spans="1:3" x14ac:dyDescent="0.25">
      <c r="A616" t="str" cm="1">
        <f t="array" aca="1" ref="A616" ca="1">"aK_SL_1_" &amp; INDIRECT("F" &amp; ROW(C616) - 14) &amp; "_p"</f>
        <v>aK_SL_1_9_1_p</v>
      </c>
      <c r="B616">
        <v>0</v>
      </c>
      <c r="C616" t="s">
        <v>59</v>
      </c>
    </row>
    <row r="617" spans="1:3" x14ac:dyDescent="0.25">
      <c r="A617" t="str" cm="1">
        <f t="array" aca="1" ref="A617" ca="1">"aK_SL_2_" &amp; INDIRECT("F" &amp; ROW(C617) - 15) &amp; "_p"</f>
        <v>aK_SL_2_9_1_p</v>
      </c>
      <c r="B617">
        <v>0</v>
      </c>
      <c r="C617" t="s">
        <v>60</v>
      </c>
    </row>
    <row r="618" spans="1:3" x14ac:dyDescent="0.25">
      <c r="A618" t="str" cm="1">
        <f t="array" aca="1" ref="A618" ca="1">"aK_SL_3_" &amp; INDIRECT("F" &amp; ROW(C618) - 16) &amp; "_p"</f>
        <v>aK_SL_3_9_1_p</v>
      </c>
      <c r="B618">
        <v>2</v>
      </c>
      <c r="C618" t="s">
        <v>61</v>
      </c>
    </row>
    <row r="619" spans="1:3" x14ac:dyDescent="0.25">
      <c r="A619" s="12" t="s">
        <v>171</v>
      </c>
      <c r="B619" s="1"/>
      <c r="C619" s="1"/>
    </row>
    <row r="620" spans="1:3" x14ac:dyDescent="0.25">
      <c r="A620" t="str" cm="1">
        <f t="array" aca="1" ref="A620" ca="1">"aK_DRO_1_" &amp; INDIRECT("F" &amp; ROW(C620) - 18) &amp; "_p"</f>
        <v>aK_DRO_1_9_1_p</v>
      </c>
      <c r="B620">
        <v>0</v>
      </c>
      <c r="C620" t="s">
        <v>59</v>
      </c>
    </row>
    <row r="621" spans="1:3" x14ac:dyDescent="0.25">
      <c r="A621" t="str" cm="1">
        <f t="array" aca="1" ref="A621" ca="1">"aK_DRO_2_" &amp; INDIRECT("F" &amp; ROW(C621) - 19) &amp; "_p"</f>
        <v>aK_DRO_2_9_1_p</v>
      </c>
      <c r="B621">
        <v>0</v>
      </c>
      <c r="C621" t="s">
        <v>60</v>
      </c>
    </row>
    <row r="622" spans="1:3" x14ac:dyDescent="0.25">
      <c r="A622" t="str" cm="1">
        <f t="array" aca="1" ref="A622" ca="1">"aK_DRO_3_" &amp; INDIRECT("F" &amp; ROW(C622) - 20) &amp; "_p"</f>
        <v>aK_DRO_3_9_1_p</v>
      </c>
      <c r="B622">
        <v>2</v>
      </c>
      <c r="C622" t="s">
        <v>61</v>
      </c>
    </row>
    <row r="623" spans="1:3" x14ac:dyDescent="0.25">
      <c r="A623" s="12" t="s">
        <v>172</v>
      </c>
    </row>
    <row r="624" spans="1:3" x14ac:dyDescent="0.25">
      <c r="A624" t="str" cm="1">
        <f t="array" aca="1" ref="A624" ca="1">"aK_CYC_1_" &amp; INDIRECT("F" &amp; ROW(C624) - 22) &amp; "_p"</f>
        <v>aK_CYC_1_9_1_p</v>
      </c>
      <c r="B624">
        <v>0.1</v>
      </c>
      <c r="C624" t="s">
        <v>59</v>
      </c>
    </row>
    <row r="625" spans="1:6" x14ac:dyDescent="0.25">
      <c r="A625" t="str" cm="1">
        <f t="array" aca="1" ref="A625" ca="1">"aK_CYC_2_" &amp; INDIRECT("F" &amp; ROW(C625) - 23) &amp; "_p"</f>
        <v>aK_CYC_2_9_1_p</v>
      </c>
      <c r="B625">
        <v>0</v>
      </c>
      <c r="C625" t="s">
        <v>60</v>
      </c>
    </row>
    <row r="626" spans="1:6" x14ac:dyDescent="0.25">
      <c r="A626" t="str" cm="1">
        <f t="array" aca="1" ref="A626" ca="1">"aK_CYC_3_" &amp; INDIRECT("F" &amp; ROW(C626) - 24) &amp; "_p"</f>
        <v>aK_CYC_3_9_1_p</v>
      </c>
      <c r="B626">
        <v>2</v>
      </c>
      <c r="C626" t="s">
        <v>61</v>
      </c>
    </row>
    <row r="627" spans="1:6" x14ac:dyDescent="0.25">
      <c r="A627" s="56" t="str">
        <f>"sector " &amp; D627 &amp; " aKd region " &amp;E627</f>
        <v>sector 9 aKd region 2</v>
      </c>
      <c r="B627" s="56"/>
      <c r="C627" s="56"/>
      <c r="D627" s="19">
        <v>9</v>
      </c>
      <c r="E627" s="19">
        <v>2</v>
      </c>
      <c r="F627" t="s">
        <v>257</v>
      </c>
    </row>
    <row r="628" spans="1:6" x14ac:dyDescent="0.25">
      <c r="A628" s="12" t="s">
        <v>58</v>
      </c>
      <c r="B628" s="1"/>
      <c r="C628" s="1"/>
    </row>
    <row r="629" spans="1:6" x14ac:dyDescent="0.25">
      <c r="A629" t="str" cm="1">
        <f t="array" aca="1" ref="A629" ca="1">"aK_T_1_" &amp; INDIRECT("F" &amp; ROW(C629)-2) &amp; "_p"</f>
        <v>aK_T_1_9_2_p</v>
      </c>
      <c r="B629">
        <v>0</v>
      </c>
      <c r="C629" t="s">
        <v>59</v>
      </c>
    </row>
    <row r="630" spans="1:6" x14ac:dyDescent="0.25">
      <c r="A630" t="str" cm="1">
        <f t="array" aca="1" ref="A630" ca="1">"aK_T_2_" &amp; INDIRECT("F" &amp; ROW(C630)-3) &amp; "_p"</f>
        <v>aK_T_2_9_2_p</v>
      </c>
      <c r="B630">
        <v>0</v>
      </c>
      <c r="C630" t="s">
        <v>60</v>
      </c>
    </row>
    <row r="631" spans="1:6" x14ac:dyDescent="0.25">
      <c r="A631" t="str" cm="1">
        <f t="array" aca="1" ref="A631" ca="1">"aK_T_3_" &amp; INDIRECT("F" &amp; ROW(C631)-4) &amp; "_p"</f>
        <v>aK_T_3_9_2_p</v>
      </c>
      <c r="B631">
        <v>2</v>
      </c>
      <c r="C631" t="s">
        <v>61</v>
      </c>
    </row>
    <row r="632" spans="1:6" x14ac:dyDescent="0.25">
      <c r="A632" s="12" t="s">
        <v>63</v>
      </c>
      <c r="B632" s="1"/>
      <c r="C632" s="1"/>
    </row>
    <row r="633" spans="1:6" x14ac:dyDescent="0.25">
      <c r="A633" t="str" cm="1">
        <f t="array" aca="1" ref="A633" ca="1">"aK_WS_1_" &amp; INDIRECT("F" &amp; ROW(C633)-6) &amp; "_p"</f>
        <v>aK_WS_1_9_2_p</v>
      </c>
      <c r="B633">
        <v>0</v>
      </c>
      <c r="C633" t="s">
        <v>59</v>
      </c>
    </row>
    <row r="634" spans="1:6" x14ac:dyDescent="0.25">
      <c r="A634" t="str" cm="1">
        <f t="array" aca="1" ref="A634" ca="1">"aK_WS_2_" &amp; INDIRECT("F" &amp; ROW(C634)-7) &amp; "_p"</f>
        <v>aK_WS_2_9_2_p</v>
      </c>
      <c r="B634">
        <v>0</v>
      </c>
      <c r="C634" t="s">
        <v>60</v>
      </c>
    </row>
    <row r="635" spans="1:6" x14ac:dyDescent="0.25">
      <c r="A635" t="str" cm="1">
        <f t="array" aca="1" ref="A635" ca="1">"aK_WS_3_" &amp; INDIRECT("F" &amp; ROW(C635)-8) &amp; "_p"</f>
        <v>aK_WS_3_9_2_p</v>
      </c>
      <c r="B635">
        <v>2</v>
      </c>
      <c r="C635" t="s">
        <v>61</v>
      </c>
    </row>
    <row r="636" spans="1:6" x14ac:dyDescent="0.25">
      <c r="A636" s="12" t="s">
        <v>62</v>
      </c>
      <c r="B636" s="1"/>
      <c r="C636" s="1"/>
    </row>
    <row r="637" spans="1:6" x14ac:dyDescent="0.25">
      <c r="A637" t="str" cm="1">
        <f t="array" aca="1" ref="A637" ca="1">"aK_PREC_1_" &amp; INDIRECT("F" &amp; ROW(C637) - 10) &amp; "_p"</f>
        <v>aK_PREC_1_9_2_p</v>
      </c>
      <c r="B637">
        <v>0</v>
      </c>
      <c r="C637" t="s">
        <v>59</v>
      </c>
    </row>
    <row r="638" spans="1:6" x14ac:dyDescent="0.25">
      <c r="A638" t="str" cm="1">
        <f t="array" aca="1" ref="A638" ca="1">"aK_PREC_2_" &amp; INDIRECT("F" &amp; ROW(C638) - 11) &amp; "_p"</f>
        <v>aK_PREC_2_9_2_p</v>
      </c>
      <c r="B638">
        <v>0</v>
      </c>
      <c r="C638" t="s">
        <v>60</v>
      </c>
    </row>
    <row r="639" spans="1:6" x14ac:dyDescent="0.25">
      <c r="A639" t="str" cm="1">
        <f t="array" aca="1" ref="A639" ca="1">"aK_PREC_3_" &amp; INDIRECT("F" &amp; ROW(C639) - 12) &amp; "_p"</f>
        <v>aK_PREC_3_9_2_p</v>
      </c>
      <c r="B639">
        <v>2</v>
      </c>
      <c r="C639" t="s">
        <v>61</v>
      </c>
    </row>
    <row r="640" spans="1:6" x14ac:dyDescent="0.25">
      <c r="A640" s="12" t="s">
        <v>64</v>
      </c>
      <c r="B640" s="1"/>
      <c r="C640" s="1"/>
    </row>
    <row r="641" spans="1:6" x14ac:dyDescent="0.25">
      <c r="A641" t="str" cm="1">
        <f t="array" aca="1" ref="A641" ca="1">"aK_SL_1_" &amp; INDIRECT("F" &amp; ROW(C641) - 14) &amp; "_p"</f>
        <v>aK_SL_1_9_2_p</v>
      </c>
      <c r="B641">
        <v>0</v>
      </c>
      <c r="C641" t="s">
        <v>59</v>
      </c>
    </row>
    <row r="642" spans="1:6" x14ac:dyDescent="0.25">
      <c r="A642" t="str" cm="1">
        <f t="array" aca="1" ref="A642" ca="1">"aK_SL_2_" &amp; INDIRECT("F" &amp; ROW(C642) - 15) &amp; "_p"</f>
        <v>aK_SL_2_9_2_p</v>
      </c>
      <c r="B642">
        <v>0</v>
      </c>
      <c r="C642" t="s">
        <v>60</v>
      </c>
    </row>
    <row r="643" spans="1:6" x14ac:dyDescent="0.25">
      <c r="A643" t="str" cm="1">
        <f t="array" aca="1" ref="A643" ca="1">"aK_SL_3_" &amp; INDIRECT("F" &amp; ROW(C643) - 16) &amp; "_p"</f>
        <v>aK_SL_3_9_2_p</v>
      </c>
      <c r="B643">
        <v>2</v>
      </c>
      <c r="C643" t="s">
        <v>61</v>
      </c>
    </row>
    <row r="644" spans="1:6" x14ac:dyDescent="0.25">
      <c r="A644" s="12" t="s">
        <v>171</v>
      </c>
      <c r="B644" s="1"/>
      <c r="C644" s="1"/>
    </row>
    <row r="645" spans="1:6" x14ac:dyDescent="0.25">
      <c r="A645" t="str" cm="1">
        <f t="array" aca="1" ref="A645" ca="1">"aK_DRO_1_" &amp; INDIRECT("F" &amp; ROW(C645) - 18) &amp; "_p"</f>
        <v>aK_DRO_1_9_2_p</v>
      </c>
      <c r="B645">
        <v>0</v>
      </c>
      <c r="C645" t="s">
        <v>59</v>
      </c>
    </row>
    <row r="646" spans="1:6" x14ac:dyDescent="0.25">
      <c r="A646" t="str" cm="1">
        <f t="array" aca="1" ref="A646" ca="1">"aK_DRO_2_" &amp; INDIRECT("F" &amp; ROW(C646) - 19) &amp; "_p"</f>
        <v>aK_DRO_2_9_2_p</v>
      </c>
      <c r="B646">
        <v>0</v>
      </c>
      <c r="C646" t="s">
        <v>60</v>
      </c>
    </row>
    <row r="647" spans="1:6" x14ac:dyDescent="0.25">
      <c r="A647" t="str" cm="1">
        <f t="array" aca="1" ref="A647" ca="1">"aK_DRO_3_" &amp; INDIRECT("F" &amp; ROW(C647) - 20) &amp; "_p"</f>
        <v>aK_DRO_3_9_2_p</v>
      </c>
      <c r="B647">
        <v>2</v>
      </c>
      <c r="C647" t="s">
        <v>61</v>
      </c>
    </row>
    <row r="648" spans="1:6" x14ac:dyDescent="0.25">
      <c r="A648" s="12" t="s">
        <v>172</v>
      </c>
    </row>
    <row r="649" spans="1:6" x14ac:dyDescent="0.25">
      <c r="A649" t="str" cm="1">
        <f t="array" aca="1" ref="A649" ca="1">"aK_CYC_1_" &amp; INDIRECT("F" &amp; ROW(C649) - 22) &amp; "_p"</f>
        <v>aK_CYC_1_9_2_p</v>
      </c>
      <c r="B649">
        <v>0.1</v>
      </c>
      <c r="C649" t="s">
        <v>59</v>
      </c>
    </row>
    <row r="650" spans="1:6" x14ac:dyDescent="0.25">
      <c r="A650" t="str" cm="1">
        <f t="array" aca="1" ref="A650" ca="1">"aK_CYC_2_" &amp; INDIRECT("F" &amp; ROW(C650) - 23) &amp; "_p"</f>
        <v>aK_CYC_2_9_2_p</v>
      </c>
      <c r="B650">
        <v>0</v>
      </c>
      <c r="C650" t="s">
        <v>60</v>
      </c>
    </row>
    <row r="651" spans="1:6" x14ac:dyDescent="0.25">
      <c r="A651" t="str" cm="1">
        <f t="array" aca="1" ref="A651" ca="1">"aK_CYC_3_" &amp; INDIRECT("F" &amp; ROW(C651) - 24) &amp; "_p"</f>
        <v>aK_CYC_3_9_2_p</v>
      </c>
      <c r="B651">
        <v>2</v>
      </c>
      <c r="C651" t="s">
        <v>61</v>
      </c>
    </row>
    <row r="652" spans="1:6" x14ac:dyDescent="0.25">
      <c r="A652" s="56" t="str">
        <f>"sector " &amp; D652 &amp; " aKd region " &amp;E652</f>
        <v>sector 9 aKd region 3</v>
      </c>
      <c r="B652" s="56"/>
      <c r="C652" s="56"/>
      <c r="D652" s="19">
        <v>9</v>
      </c>
      <c r="E652" s="19">
        <v>3</v>
      </c>
      <c r="F652" t="s">
        <v>258</v>
      </c>
    </row>
    <row r="653" spans="1:6" x14ac:dyDescent="0.25">
      <c r="A653" s="12" t="s">
        <v>58</v>
      </c>
      <c r="B653" s="1"/>
      <c r="C653" s="1"/>
    </row>
    <row r="654" spans="1:6" x14ac:dyDescent="0.25">
      <c r="A654" t="str" cm="1">
        <f t="array" aca="1" ref="A654" ca="1">"aK_T_1_" &amp; INDIRECT("F" &amp; ROW(C654)-2) &amp; "_p"</f>
        <v>aK_T_1_9_3_p</v>
      </c>
      <c r="B654">
        <v>0</v>
      </c>
      <c r="C654" t="s">
        <v>59</v>
      </c>
    </row>
    <row r="655" spans="1:6" x14ac:dyDescent="0.25">
      <c r="A655" t="str" cm="1">
        <f t="array" aca="1" ref="A655" ca="1">"aK_T_2_" &amp; INDIRECT("F" &amp; ROW(C655)-3) &amp; "_p"</f>
        <v>aK_T_2_9_3_p</v>
      </c>
      <c r="B655">
        <v>0</v>
      </c>
      <c r="C655" t="s">
        <v>60</v>
      </c>
    </row>
    <row r="656" spans="1:6" x14ac:dyDescent="0.25">
      <c r="A656" t="str" cm="1">
        <f t="array" aca="1" ref="A656" ca="1">"aK_T_3_" &amp; INDIRECT("F" &amp; ROW(C656)-4) &amp; "_p"</f>
        <v>aK_T_3_9_3_p</v>
      </c>
      <c r="B656">
        <v>2</v>
      </c>
      <c r="C656" t="s">
        <v>61</v>
      </c>
    </row>
    <row r="657" spans="1:3" x14ac:dyDescent="0.25">
      <c r="A657" s="12" t="s">
        <v>63</v>
      </c>
      <c r="B657" s="1"/>
      <c r="C657" s="1"/>
    </row>
    <row r="658" spans="1:3" x14ac:dyDescent="0.25">
      <c r="A658" t="str" cm="1">
        <f t="array" aca="1" ref="A658" ca="1">"aK_WS_1_" &amp; INDIRECT("F" &amp; ROW(C658)-6) &amp; "_p"</f>
        <v>aK_WS_1_9_3_p</v>
      </c>
      <c r="B658">
        <v>0</v>
      </c>
      <c r="C658" t="s">
        <v>59</v>
      </c>
    </row>
    <row r="659" spans="1:3" x14ac:dyDescent="0.25">
      <c r="A659" t="str" cm="1">
        <f t="array" aca="1" ref="A659" ca="1">"aK_WS_2_" &amp; INDIRECT("F" &amp; ROW(C659)-7) &amp; "_p"</f>
        <v>aK_WS_2_9_3_p</v>
      </c>
      <c r="B659">
        <v>0</v>
      </c>
      <c r="C659" t="s">
        <v>60</v>
      </c>
    </row>
    <row r="660" spans="1:3" x14ac:dyDescent="0.25">
      <c r="A660" t="str" cm="1">
        <f t="array" aca="1" ref="A660" ca="1">"aK_WS_3_" &amp; INDIRECT("F" &amp; ROW(C660)-8) &amp; "_p"</f>
        <v>aK_WS_3_9_3_p</v>
      </c>
      <c r="B660">
        <v>2</v>
      </c>
      <c r="C660" t="s">
        <v>61</v>
      </c>
    </row>
    <row r="661" spans="1:3" x14ac:dyDescent="0.25">
      <c r="A661" s="12" t="s">
        <v>62</v>
      </c>
      <c r="B661" s="1"/>
      <c r="C661" s="1"/>
    </row>
    <row r="662" spans="1:3" x14ac:dyDescent="0.25">
      <c r="A662" t="str" cm="1">
        <f t="array" aca="1" ref="A662" ca="1">"aK_PREC_1_" &amp; INDIRECT("F" &amp; ROW(C662) - 10) &amp; "_p"</f>
        <v>aK_PREC_1_9_3_p</v>
      </c>
      <c r="B662">
        <v>0</v>
      </c>
      <c r="C662" t="s">
        <v>59</v>
      </c>
    </row>
    <row r="663" spans="1:3" x14ac:dyDescent="0.25">
      <c r="A663" t="str" cm="1">
        <f t="array" aca="1" ref="A663" ca="1">"aK_PREC_2_" &amp; INDIRECT("F" &amp; ROW(C663) - 11) &amp; "_p"</f>
        <v>aK_PREC_2_9_3_p</v>
      </c>
      <c r="B663">
        <v>0</v>
      </c>
      <c r="C663" t="s">
        <v>60</v>
      </c>
    </row>
    <row r="664" spans="1:3" x14ac:dyDescent="0.25">
      <c r="A664" t="str" cm="1">
        <f t="array" aca="1" ref="A664" ca="1">"aK_PREC_3_" &amp; INDIRECT("F" &amp; ROW(C664) - 12) &amp; "_p"</f>
        <v>aK_PREC_3_9_3_p</v>
      </c>
      <c r="B664">
        <v>2</v>
      </c>
      <c r="C664" t="s">
        <v>61</v>
      </c>
    </row>
    <row r="665" spans="1:3" x14ac:dyDescent="0.25">
      <c r="A665" s="12" t="s">
        <v>64</v>
      </c>
      <c r="B665" s="1"/>
      <c r="C665" s="1"/>
    </row>
    <row r="666" spans="1:3" x14ac:dyDescent="0.25">
      <c r="A666" t="str" cm="1">
        <f t="array" aca="1" ref="A666" ca="1">"aK_SL_1_" &amp; INDIRECT("F" &amp; ROW(C666) - 14) &amp; "_p"</f>
        <v>aK_SL_1_9_3_p</v>
      </c>
      <c r="B666">
        <v>0</v>
      </c>
      <c r="C666" t="s">
        <v>59</v>
      </c>
    </row>
    <row r="667" spans="1:3" x14ac:dyDescent="0.25">
      <c r="A667" t="str" cm="1">
        <f t="array" aca="1" ref="A667" ca="1">"aK_SL_2_" &amp; INDIRECT("F" &amp; ROW(C667) - 15) &amp; "_p"</f>
        <v>aK_SL_2_9_3_p</v>
      </c>
      <c r="B667">
        <v>0</v>
      </c>
      <c r="C667" t="s">
        <v>60</v>
      </c>
    </row>
    <row r="668" spans="1:3" x14ac:dyDescent="0.25">
      <c r="A668" t="str" cm="1">
        <f t="array" aca="1" ref="A668" ca="1">"aK_SL_3_" &amp; INDIRECT("F" &amp; ROW(C668) - 16) &amp; "_p"</f>
        <v>aK_SL_3_9_3_p</v>
      </c>
      <c r="B668">
        <v>2</v>
      </c>
      <c r="C668" t="s">
        <v>61</v>
      </c>
    </row>
    <row r="669" spans="1:3" x14ac:dyDescent="0.25">
      <c r="A669" s="12" t="s">
        <v>171</v>
      </c>
      <c r="B669" s="1"/>
      <c r="C669" s="1"/>
    </row>
    <row r="670" spans="1:3" x14ac:dyDescent="0.25">
      <c r="A670" t="str" cm="1">
        <f t="array" aca="1" ref="A670" ca="1">"aK_DRO_1_" &amp; INDIRECT("F" &amp; ROW(C670) - 18) &amp; "_p"</f>
        <v>aK_DRO_1_9_3_p</v>
      </c>
      <c r="B670">
        <v>0</v>
      </c>
      <c r="C670" t="s">
        <v>59</v>
      </c>
    </row>
    <row r="671" spans="1:3" x14ac:dyDescent="0.25">
      <c r="A671" t="str" cm="1">
        <f t="array" aca="1" ref="A671" ca="1">"aK_DRO_2_" &amp; INDIRECT("F" &amp; ROW(C671) - 19) &amp; "_p"</f>
        <v>aK_DRO_2_9_3_p</v>
      </c>
      <c r="B671">
        <v>0</v>
      </c>
      <c r="C671" t="s">
        <v>60</v>
      </c>
    </row>
    <row r="672" spans="1:3" x14ac:dyDescent="0.25">
      <c r="A672" t="str" cm="1">
        <f t="array" aca="1" ref="A672" ca="1">"aK_DRO_3_" &amp; INDIRECT("F" &amp; ROW(C672) - 20) &amp; "_p"</f>
        <v>aK_DRO_3_9_3_p</v>
      </c>
      <c r="B672">
        <v>2</v>
      </c>
      <c r="C672" t="s">
        <v>61</v>
      </c>
    </row>
    <row r="673" spans="1:3" x14ac:dyDescent="0.25">
      <c r="A673" s="12" t="s">
        <v>172</v>
      </c>
    </row>
    <row r="674" spans="1:3" x14ac:dyDescent="0.25">
      <c r="A674" t="str" cm="1">
        <f t="array" aca="1" ref="A674" ca="1">"aK_CYC_1_" &amp; INDIRECT("F" &amp; ROW(C674) - 22) &amp; "_p"</f>
        <v>aK_CYC_1_9_3_p</v>
      </c>
      <c r="B674">
        <v>0.1</v>
      </c>
      <c r="C674" t="s">
        <v>59</v>
      </c>
    </row>
    <row r="675" spans="1:3" x14ac:dyDescent="0.25">
      <c r="A675" t="str" cm="1">
        <f t="array" aca="1" ref="A675" ca="1">"aK_CYC_2_" &amp; INDIRECT("F" &amp; ROW(C675) - 23) &amp; "_p"</f>
        <v>aK_CYC_2_9_3_p</v>
      </c>
      <c r="B675">
        <v>0</v>
      </c>
      <c r="C675" t="s">
        <v>60</v>
      </c>
    </row>
    <row r="676" spans="1:3" x14ac:dyDescent="0.25">
      <c r="A676" t="str" cm="1">
        <f t="array" aca="1" ref="A676" ca="1">"aK_CYC_3_" &amp; INDIRECT("F" &amp; ROW(C676) - 24) &amp; "_p"</f>
        <v>aK_CYC_3_9_3_p</v>
      </c>
      <c r="B676">
        <v>2</v>
      </c>
      <c r="C676" t="s">
        <v>61</v>
      </c>
    </row>
  </sheetData>
  <mergeCells count="27">
    <mergeCell ref="A602:C602"/>
    <mergeCell ref="A627:C627"/>
    <mergeCell ref="A652:C652"/>
    <mergeCell ref="A477:C477"/>
    <mergeCell ref="A502:C502"/>
    <mergeCell ref="A527:C527"/>
    <mergeCell ref="A552:C552"/>
    <mergeCell ref="A577:C577"/>
    <mergeCell ref="A352:C352"/>
    <mergeCell ref="A377:C377"/>
    <mergeCell ref="A402:C402"/>
    <mergeCell ref="A427:C427"/>
    <mergeCell ref="A452:C452"/>
    <mergeCell ref="A227:C227"/>
    <mergeCell ref="A252:C252"/>
    <mergeCell ref="A277:C277"/>
    <mergeCell ref="A302:C302"/>
    <mergeCell ref="A327:C327"/>
    <mergeCell ref="A152:C152"/>
    <mergeCell ref="A177:C177"/>
    <mergeCell ref="A127:C127"/>
    <mergeCell ref="A202:C202"/>
    <mergeCell ref="A2:C2"/>
    <mergeCell ref="A27:C27"/>
    <mergeCell ref="A52:C52"/>
    <mergeCell ref="A77:C77"/>
    <mergeCell ref="A102:C102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6"/>
  <sheetViews>
    <sheetView topLeftCell="A376" workbookViewId="0">
      <selection activeCell="I342" sqref="I342"/>
    </sheetView>
  </sheetViews>
  <sheetFormatPr baseColWidth="10" defaultRowHeight="15" x14ac:dyDescent="0.25"/>
  <cols>
    <col min="1" max="1" width="24.28515625" customWidth="1"/>
  </cols>
  <sheetData>
    <row r="1" spans="1:6" x14ac:dyDescent="0.25">
      <c r="A1" s="39" t="s">
        <v>0</v>
      </c>
      <c r="B1" s="39" t="s">
        <v>1</v>
      </c>
      <c r="C1" s="39" t="s">
        <v>2</v>
      </c>
      <c r="D1" s="39"/>
      <c r="E1" s="19"/>
      <c r="F1" s="19"/>
    </row>
    <row r="2" spans="1:6" x14ac:dyDescent="0.25">
      <c r="A2" s="56" t="str">
        <f>"sector " &amp; D2 &amp; " and region " &amp;E2</f>
        <v>sector 1 and region 1</v>
      </c>
      <c r="B2" s="56"/>
      <c r="C2" s="56"/>
      <c r="D2" s="19">
        <v>1</v>
      </c>
      <c r="E2" s="19">
        <v>1</v>
      </c>
      <c r="F2" s="19" t="str">
        <f>D2 &amp; "_" &amp; E2</f>
        <v>1_1</v>
      </c>
    </row>
    <row r="3" spans="1:6" x14ac:dyDescent="0.25">
      <c r="A3" s="12" t="s">
        <v>58</v>
      </c>
      <c r="B3" s="1"/>
      <c r="C3" s="1"/>
    </row>
    <row r="4" spans="1:6" x14ac:dyDescent="0.25">
      <c r="A4" t="str" cm="1">
        <f t="array" aca="1" ref="A4" ca="1">"a_T_1_" &amp; INDIRECT("F" &amp; ROW(C4)-2) &amp; "_p"</f>
        <v>a_T_1_1_1_p</v>
      </c>
      <c r="B4">
        <v>0.1</v>
      </c>
      <c r="C4" t="s">
        <v>59</v>
      </c>
    </row>
    <row r="5" spans="1:6" x14ac:dyDescent="0.25">
      <c r="A5" t="str" cm="1">
        <f t="array" aca="1" ref="A5" ca="1">"a_T_2_" &amp; INDIRECT("F" &amp; ROW(C5)-3) &amp; "_p"</f>
        <v>a_T_2_1_1_p</v>
      </c>
      <c r="B5">
        <v>0</v>
      </c>
      <c r="C5" t="s">
        <v>215</v>
      </c>
    </row>
    <row r="6" spans="1:6" x14ac:dyDescent="0.25">
      <c r="A6" t="str" cm="1">
        <f t="array" aca="1" ref="A6" ca="1">"a_T_3_" &amp; INDIRECT("F" &amp; ROW(C6)-4) &amp; "_p"</f>
        <v>a_T_3_1_1_p</v>
      </c>
      <c r="B6">
        <v>2</v>
      </c>
      <c r="C6" t="s">
        <v>216</v>
      </c>
    </row>
    <row r="7" spans="1:6" x14ac:dyDescent="0.25">
      <c r="A7" s="12" t="s">
        <v>63</v>
      </c>
      <c r="B7" s="1"/>
      <c r="C7" s="1"/>
    </row>
    <row r="8" spans="1:6" x14ac:dyDescent="0.25">
      <c r="A8" t="str" cm="1">
        <f t="array" aca="1" ref="A8" ca="1">"a_WS_1_" &amp; INDIRECT("F" &amp; ROW(C8)-6) &amp; "_p"</f>
        <v>a_WS_1_1_1_p</v>
      </c>
      <c r="B8">
        <v>0</v>
      </c>
      <c r="C8" t="s">
        <v>59</v>
      </c>
    </row>
    <row r="9" spans="1:6" x14ac:dyDescent="0.25">
      <c r="A9" t="str" cm="1">
        <f t="array" aca="1" ref="A9" ca="1">"a_WS_2_" &amp; INDIRECT("F" &amp; ROW(C9)-7) &amp; "_p"</f>
        <v>a_WS_2_1_1_p</v>
      </c>
      <c r="B9">
        <v>0</v>
      </c>
      <c r="C9" t="s">
        <v>215</v>
      </c>
    </row>
    <row r="10" spans="1:6" x14ac:dyDescent="0.25">
      <c r="A10" t="str" cm="1">
        <f t="array" aca="1" ref="A10" ca="1">"a_WS_3_" &amp; INDIRECT("F" &amp; ROW(C10)-8) &amp; "_p"</f>
        <v>a_WS_3_1_1_p</v>
      </c>
      <c r="B10">
        <v>2</v>
      </c>
      <c r="C10" t="s">
        <v>216</v>
      </c>
    </row>
    <row r="11" spans="1:6" x14ac:dyDescent="0.25">
      <c r="A11" s="12" t="s">
        <v>62</v>
      </c>
      <c r="B11" s="1"/>
      <c r="C11" s="1"/>
    </row>
    <row r="12" spans="1:6" x14ac:dyDescent="0.25">
      <c r="A12" t="str" cm="1">
        <f t="array" aca="1" ref="A12" ca="1">"a_PREC_1_" &amp; INDIRECT("F" &amp; ROW(C12) - 10) &amp; "_p"</f>
        <v>a_PREC_1_1_1_p</v>
      </c>
      <c r="B12">
        <v>0</v>
      </c>
      <c r="C12" t="s">
        <v>59</v>
      </c>
    </row>
    <row r="13" spans="1:6" x14ac:dyDescent="0.25">
      <c r="A13" t="str" cm="1">
        <f t="array" aca="1" ref="A13" ca="1">"a_PREC_2_" &amp; INDIRECT("F" &amp; ROW(C13) - 11) &amp; "_p"</f>
        <v>a_PREC_2_1_1_p</v>
      </c>
      <c r="B13">
        <v>0</v>
      </c>
      <c r="C13" t="s">
        <v>215</v>
      </c>
    </row>
    <row r="14" spans="1:6" x14ac:dyDescent="0.25">
      <c r="A14" t="str" cm="1">
        <f t="array" aca="1" ref="A14" ca="1">"a_PREC_3_" &amp; INDIRECT("F" &amp; ROW(C14) - 12) &amp; "_p"</f>
        <v>a_PREC_3_1_1_p</v>
      </c>
      <c r="B14">
        <v>2</v>
      </c>
      <c r="C14" t="s">
        <v>216</v>
      </c>
    </row>
    <row r="15" spans="1:6" x14ac:dyDescent="0.25">
      <c r="A15" s="12" t="s">
        <v>64</v>
      </c>
      <c r="B15" s="1"/>
      <c r="C15" s="1"/>
    </row>
    <row r="16" spans="1:6" x14ac:dyDescent="0.25">
      <c r="A16" t="str" cm="1">
        <f t="array" aca="1" ref="A16" ca="1">"a_SL_1_" &amp; INDIRECT("F" &amp; ROW(C16) - 14) &amp; "_p"</f>
        <v>a_SL_1_1_1_p</v>
      </c>
      <c r="B16">
        <v>0.4</v>
      </c>
      <c r="C16" t="s">
        <v>59</v>
      </c>
    </row>
    <row r="17" spans="1:6" x14ac:dyDescent="0.25">
      <c r="A17" t="str" cm="1">
        <f t="array" aca="1" ref="A17" ca="1">"a_SL_2_" &amp; INDIRECT("F" &amp; ROW(C17) - 15) &amp; "_p"</f>
        <v>a_SL_2_1_1_p</v>
      </c>
      <c r="B17">
        <v>0</v>
      </c>
      <c r="C17" t="s">
        <v>215</v>
      </c>
    </row>
    <row r="18" spans="1:6" x14ac:dyDescent="0.25">
      <c r="A18" t="str" cm="1">
        <f t="array" aca="1" ref="A18" ca="1">"a_SL_3_" &amp; INDIRECT("F" &amp; ROW(C18) - 16) &amp; "_p"</f>
        <v>a_SL_3_1_1_p</v>
      </c>
      <c r="B18">
        <v>2</v>
      </c>
      <c r="C18" t="s">
        <v>216</v>
      </c>
    </row>
    <row r="19" spans="1:6" x14ac:dyDescent="0.25">
      <c r="A19" s="12" t="s">
        <v>171</v>
      </c>
      <c r="B19" s="1"/>
      <c r="C19" s="1"/>
    </row>
    <row r="20" spans="1:6" x14ac:dyDescent="0.25">
      <c r="A20" t="str" cm="1">
        <f t="array" aca="1" ref="A20" ca="1">"a_DRO_1_" &amp; INDIRECT("F" &amp; ROW(C20) - 18) &amp; "_p"</f>
        <v>a_DRO_1_1_1_p</v>
      </c>
      <c r="B20" s="1">
        <v>0</v>
      </c>
      <c r="C20" t="s">
        <v>59</v>
      </c>
    </row>
    <row r="21" spans="1:6" x14ac:dyDescent="0.25">
      <c r="A21" t="str" cm="1">
        <f t="array" aca="1" ref="A21" ca="1">"a_DRO_2_" &amp; INDIRECT("F" &amp; ROW(C21) - 19) &amp; "_p"</f>
        <v>a_DRO_2_1_1_p</v>
      </c>
      <c r="B21">
        <v>0</v>
      </c>
      <c r="C21" t="s">
        <v>215</v>
      </c>
    </row>
    <row r="22" spans="1:6" x14ac:dyDescent="0.25">
      <c r="A22" t="str" cm="1">
        <f t="array" aca="1" ref="A22" ca="1">"a_DRO_3_" &amp; INDIRECT("F" &amp; ROW(C22) - 20) &amp; "_p"</f>
        <v>a_DRO_3_1_1_p</v>
      </c>
      <c r="B22">
        <v>2</v>
      </c>
      <c r="C22" t="s">
        <v>216</v>
      </c>
    </row>
    <row r="23" spans="1:6" x14ac:dyDescent="0.25">
      <c r="A23" s="12" t="s">
        <v>172</v>
      </c>
    </row>
    <row r="24" spans="1:6" x14ac:dyDescent="0.25">
      <c r="A24" t="str" cm="1">
        <f t="array" aca="1" ref="A24" ca="1">"a_CYC_1_" &amp; INDIRECT("F" &amp; ROW(C24) - 22) &amp; "_p"</f>
        <v>a_CYC_1_1_1_p</v>
      </c>
      <c r="B24">
        <v>0</v>
      </c>
      <c r="C24" t="s">
        <v>59</v>
      </c>
    </row>
    <row r="25" spans="1:6" x14ac:dyDescent="0.25">
      <c r="A25" t="str" cm="1">
        <f t="array" aca="1" ref="A25" ca="1">"a_CYC_2_" &amp; INDIRECT("F" &amp; ROW(C25) - 23) &amp; "_p"</f>
        <v>a_CYC_2_1_1_p</v>
      </c>
      <c r="B25">
        <v>0</v>
      </c>
      <c r="C25" t="s">
        <v>215</v>
      </c>
    </row>
    <row r="26" spans="1:6" x14ac:dyDescent="0.25">
      <c r="A26" t="str" cm="1">
        <f t="array" aca="1" ref="A26" ca="1">"a_CYC_3_" &amp; INDIRECT("F" &amp; ROW(C26) - 24) &amp; "_p"</f>
        <v>a_CYC_3_1_1_p</v>
      </c>
      <c r="B26">
        <v>2</v>
      </c>
      <c r="C26" t="s">
        <v>216</v>
      </c>
    </row>
    <row r="27" spans="1:6" x14ac:dyDescent="0.25">
      <c r="A27" s="56" t="str">
        <f>"sector " &amp; D27 &amp; " and region " &amp;E27</f>
        <v>sector 1 and region 2</v>
      </c>
      <c r="B27" s="56"/>
      <c r="C27" s="56"/>
      <c r="D27" s="19">
        <v>1</v>
      </c>
      <c r="E27" s="19">
        <v>2</v>
      </c>
      <c r="F27" t="str">
        <f>D27 &amp; "_" &amp; E27</f>
        <v>1_2</v>
      </c>
    </row>
    <row r="28" spans="1:6" x14ac:dyDescent="0.25">
      <c r="A28" s="12" t="s">
        <v>58</v>
      </c>
      <c r="B28" s="1"/>
      <c r="C28" s="1"/>
    </row>
    <row r="29" spans="1:6" x14ac:dyDescent="0.25">
      <c r="A29" t="str" cm="1">
        <f t="array" aca="1" ref="A29" ca="1">"a_T_1_" &amp; INDIRECT("F" &amp; ROW(C29)-2) &amp; "_p"</f>
        <v>a_T_1_1_2_p</v>
      </c>
      <c r="B29">
        <v>0.1</v>
      </c>
      <c r="C29" t="s">
        <v>59</v>
      </c>
    </row>
    <row r="30" spans="1:6" x14ac:dyDescent="0.25">
      <c r="A30" t="str" cm="1">
        <f t="array" aca="1" ref="A30" ca="1">"a_T_2_" &amp; INDIRECT("F" &amp; ROW(C30)-3) &amp; "_p"</f>
        <v>a_T_2_1_2_p</v>
      </c>
      <c r="B30">
        <v>0</v>
      </c>
      <c r="C30" t="s">
        <v>215</v>
      </c>
    </row>
    <row r="31" spans="1:6" x14ac:dyDescent="0.25">
      <c r="A31" t="str" cm="1">
        <f t="array" aca="1" ref="A31" ca="1">"a_T_3_" &amp; INDIRECT("F" &amp; ROW(C31)-4) &amp; "_p"</f>
        <v>a_T_3_1_2_p</v>
      </c>
      <c r="B31">
        <v>2</v>
      </c>
      <c r="C31" t="s">
        <v>216</v>
      </c>
    </row>
    <row r="32" spans="1:6" x14ac:dyDescent="0.25">
      <c r="A32" s="12" t="s">
        <v>63</v>
      </c>
      <c r="B32" s="1"/>
      <c r="C32" s="1"/>
    </row>
    <row r="33" spans="1:3" x14ac:dyDescent="0.25">
      <c r="A33" t="str" cm="1">
        <f t="array" aca="1" ref="A33" ca="1">"a_WS_1_" &amp; INDIRECT("F" &amp; ROW(C33)-6) &amp; "_p"</f>
        <v>a_WS_1_1_2_p</v>
      </c>
      <c r="B33">
        <v>0</v>
      </c>
      <c r="C33" t="s">
        <v>59</v>
      </c>
    </row>
    <row r="34" spans="1:3" x14ac:dyDescent="0.25">
      <c r="A34" t="str" cm="1">
        <f t="array" aca="1" ref="A34" ca="1">"a_WS_2_" &amp; INDIRECT("F" &amp; ROW(C34)-7) &amp; "_p"</f>
        <v>a_WS_2_1_2_p</v>
      </c>
      <c r="B34">
        <v>0</v>
      </c>
      <c r="C34" t="s">
        <v>215</v>
      </c>
    </row>
    <row r="35" spans="1:3" x14ac:dyDescent="0.25">
      <c r="A35" t="str" cm="1">
        <f t="array" aca="1" ref="A35" ca="1">"a_WS_3_" &amp; INDIRECT("F" &amp; ROW(C35)-8) &amp; "_p"</f>
        <v>a_WS_3_1_2_p</v>
      </c>
      <c r="B35">
        <v>2</v>
      </c>
      <c r="C35" t="s">
        <v>216</v>
      </c>
    </row>
    <row r="36" spans="1:3" x14ac:dyDescent="0.25">
      <c r="A36" s="12" t="s">
        <v>62</v>
      </c>
      <c r="B36" s="1"/>
      <c r="C36" s="1"/>
    </row>
    <row r="37" spans="1:3" x14ac:dyDescent="0.25">
      <c r="A37" t="str" cm="1">
        <f t="array" aca="1" ref="A37" ca="1">"a_PREC_1_" &amp; INDIRECT("F" &amp; ROW(C37) - 10) &amp; "_p"</f>
        <v>a_PREC_1_1_2_p</v>
      </c>
      <c r="B37">
        <v>0</v>
      </c>
      <c r="C37" t="s">
        <v>59</v>
      </c>
    </row>
    <row r="38" spans="1:3" x14ac:dyDescent="0.25">
      <c r="A38" t="str" cm="1">
        <f t="array" aca="1" ref="A38" ca="1">"a_PREC_2_" &amp; INDIRECT("F" &amp; ROW(C38) - 11) &amp; "_p"</f>
        <v>a_PREC_2_1_2_p</v>
      </c>
      <c r="B38">
        <v>0</v>
      </c>
      <c r="C38" t="s">
        <v>215</v>
      </c>
    </row>
    <row r="39" spans="1:3" x14ac:dyDescent="0.25">
      <c r="A39" t="str" cm="1">
        <f t="array" aca="1" ref="A39" ca="1">"a_PREC_3_" &amp; INDIRECT("F" &amp; ROW(C39) - 12) &amp; "_p"</f>
        <v>a_PREC_3_1_2_p</v>
      </c>
      <c r="B39">
        <v>2</v>
      </c>
      <c r="C39" t="s">
        <v>216</v>
      </c>
    </row>
    <row r="40" spans="1:3" x14ac:dyDescent="0.25">
      <c r="A40" s="12" t="s">
        <v>64</v>
      </c>
      <c r="B40" s="1"/>
      <c r="C40" s="1"/>
    </row>
    <row r="41" spans="1:3" x14ac:dyDescent="0.25">
      <c r="A41" t="str" cm="1">
        <f t="array" aca="1" ref="A41" ca="1">"a_SL_1_" &amp; INDIRECT("F" &amp; ROW(C41) - 14) &amp; "_p"</f>
        <v>a_SL_1_1_2_p</v>
      </c>
      <c r="B41">
        <v>0.17</v>
      </c>
      <c r="C41" t="s">
        <v>59</v>
      </c>
    </row>
    <row r="42" spans="1:3" x14ac:dyDescent="0.25">
      <c r="A42" t="str" cm="1">
        <f t="array" aca="1" ref="A42" ca="1">"a_SL_2_" &amp; INDIRECT("F" &amp; ROW(C42) - 15) &amp; "_p"</f>
        <v>a_SL_2_1_2_p</v>
      </c>
      <c r="B42">
        <v>0</v>
      </c>
      <c r="C42" t="s">
        <v>215</v>
      </c>
    </row>
    <row r="43" spans="1:3" x14ac:dyDescent="0.25">
      <c r="A43" t="str" cm="1">
        <f t="array" aca="1" ref="A43" ca="1">"a_SL_3_" &amp; INDIRECT("F" &amp; ROW(C43) - 16) &amp; "_p"</f>
        <v>a_SL_3_1_2_p</v>
      </c>
      <c r="B43">
        <v>2</v>
      </c>
      <c r="C43" t="s">
        <v>216</v>
      </c>
    </row>
    <row r="44" spans="1:3" x14ac:dyDescent="0.25">
      <c r="A44" s="12" t="s">
        <v>171</v>
      </c>
      <c r="B44" s="1"/>
      <c r="C44" s="1"/>
    </row>
    <row r="45" spans="1:3" x14ac:dyDescent="0.25">
      <c r="A45" t="str" cm="1">
        <f t="array" aca="1" ref="A45" ca="1">"a_DRO_1_" &amp; INDIRECT("F" &amp; ROW(C45) - 18) &amp; "_p"</f>
        <v>a_DRO_1_1_2_p</v>
      </c>
      <c r="B45" s="1">
        <v>0</v>
      </c>
      <c r="C45" t="s">
        <v>59</v>
      </c>
    </row>
    <row r="46" spans="1:3" x14ac:dyDescent="0.25">
      <c r="A46" t="str" cm="1">
        <f t="array" aca="1" ref="A46" ca="1">"a_DRO_2_" &amp; INDIRECT("F" &amp; ROW(C46) - 19) &amp; "_p"</f>
        <v>a_DRO_2_1_2_p</v>
      </c>
      <c r="B46">
        <v>0</v>
      </c>
      <c r="C46" t="s">
        <v>215</v>
      </c>
    </row>
    <row r="47" spans="1:3" x14ac:dyDescent="0.25">
      <c r="A47" t="str" cm="1">
        <f t="array" aca="1" ref="A47" ca="1">"a_DRO_3_" &amp; INDIRECT("F" &amp; ROW(C47) - 20) &amp; "_p"</f>
        <v>a_DRO_3_1_2_p</v>
      </c>
      <c r="B47">
        <v>2</v>
      </c>
      <c r="C47" t="s">
        <v>216</v>
      </c>
    </row>
    <row r="48" spans="1:3" x14ac:dyDescent="0.25">
      <c r="A48" s="12" t="s">
        <v>172</v>
      </c>
    </row>
    <row r="49" spans="1:6" x14ac:dyDescent="0.25">
      <c r="A49" t="str" cm="1">
        <f t="array" aca="1" ref="A49" ca="1">"a_CYC_1_" &amp; INDIRECT("F" &amp; ROW(C49) - 22) &amp; "_p"</f>
        <v>a_CYC_1_1_2_p</v>
      </c>
      <c r="B49">
        <v>0</v>
      </c>
      <c r="C49" t="s">
        <v>59</v>
      </c>
    </row>
    <row r="50" spans="1:6" x14ac:dyDescent="0.25">
      <c r="A50" t="str" cm="1">
        <f t="array" aca="1" ref="A50" ca="1">"a_CYC_2_" &amp; INDIRECT("F" &amp; ROW(C50) - 23) &amp; "_p"</f>
        <v>a_CYC_2_1_2_p</v>
      </c>
      <c r="B50">
        <v>0</v>
      </c>
      <c r="C50" t="s">
        <v>215</v>
      </c>
    </row>
    <row r="51" spans="1:6" x14ac:dyDescent="0.25">
      <c r="A51" t="str" cm="1">
        <f t="array" aca="1" ref="A51" ca="1">"a_CYC_3_" &amp; INDIRECT("F" &amp; ROW(C51) - 24) &amp; "_p"</f>
        <v>a_CYC_3_1_2_p</v>
      </c>
      <c r="B51">
        <v>2</v>
      </c>
      <c r="C51" t="s">
        <v>216</v>
      </c>
    </row>
    <row r="52" spans="1:6" x14ac:dyDescent="0.25">
      <c r="A52" s="56" t="str">
        <f>"sector " &amp; D52 &amp; " and region " &amp;E52</f>
        <v>sector 1 and region 3</v>
      </c>
      <c r="B52" s="56"/>
      <c r="C52" s="56"/>
      <c r="D52" s="19">
        <v>1</v>
      </c>
      <c r="E52" s="19">
        <v>3</v>
      </c>
      <c r="F52" t="str">
        <f>D52 &amp; "_" &amp; E52</f>
        <v>1_3</v>
      </c>
    </row>
    <row r="53" spans="1:6" x14ac:dyDescent="0.25">
      <c r="A53" s="12" t="s">
        <v>58</v>
      </c>
      <c r="B53" s="1"/>
      <c r="C53" s="1"/>
    </row>
    <row r="54" spans="1:6" x14ac:dyDescent="0.25">
      <c r="A54" t="str" cm="1">
        <f t="array" aca="1" ref="A54" ca="1">"a_T_1_" &amp; INDIRECT("F" &amp; ROW(C54)-2) &amp; "_p"</f>
        <v>a_T_1_1_3_p</v>
      </c>
      <c r="B54">
        <v>0.1</v>
      </c>
      <c r="C54" t="s">
        <v>59</v>
      </c>
    </row>
    <row r="55" spans="1:6" x14ac:dyDescent="0.25">
      <c r="A55" t="str" cm="1">
        <f t="array" aca="1" ref="A55" ca="1">"a_T_2_" &amp; INDIRECT("F" &amp; ROW(C55)-3) &amp; "_p"</f>
        <v>a_T_2_1_3_p</v>
      </c>
      <c r="B55">
        <v>0</v>
      </c>
      <c r="C55" t="s">
        <v>215</v>
      </c>
    </row>
    <row r="56" spans="1:6" x14ac:dyDescent="0.25">
      <c r="A56" t="str" cm="1">
        <f t="array" aca="1" ref="A56" ca="1">"a_T_3_" &amp; INDIRECT("F" &amp; ROW(C56)-4) &amp; "_p"</f>
        <v>a_T_3_1_3_p</v>
      </c>
      <c r="B56">
        <v>2</v>
      </c>
      <c r="C56" t="s">
        <v>216</v>
      </c>
    </row>
    <row r="57" spans="1:6" x14ac:dyDescent="0.25">
      <c r="A57" s="12" t="s">
        <v>63</v>
      </c>
      <c r="B57" s="1"/>
      <c r="C57" s="1"/>
    </row>
    <row r="58" spans="1:6" x14ac:dyDescent="0.25">
      <c r="A58" t="str" cm="1">
        <f t="array" aca="1" ref="A58" ca="1">"a_WS_1_" &amp; INDIRECT("F" &amp; ROW(C58)-6) &amp; "_p"</f>
        <v>a_WS_1_1_3_p</v>
      </c>
      <c r="B58">
        <v>0</v>
      </c>
      <c r="C58" t="s">
        <v>59</v>
      </c>
    </row>
    <row r="59" spans="1:6" x14ac:dyDescent="0.25">
      <c r="A59" t="str" cm="1">
        <f t="array" aca="1" ref="A59" ca="1">"a_WS_2_" &amp; INDIRECT("F" &amp; ROW(C59)-7) &amp; "_p"</f>
        <v>a_WS_2_1_3_p</v>
      </c>
      <c r="B59">
        <v>0</v>
      </c>
      <c r="C59" t="s">
        <v>215</v>
      </c>
    </row>
    <row r="60" spans="1:6" x14ac:dyDescent="0.25">
      <c r="A60" t="str" cm="1">
        <f t="array" aca="1" ref="A60" ca="1">"a_WS_3_" &amp; INDIRECT("F" &amp; ROW(C60)-8) &amp; "_p"</f>
        <v>a_WS_3_1_3_p</v>
      </c>
      <c r="B60">
        <v>2</v>
      </c>
      <c r="C60" t="s">
        <v>216</v>
      </c>
    </row>
    <row r="61" spans="1:6" x14ac:dyDescent="0.25">
      <c r="A61" s="12" t="s">
        <v>62</v>
      </c>
      <c r="B61" s="1"/>
      <c r="C61" s="1"/>
    </row>
    <row r="62" spans="1:6" x14ac:dyDescent="0.25">
      <c r="A62" t="str" cm="1">
        <f t="array" aca="1" ref="A62" ca="1">"a_PREC_1_" &amp; INDIRECT("F" &amp; ROW(C62) - 10) &amp; "_p"</f>
        <v>a_PREC_1_1_3_p</v>
      </c>
      <c r="B62">
        <v>0</v>
      </c>
      <c r="C62" t="s">
        <v>59</v>
      </c>
    </row>
    <row r="63" spans="1:6" x14ac:dyDescent="0.25">
      <c r="A63" t="str" cm="1">
        <f t="array" aca="1" ref="A63" ca="1">"a_PREC_2_" &amp; INDIRECT("F" &amp; ROW(C63) - 11) &amp; "_p"</f>
        <v>a_PREC_2_1_3_p</v>
      </c>
      <c r="B63">
        <v>0</v>
      </c>
      <c r="C63" t="s">
        <v>215</v>
      </c>
    </row>
    <row r="64" spans="1:6" x14ac:dyDescent="0.25">
      <c r="A64" t="str" cm="1">
        <f t="array" aca="1" ref="A64" ca="1">"a_PREC_3_" &amp; INDIRECT("F" &amp; ROW(C64) - 12) &amp; "_p"</f>
        <v>a_PREC_3_1_3_p</v>
      </c>
      <c r="B64">
        <v>2</v>
      </c>
      <c r="C64" t="s">
        <v>216</v>
      </c>
    </row>
    <row r="65" spans="1:6" x14ac:dyDescent="0.25">
      <c r="A65" s="12" t="s">
        <v>64</v>
      </c>
      <c r="B65" s="1"/>
      <c r="C65" s="1"/>
    </row>
    <row r="66" spans="1:6" x14ac:dyDescent="0.25">
      <c r="A66" t="str" cm="1">
        <f t="array" aca="1" ref="A66" ca="1">"a_SL_1_" &amp; INDIRECT("F" &amp; ROW(C66) - 14) &amp; "_p"</f>
        <v>a_SL_1_1_3_p</v>
      </c>
      <c r="B66">
        <v>0.02</v>
      </c>
      <c r="C66" t="s">
        <v>59</v>
      </c>
    </row>
    <row r="67" spans="1:6" x14ac:dyDescent="0.25">
      <c r="A67" t="str" cm="1">
        <f t="array" aca="1" ref="A67" ca="1">"a_SL_2_" &amp; INDIRECT("F" &amp; ROW(C67) - 15) &amp; "_p"</f>
        <v>a_SL_2_1_3_p</v>
      </c>
      <c r="B67">
        <v>0</v>
      </c>
      <c r="C67" t="s">
        <v>215</v>
      </c>
    </row>
    <row r="68" spans="1:6" x14ac:dyDescent="0.25">
      <c r="A68" t="str" cm="1">
        <f t="array" aca="1" ref="A68" ca="1">"a_SL_3_" &amp; INDIRECT("F" &amp; ROW(C68) - 16) &amp; "_p"</f>
        <v>a_SL_3_1_3_p</v>
      </c>
      <c r="B68">
        <v>2</v>
      </c>
      <c r="C68" t="s">
        <v>216</v>
      </c>
    </row>
    <row r="69" spans="1:6" x14ac:dyDescent="0.25">
      <c r="A69" s="12" t="s">
        <v>171</v>
      </c>
      <c r="B69" s="1"/>
      <c r="C69" s="1"/>
    </row>
    <row r="70" spans="1:6" x14ac:dyDescent="0.25">
      <c r="A70" t="str" cm="1">
        <f t="array" aca="1" ref="A70" ca="1">"a_DRO_1_" &amp; INDIRECT("F" &amp; ROW(C70) - 18) &amp; "_p"</f>
        <v>a_DRO_1_1_3_p</v>
      </c>
      <c r="B70" s="1">
        <v>0</v>
      </c>
      <c r="C70" t="s">
        <v>59</v>
      </c>
    </row>
    <row r="71" spans="1:6" x14ac:dyDescent="0.25">
      <c r="A71" t="str" cm="1">
        <f t="array" aca="1" ref="A71" ca="1">"a_DRO_2_" &amp; INDIRECT("F" &amp; ROW(C71) - 19) &amp; "_p"</f>
        <v>a_DRO_2_1_3_p</v>
      </c>
      <c r="B71">
        <v>0</v>
      </c>
      <c r="C71" t="s">
        <v>215</v>
      </c>
    </row>
    <row r="72" spans="1:6" x14ac:dyDescent="0.25">
      <c r="A72" t="str" cm="1">
        <f t="array" aca="1" ref="A72" ca="1">"a_DRO_3_" &amp; INDIRECT("F" &amp; ROW(C72) - 20) &amp; "_p"</f>
        <v>a_DRO_3_1_3_p</v>
      </c>
      <c r="B72">
        <v>2</v>
      </c>
      <c r="C72" t="s">
        <v>216</v>
      </c>
    </row>
    <row r="73" spans="1:6" x14ac:dyDescent="0.25">
      <c r="A73" s="12" t="s">
        <v>172</v>
      </c>
    </row>
    <row r="74" spans="1:6" x14ac:dyDescent="0.25">
      <c r="A74" t="str" cm="1">
        <f t="array" aca="1" ref="A74" ca="1">"a_CYC_1_" &amp; INDIRECT("F" &amp; ROW(C74) - 22) &amp; "_p"</f>
        <v>a_CYC_1_1_3_p</v>
      </c>
      <c r="B74">
        <v>0</v>
      </c>
      <c r="C74" t="s">
        <v>59</v>
      </c>
    </row>
    <row r="75" spans="1:6" x14ac:dyDescent="0.25">
      <c r="A75" t="str" cm="1">
        <f t="array" aca="1" ref="A75" ca="1">"a_CYC_2_" &amp; INDIRECT("F" &amp; ROW(C75) - 23) &amp; "_p"</f>
        <v>a_CYC_2_1_3_p</v>
      </c>
      <c r="B75">
        <v>0</v>
      </c>
      <c r="C75" t="s">
        <v>215</v>
      </c>
    </row>
    <row r="76" spans="1:6" x14ac:dyDescent="0.25">
      <c r="A76" t="str" cm="1">
        <f t="array" aca="1" ref="A76" ca="1">"a_CYC_3_" &amp; INDIRECT("F" &amp; ROW(C76) - 24) &amp; "_p"</f>
        <v>a_CYC_3_1_3_p</v>
      </c>
      <c r="B76">
        <v>2</v>
      </c>
      <c r="C76" t="s">
        <v>216</v>
      </c>
    </row>
    <row r="77" spans="1:6" x14ac:dyDescent="0.25">
      <c r="A77" s="56" t="str">
        <f>"sector " &amp; D77 &amp; " and region " &amp;E77</f>
        <v>sector 2 and region 1</v>
      </c>
      <c r="B77" s="56"/>
      <c r="C77" s="56"/>
      <c r="D77" s="19">
        <v>2</v>
      </c>
      <c r="E77" s="19">
        <v>1</v>
      </c>
      <c r="F77" t="str">
        <f>D77 &amp; "_" &amp; E77</f>
        <v>2_1</v>
      </c>
    </row>
    <row r="78" spans="1:6" x14ac:dyDescent="0.25">
      <c r="A78" s="12" t="s">
        <v>58</v>
      </c>
      <c r="B78" s="1"/>
      <c r="C78" s="1"/>
    </row>
    <row r="79" spans="1:6" x14ac:dyDescent="0.25">
      <c r="A79" t="str" cm="1">
        <f t="array" aca="1" ref="A79" ca="1">"a_T_1_" &amp; INDIRECT("F" &amp; ROW(C79)-2) &amp; "_p"</f>
        <v>a_T_1_2_1_p</v>
      </c>
      <c r="B79">
        <v>4.4999999999999998E-2</v>
      </c>
      <c r="C79" t="s">
        <v>59</v>
      </c>
    </row>
    <row r="80" spans="1:6" x14ac:dyDescent="0.25">
      <c r="A80" t="str" cm="1">
        <f t="array" aca="1" ref="A80" ca="1">"a_T_2_" &amp; INDIRECT("F" &amp; ROW(C80)-3) &amp; "_p"</f>
        <v>a_T_2_2_1_p</v>
      </c>
      <c r="B80">
        <v>0</v>
      </c>
      <c r="C80" t="s">
        <v>215</v>
      </c>
    </row>
    <row r="81" spans="1:3" x14ac:dyDescent="0.25">
      <c r="A81" t="str" cm="1">
        <f t="array" aca="1" ref="A81" ca="1">"a_T_3_" &amp; INDIRECT("F" &amp; ROW(C81)-4) &amp; "_p"</f>
        <v>a_T_3_2_1_p</v>
      </c>
      <c r="B81">
        <v>2</v>
      </c>
      <c r="C81" t="s">
        <v>216</v>
      </c>
    </row>
    <row r="82" spans="1:3" x14ac:dyDescent="0.25">
      <c r="A82" s="12" t="s">
        <v>63</v>
      </c>
      <c r="B82" s="1"/>
      <c r="C82" s="1"/>
    </row>
    <row r="83" spans="1:3" x14ac:dyDescent="0.25">
      <c r="A83" t="str" cm="1">
        <f t="array" aca="1" ref="A83" ca="1">"a_WS_1_" &amp; INDIRECT("F" &amp; ROW(C83)-6) &amp; "_p"</f>
        <v>a_WS_1_2_1_p</v>
      </c>
      <c r="B83">
        <v>0</v>
      </c>
      <c r="C83" t="s">
        <v>59</v>
      </c>
    </row>
    <row r="84" spans="1:3" x14ac:dyDescent="0.25">
      <c r="A84" t="str" cm="1">
        <f t="array" aca="1" ref="A84" ca="1">"a_WS_2_" &amp; INDIRECT("F" &amp; ROW(C84)-7) &amp; "_p"</f>
        <v>a_WS_2_2_1_p</v>
      </c>
      <c r="B84">
        <v>0</v>
      </c>
      <c r="C84" t="s">
        <v>215</v>
      </c>
    </row>
    <row r="85" spans="1:3" x14ac:dyDescent="0.25">
      <c r="A85" t="str" cm="1">
        <f t="array" aca="1" ref="A85" ca="1">"a_WS_3_" &amp; INDIRECT("F" &amp; ROW(C85)-8) &amp; "_p"</f>
        <v>a_WS_3_2_1_p</v>
      </c>
      <c r="B85">
        <v>2</v>
      </c>
      <c r="C85" t="s">
        <v>216</v>
      </c>
    </row>
    <row r="86" spans="1:3" x14ac:dyDescent="0.25">
      <c r="A86" s="12" t="s">
        <v>62</v>
      </c>
      <c r="B86" s="1"/>
      <c r="C86" s="1"/>
    </row>
    <row r="87" spans="1:3" x14ac:dyDescent="0.25">
      <c r="A87" t="str" cm="1">
        <f t="array" aca="1" ref="A87" ca="1">"a_PREC_1_" &amp; INDIRECT("F" &amp; ROW(C87) - 10) &amp; "_p"</f>
        <v>a_PREC_1_2_1_p</v>
      </c>
      <c r="B87">
        <v>0</v>
      </c>
      <c r="C87" t="s">
        <v>59</v>
      </c>
    </row>
    <row r="88" spans="1:3" x14ac:dyDescent="0.25">
      <c r="A88" t="str" cm="1">
        <f t="array" aca="1" ref="A88" ca="1">"a_PREC_2_" &amp; INDIRECT("F" &amp; ROW(C88) - 11) &amp; "_p"</f>
        <v>a_PREC_2_2_1_p</v>
      </c>
      <c r="B88">
        <v>0</v>
      </c>
      <c r="C88" t="s">
        <v>215</v>
      </c>
    </row>
    <row r="89" spans="1:3" x14ac:dyDescent="0.25">
      <c r="A89" t="str" cm="1">
        <f t="array" aca="1" ref="A89" ca="1">"a_PREC_3_" &amp; INDIRECT("F" &amp; ROW(C89) - 12) &amp; "_p"</f>
        <v>a_PREC_3_2_1_p</v>
      </c>
      <c r="B89">
        <v>2</v>
      </c>
      <c r="C89" t="s">
        <v>216</v>
      </c>
    </row>
    <row r="90" spans="1:3" x14ac:dyDescent="0.25">
      <c r="A90" s="12" t="s">
        <v>64</v>
      </c>
      <c r="B90" s="1"/>
      <c r="C90" s="1"/>
    </row>
    <row r="91" spans="1:3" x14ac:dyDescent="0.25">
      <c r="A91" t="str" cm="1">
        <f t="array" aca="1" ref="A91" ca="1">"a_SL_1_" &amp; INDIRECT("F" &amp; ROW(C91) - 14) &amp; "_p"</f>
        <v>a_SL_1_2_1_p</v>
      </c>
      <c r="B91">
        <v>0</v>
      </c>
      <c r="C91" t="s">
        <v>59</v>
      </c>
    </row>
    <row r="92" spans="1:3" x14ac:dyDescent="0.25">
      <c r="A92" t="str" cm="1">
        <f t="array" aca="1" ref="A92" ca="1">"a_SL_2_" &amp; INDIRECT("F" &amp; ROW(C92) - 15) &amp; "_p"</f>
        <v>a_SL_2_2_1_p</v>
      </c>
      <c r="B92">
        <v>0</v>
      </c>
      <c r="C92" t="s">
        <v>215</v>
      </c>
    </row>
    <row r="93" spans="1:3" x14ac:dyDescent="0.25">
      <c r="A93" t="str" cm="1">
        <f t="array" aca="1" ref="A93" ca="1">"a_SL_3_" &amp; INDIRECT("F" &amp; ROW(C93) - 16) &amp; "_p"</f>
        <v>a_SL_3_2_1_p</v>
      </c>
      <c r="B93">
        <v>2</v>
      </c>
      <c r="C93" t="s">
        <v>216</v>
      </c>
    </row>
    <row r="94" spans="1:3" x14ac:dyDescent="0.25">
      <c r="A94" s="12" t="s">
        <v>171</v>
      </c>
      <c r="B94" s="1"/>
      <c r="C94" s="1"/>
    </row>
    <row r="95" spans="1:3" x14ac:dyDescent="0.25">
      <c r="A95" t="str" cm="1">
        <f t="array" aca="1" ref="A95" ca="1">"a_DRO_1_" &amp; INDIRECT("F" &amp; ROW(C95) - 18) &amp; "_p"</f>
        <v>a_DRO_1_2_1_p</v>
      </c>
      <c r="B95">
        <v>0</v>
      </c>
      <c r="C95" t="s">
        <v>59</v>
      </c>
    </row>
    <row r="96" spans="1:3" x14ac:dyDescent="0.25">
      <c r="A96" t="str" cm="1">
        <f t="array" aca="1" ref="A96" ca="1">"a_DRO_2_" &amp; INDIRECT("F" &amp; ROW(C96) - 19) &amp; "_p"</f>
        <v>a_DRO_2_2_1_p</v>
      </c>
      <c r="B96">
        <v>0</v>
      </c>
      <c r="C96" t="s">
        <v>215</v>
      </c>
    </row>
    <row r="97" spans="1:6" x14ac:dyDescent="0.25">
      <c r="A97" t="str" cm="1">
        <f t="array" aca="1" ref="A97" ca="1">"a_DRO_3_" &amp; INDIRECT("F" &amp; ROW(C97) - 20) &amp; "_p"</f>
        <v>a_DRO_3_2_1_p</v>
      </c>
      <c r="B97">
        <v>2</v>
      </c>
      <c r="C97" t="s">
        <v>216</v>
      </c>
    </row>
    <row r="98" spans="1:6" x14ac:dyDescent="0.25">
      <c r="A98" s="12" t="s">
        <v>172</v>
      </c>
    </row>
    <row r="99" spans="1:6" x14ac:dyDescent="0.25">
      <c r="A99" t="str" cm="1">
        <f t="array" aca="1" ref="A99" ca="1">"a_CYC_1_" &amp; INDIRECT("F" &amp; ROW(C99) - 22) &amp; "_p"</f>
        <v>a_CYC_1_2_1_p</v>
      </c>
      <c r="B99">
        <v>0</v>
      </c>
      <c r="C99" t="s">
        <v>59</v>
      </c>
    </row>
    <row r="100" spans="1:6" x14ac:dyDescent="0.25">
      <c r="A100" t="str" cm="1">
        <f t="array" aca="1" ref="A100" ca="1">"a_CYC_2_" &amp; INDIRECT("F" &amp; ROW(C100) - 23) &amp; "_p"</f>
        <v>a_CYC_2_2_1_p</v>
      </c>
      <c r="B100">
        <v>0</v>
      </c>
      <c r="C100" t="s">
        <v>215</v>
      </c>
    </row>
    <row r="101" spans="1:6" x14ac:dyDescent="0.25">
      <c r="A101" t="str" cm="1">
        <f t="array" aca="1" ref="A101" ca="1">"a_CYC_3_" &amp; INDIRECT("F" &amp; ROW(C101) - 24) &amp; "_p"</f>
        <v>a_CYC_3_2_1_p</v>
      </c>
      <c r="B101">
        <v>2</v>
      </c>
      <c r="C101" t="s">
        <v>216</v>
      </c>
    </row>
    <row r="102" spans="1:6" x14ac:dyDescent="0.25">
      <c r="A102" s="56" t="str">
        <f>"sector " &amp; D102 &amp; " and region " &amp;E102</f>
        <v>sector 2 and region 2</v>
      </c>
      <c r="B102" s="56"/>
      <c r="C102" s="56"/>
      <c r="D102" s="19">
        <v>2</v>
      </c>
      <c r="E102" s="19">
        <v>2</v>
      </c>
      <c r="F102" t="str">
        <f>D102 &amp; "_" &amp; E102</f>
        <v>2_2</v>
      </c>
    </row>
    <row r="103" spans="1:6" x14ac:dyDescent="0.25">
      <c r="A103" s="12" t="s">
        <v>58</v>
      </c>
      <c r="B103" s="1"/>
      <c r="C103" s="1"/>
    </row>
    <row r="104" spans="1:6" x14ac:dyDescent="0.25">
      <c r="A104" t="str" cm="1">
        <f t="array" aca="1" ref="A104" ca="1">"a_T_1_" &amp; INDIRECT("F" &amp; ROW(C104)-2) &amp; "_p"</f>
        <v>a_T_1_2_2_p</v>
      </c>
      <c r="B104">
        <v>4.4999999999999998E-2</v>
      </c>
      <c r="C104" t="s">
        <v>59</v>
      </c>
    </row>
    <row r="105" spans="1:6" x14ac:dyDescent="0.25">
      <c r="A105" t="str" cm="1">
        <f t="array" aca="1" ref="A105" ca="1">"a_T_2_" &amp; INDIRECT("F" &amp; ROW(C105)-3) &amp; "_p"</f>
        <v>a_T_2_2_2_p</v>
      </c>
      <c r="B105">
        <v>0</v>
      </c>
      <c r="C105" t="s">
        <v>215</v>
      </c>
    </row>
    <row r="106" spans="1:6" x14ac:dyDescent="0.25">
      <c r="A106" t="str" cm="1">
        <f t="array" aca="1" ref="A106" ca="1">"a_T_3_" &amp; INDIRECT("F" &amp; ROW(C106)-4) &amp; "_p"</f>
        <v>a_T_3_2_2_p</v>
      </c>
      <c r="B106">
        <v>2</v>
      </c>
      <c r="C106" t="s">
        <v>216</v>
      </c>
    </row>
    <row r="107" spans="1:6" x14ac:dyDescent="0.25">
      <c r="A107" s="12" t="s">
        <v>63</v>
      </c>
      <c r="B107" s="1"/>
      <c r="C107" s="1"/>
    </row>
    <row r="108" spans="1:6" x14ac:dyDescent="0.25">
      <c r="A108" t="str" cm="1">
        <f t="array" aca="1" ref="A108" ca="1">"a_WS_1_" &amp; INDIRECT("F" &amp; ROW(C108)-6) &amp; "_p"</f>
        <v>a_WS_1_2_2_p</v>
      </c>
      <c r="B108">
        <v>0</v>
      </c>
      <c r="C108" t="s">
        <v>59</v>
      </c>
    </row>
    <row r="109" spans="1:6" x14ac:dyDescent="0.25">
      <c r="A109" t="str" cm="1">
        <f t="array" aca="1" ref="A109" ca="1">"a_WS_2_" &amp; INDIRECT("F" &amp; ROW(C109)-7) &amp; "_p"</f>
        <v>a_WS_2_2_2_p</v>
      </c>
      <c r="B109">
        <v>0</v>
      </c>
      <c r="C109" t="s">
        <v>215</v>
      </c>
    </row>
    <row r="110" spans="1:6" x14ac:dyDescent="0.25">
      <c r="A110" t="str" cm="1">
        <f t="array" aca="1" ref="A110" ca="1">"a_WS_3_" &amp; INDIRECT("F" &amp; ROW(C110)-8) &amp; "_p"</f>
        <v>a_WS_3_2_2_p</v>
      </c>
      <c r="B110">
        <v>2</v>
      </c>
      <c r="C110" t="s">
        <v>216</v>
      </c>
    </row>
    <row r="111" spans="1:6" x14ac:dyDescent="0.25">
      <c r="A111" s="12" t="s">
        <v>62</v>
      </c>
      <c r="B111" s="1"/>
      <c r="C111" s="1"/>
    </row>
    <row r="112" spans="1:6" x14ac:dyDescent="0.25">
      <c r="A112" t="str" cm="1">
        <f t="array" aca="1" ref="A112" ca="1">"a_PREC_1_" &amp; INDIRECT("F" &amp; ROW(C112) - 10) &amp; "_p"</f>
        <v>a_PREC_1_2_2_p</v>
      </c>
      <c r="B112">
        <v>0</v>
      </c>
      <c r="C112" t="s">
        <v>59</v>
      </c>
    </row>
    <row r="113" spans="1:6" x14ac:dyDescent="0.25">
      <c r="A113" t="str" cm="1">
        <f t="array" aca="1" ref="A113" ca="1">"a_PREC_2_" &amp; INDIRECT("F" &amp; ROW(C113) - 11) &amp; "_p"</f>
        <v>a_PREC_2_2_2_p</v>
      </c>
      <c r="B113">
        <v>0</v>
      </c>
      <c r="C113" t="s">
        <v>215</v>
      </c>
    </row>
    <row r="114" spans="1:6" x14ac:dyDescent="0.25">
      <c r="A114" t="str" cm="1">
        <f t="array" aca="1" ref="A114" ca="1">"a_PREC_3_" &amp; INDIRECT("F" &amp; ROW(C114) - 12) &amp; "_p"</f>
        <v>a_PREC_3_2_2_p</v>
      </c>
      <c r="B114">
        <v>2</v>
      </c>
      <c r="C114" t="s">
        <v>216</v>
      </c>
    </row>
    <row r="115" spans="1:6" x14ac:dyDescent="0.25">
      <c r="A115" s="12" t="s">
        <v>64</v>
      </c>
      <c r="B115" s="1"/>
      <c r="C115" s="1"/>
    </row>
    <row r="116" spans="1:6" x14ac:dyDescent="0.25">
      <c r="A116" t="str" cm="1">
        <f t="array" aca="1" ref="A116" ca="1">"a_SL_1_" &amp; INDIRECT("F" &amp; ROW(C116) - 14) &amp; "_p"</f>
        <v>a_SL_1_2_2_p</v>
      </c>
      <c r="B116">
        <v>0</v>
      </c>
      <c r="C116" t="s">
        <v>59</v>
      </c>
    </row>
    <row r="117" spans="1:6" x14ac:dyDescent="0.25">
      <c r="A117" t="str" cm="1">
        <f t="array" aca="1" ref="A117" ca="1">"a_SL_2_" &amp; INDIRECT("F" &amp; ROW(C117) - 15) &amp; "_p"</f>
        <v>a_SL_2_2_2_p</v>
      </c>
      <c r="B117">
        <v>0</v>
      </c>
      <c r="C117" t="s">
        <v>215</v>
      </c>
    </row>
    <row r="118" spans="1:6" x14ac:dyDescent="0.25">
      <c r="A118" t="str" cm="1">
        <f t="array" aca="1" ref="A118" ca="1">"a_SL_3_" &amp; INDIRECT("F" &amp; ROW(C118) - 16) &amp; "_p"</f>
        <v>a_SL_3_2_2_p</v>
      </c>
      <c r="B118">
        <v>2</v>
      </c>
      <c r="C118" t="s">
        <v>216</v>
      </c>
    </row>
    <row r="119" spans="1:6" x14ac:dyDescent="0.25">
      <c r="A119" s="12" t="s">
        <v>171</v>
      </c>
      <c r="B119" s="1"/>
      <c r="C119" s="1"/>
    </row>
    <row r="120" spans="1:6" x14ac:dyDescent="0.25">
      <c r="A120" t="str" cm="1">
        <f t="array" aca="1" ref="A120" ca="1">"a_DRO_1_" &amp; INDIRECT("F" &amp; ROW(C120) - 18) &amp; "_p"</f>
        <v>a_DRO_1_2_2_p</v>
      </c>
      <c r="B120">
        <v>0</v>
      </c>
      <c r="C120" t="s">
        <v>59</v>
      </c>
    </row>
    <row r="121" spans="1:6" x14ac:dyDescent="0.25">
      <c r="A121" t="str" cm="1">
        <f t="array" aca="1" ref="A121" ca="1">"a_DRO_2_" &amp; INDIRECT("F" &amp; ROW(C121) - 19) &amp; "_p"</f>
        <v>a_DRO_2_2_2_p</v>
      </c>
      <c r="B121">
        <v>0</v>
      </c>
      <c r="C121" t="s">
        <v>215</v>
      </c>
    </row>
    <row r="122" spans="1:6" x14ac:dyDescent="0.25">
      <c r="A122" t="str" cm="1">
        <f t="array" aca="1" ref="A122" ca="1">"a_DRO_3_" &amp; INDIRECT("F" &amp; ROW(C122) - 20) &amp; "_p"</f>
        <v>a_DRO_3_2_2_p</v>
      </c>
      <c r="B122">
        <v>2</v>
      </c>
      <c r="C122" t="s">
        <v>216</v>
      </c>
    </row>
    <row r="123" spans="1:6" x14ac:dyDescent="0.25">
      <c r="A123" s="12" t="s">
        <v>172</v>
      </c>
    </row>
    <row r="124" spans="1:6" x14ac:dyDescent="0.25">
      <c r="A124" t="str" cm="1">
        <f t="array" aca="1" ref="A124" ca="1">"a_CYC_1_" &amp; INDIRECT("F" &amp; ROW(C124) - 22) &amp; "_p"</f>
        <v>a_CYC_1_2_2_p</v>
      </c>
      <c r="B124">
        <v>0</v>
      </c>
      <c r="C124" t="s">
        <v>59</v>
      </c>
    </row>
    <row r="125" spans="1:6" x14ac:dyDescent="0.25">
      <c r="A125" t="str" cm="1">
        <f t="array" aca="1" ref="A125" ca="1">"a_CYC_2_" &amp; INDIRECT("F" &amp; ROW(C125) - 23) &amp; "_p"</f>
        <v>a_CYC_2_2_2_p</v>
      </c>
      <c r="B125">
        <v>0</v>
      </c>
      <c r="C125" t="s">
        <v>215</v>
      </c>
    </row>
    <row r="126" spans="1:6" x14ac:dyDescent="0.25">
      <c r="A126" t="str" cm="1">
        <f t="array" aca="1" ref="A126" ca="1">"a_CYC_3_" &amp; INDIRECT("F" &amp; ROW(C126) - 24) &amp; "_p"</f>
        <v>a_CYC_3_2_2_p</v>
      </c>
      <c r="B126">
        <v>2</v>
      </c>
      <c r="C126" t="s">
        <v>216</v>
      </c>
    </row>
    <row r="127" spans="1:6" x14ac:dyDescent="0.25">
      <c r="A127" s="56" t="str">
        <f>"sector " &amp; D127 &amp; " and region " &amp;E127</f>
        <v>sector 2 and region 3</v>
      </c>
      <c r="B127" s="56"/>
      <c r="C127" s="56"/>
      <c r="D127" s="19">
        <v>2</v>
      </c>
      <c r="E127" s="19">
        <v>3</v>
      </c>
      <c r="F127" t="str">
        <f>D127 &amp; "_" &amp; E127</f>
        <v>2_3</v>
      </c>
    </row>
    <row r="128" spans="1:6" x14ac:dyDescent="0.25">
      <c r="A128" s="12" t="s">
        <v>58</v>
      </c>
      <c r="B128" s="1"/>
      <c r="C128" s="1"/>
    </row>
    <row r="129" spans="1:3" x14ac:dyDescent="0.25">
      <c r="A129" t="str" cm="1">
        <f t="array" aca="1" ref="A129" ca="1">"a_T_1_" &amp; INDIRECT("F" &amp; ROW(C129)-2) &amp; "_p"</f>
        <v>a_T_1_2_3_p</v>
      </c>
      <c r="B129">
        <v>4.4999999999999998E-2</v>
      </c>
      <c r="C129" t="s">
        <v>59</v>
      </c>
    </row>
    <row r="130" spans="1:3" x14ac:dyDescent="0.25">
      <c r="A130" t="str" cm="1">
        <f t="array" aca="1" ref="A130" ca="1">"a_T_2_" &amp; INDIRECT("F" &amp; ROW(C130)-3) &amp; "_p"</f>
        <v>a_T_2_2_3_p</v>
      </c>
      <c r="B130">
        <v>0</v>
      </c>
      <c r="C130" t="s">
        <v>215</v>
      </c>
    </row>
    <row r="131" spans="1:3" x14ac:dyDescent="0.25">
      <c r="A131" t="str" cm="1">
        <f t="array" aca="1" ref="A131" ca="1">"a_T_3_" &amp; INDIRECT("F" &amp; ROW(C131)-4) &amp; "_p"</f>
        <v>a_T_3_2_3_p</v>
      </c>
      <c r="B131">
        <v>2</v>
      </c>
      <c r="C131" t="s">
        <v>216</v>
      </c>
    </row>
    <row r="132" spans="1:3" x14ac:dyDescent="0.25">
      <c r="A132" s="12" t="s">
        <v>63</v>
      </c>
      <c r="B132" s="1"/>
      <c r="C132" s="1"/>
    </row>
    <row r="133" spans="1:3" x14ac:dyDescent="0.25">
      <c r="A133" t="str" cm="1">
        <f t="array" aca="1" ref="A133" ca="1">"a_WS_1_" &amp; INDIRECT("F" &amp; ROW(C133)-6) &amp; "_p"</f>
        <v>a_WS_1_2_3_p</v>
      </c>
      <c r="B133">
        <v>0</v>
      </c>
      <c r="C133" t="s">
        <v>59</v>
      </c>
    </row>
    <row r="134" spans="1:3" x14ac:dyDescent="0.25">
      <c r="A134" t="str" cm="1">
        <f t="array" aca="1" ref="A134" ca="1">"a_WS_2_" &amp; INDIRECT("F" &amp; ROW(C134)-7) &amp; "_p"</f>
        <v>a_WS_2_2_3_p</v>
      </c>
      <c r="B134">
        <v>0</v>
      </c>
      <c r="C134" t="s">
        <v>215</v>
      </c>
    </row>
    <row r="135" spans="1:3" x14ac:dyDescent="0.25">
      <c r="A135" t="str" cm="1">
        <f t="array" aca="1" ref="A135" ca="1">"a_WS_3_" &amp; INDIRECT("F" &amp; ROW(C135)-8) &amp; "_p"</f>
        <v>a_WS_3_2_3_p</v>
      </c>
      <c r="B135">
        <v>2</v>
      </c>
      <c r="C135" t="s">
        <v>216</v>
      </c>
    </row>
    <row r="136" spans="1:3" x14ac:dyDescent="0.25">
      <c r="A136" s="12" t="s">
        <v>62</v>
      </c>
      <c r="B136" s="1"/>
      <c r="C136" s="1"/>
    </row>
    <row r="137" spans="1:3" x14ac:dyDescent="0.25">
      <c r="A137" t="str" cm="1">
        <f t="array" aca="1" ref="A137" ca="1">"a_PREC_1_" &amp; INDIRECT("F" &amp; ROW(C137) - 10) &amp; "_p"</f>
        <v>a_PREC_1_2_3_p</v>
      </c>
      <c r="B137">
        <v>0</v>
      </c>
      <c r="C137" t="s">
        <v>59</v>
      </c>
    </row>
    <row r="138" spans="1:3" x14ac:dyDescent="0.25">
      <c r="A138" t="str" cm="1">
        <f t="array" aca="1" ref="A138" ca="1">"a_PREC_2_" &amp; INDIRECT("F" &amp; ROW(C138) - 11) &amp; "_p"</f>
        <v>a_PREC_2_2_3_p</v>
      </c>
      <c r="B138">
        <v>0</v>
      </c>
      <c r="C138" t="s">
        <v>215</v>
      </c>
    </row>
    <row r="139" spans="1:3" x14ac:dyDescent="0.25">
      <c r="A139" t="str" cm="1">
        <f t="array" aca="1" ref="A139" ca="1">"a_PREC_3_" &amp; INDIRECT("F" &amp; ROW(C139) - 12) &amp; "_p"</f>
        <v>a_PREC_3_2_3_p</v>
      </c>
      <c r="B139">
        <v>2</v>
      </c>
      <c r="C139" t="s">
        <v>216</v>
      </c>
    </row>
    <row r="140" spans="1:3" x14ac:dyDescent="0.25">
      <c r="A140" s="12" t="s">
        <v>64</v>
      </c>
      <c r="B140" s="1"/>
      <c r="C140" s="1"/>
    </row>
    <row r="141" spans="1:3" x14ac:dyDescent="0.25">
      <c r="A141" t="str" cm="1">
        <f t="array" aca="1" ref="A141" ca="1">"a_SL_1_" &amp; INDIRECT("F" &amp; ROW(C141) - 14) &amp; "_p"</f>
        <v>a_SL_1_2_3_p</v>
      </c>
      <c r="B141">
        <v>0</v>
      </c>
      <c r="C141" t="s">
        <v>59</v>
      </c>
    </row>
    <row r="142" spans="1:3" x14ac:dyDescent="0.25">
      <c r="A142" t="str" cm="1">
        <f t="array" aca="1" ref="A142" ca="1">"a_SL_2_" &amp; INDIRECT("F" &amp; ROW(C142) - 15) &amp; "_p"</f>
        <v>a_SL_2_2_3_p</v>
      </c>
      <c r="B142">
        <v>0</v>
      </c>
      <c r="C142" t="s">
        <v>215</v>
      </c>
    </row>
    <row r="143" spans="1:3" x14ac:dyDescent="0.25">
      <c r="A143" t="str" cm="1">
        <f t="array" aca="1" ref="A143" ca="1">"a_SL_3_" &amp; INDIRECT("F" &amp; ROW(C143) - 16) &amp; "_p"</f>
        <v>a_SL_3_2_3_p</v>
      </c>
      <c r="B143">
        <v>2</v>
      </c>
      <c r="C143" t="s">
        <v>216</v>
      </c>
    </row>
    <row r="144" spans="1:3" x14ac:dyDescent="0.25">
      <c r="A144" s="12" t="s">
        <v>171</v>
      </c>
      <c r="B144" s="1"/>
      <c r="C144" s="1"/>
    </row>
    <row r="145" spans="1:6" x14ac:dyDescent="0.25">
      <c r="A145" t="str" cm="1">
        <f t="array" aca="1" ref="A145" ca="1">"a_DRO_1_" &amp; INDIRECT("F" &amp; ROW(C145) - 18) &amp; "_p"</f>
        <v>a_DRO_1_2_3_p</v>
      </c>
      <c r="B145">
        <v>0</v>
      </c>
      <c r="C145" t="s">
        <v>59</v>
      </c>
    </row>
    <row r="146" spans="1:6" x14ac:dyDescent="0.25">
      <c r="A146" t="str" cm="1">
        <f t="array" aca="1" ref="A146" ca="1">"a_DRO_2_" &amp; INDIRECT("F" &amp; ROW(C146) - 19) &amp; "_p"</f>
        <v>a_DRO_2_2_3_p</v>
      </c>
      <c r="B146">
        <v>0</v>
      </c>
      <c r="C146" t="s">
        <v>215</v>
      </c>
    </row>
    <row r="147" spans="1:6" x14ac:dyDescent="0.25">
      <c r="A147" t="str" cm="1">
        <f t="array" aca="1" ref="A147" ca="1">"a_DRO_3_" &amp; INDIRECT("F" &amp; ROW(C147) - 20) &amp; "_p"</f>
        <v>a_DRO_3_2_3_p</v>
      </c>
      <c r="B147">
        <v>2</v>
      </c>
      <c r="C147" t="s">
        <v>216</v>
      </c>
    </row>
    <row r="148" spans="1:6" x14ac:dyDescent="0.25">
      <c r="A148" s="12" t="s">
        <v>172</v>
      </c>
    </row>
    <row r="149" spans="1:6" x14ac:dyDescent="0.25">
      <c r="A149" t="str" cm="1">
        <f t="array" aca="1" ref="A149" ca="1">"a_CYC_1_" &amp; INDIRECT("F" &amp; ROW(C149) - 22) &amp; "_p"</f>
        <v>a_CYC_1_2_3_p</v>
      </c>
      <c r="B149">
        <v>0</v>
      </c>
      <c r="C149" t="s">
        <v>59</v>
      </c>
    </row>
    <row r="150" spans="1:6" x14ac:dyDescent="0.25">
      <c r="A150" t="str" cm="1">
        <f t="array" aca="1" ref="A150" ca="1">"a_CYC_2_" &amp; INDIRECT("F" &amp; ROW(C150) - 23) &amp; "_p"</f>
        <v>a_CYC_2_2_3_p</v>
      </c>
      <c r="B150">
        <v>0</v>
      </c>
      <c r="C150" t="s">
        <v>215</v>
      </c>
    </row>
    <row r="151" spans="1:6" x14ac:dyDescent="0.25">
      <c r="A151" t="str" cm="1">
        <f t="array" aca="1" ref="A151" ca="1">"a_CYC_3_" &amp; INDIRECT("F" &amp; ROW(C151) - 24) &amp; "_p"</f>
        <v>a_CYC_3_2_3_p</v>
      </c>
      <c r="B151">
        <v>2</v>
      </c>
      <c r="C151" t="s">
        <v>216</v>
      </c>
    </row>
    <row r="152" spans="1:6" x14ac:dyDescent="0.25">
      <c r="A152" s="56" t="str">
        <f>"sector " &amp; D152 &amp; " and region " &amp;E152</f>
        <v>sector 3 and region 1</v>
      </c>
      <c r="B152" s="56"/>
      <c r="C152" s="56"/>
      <c r="D152" s="19">
        <v>3</v>
      </c>
      <c r="E152" s="19">
        <v>1</v>
      </c>
      <c r="F152" t="str">
        <f>D152 &amp; "_" &amp; E152</f>
        <v>3_1</v>
      </c>
    </row>
    <row r="153" spans="1:6" x14ac:dyDescent="0.25">
      <c r="A153" s="12" t="s">
        <v>58</v>
      </c>
      <c r="B153" s="1"/>
      <c r="C153" s="1"/>
    </row>
    <row r="154" spans="1:6" x14ac:dyDescent="0.25">
      <c r="A154" t="str" cm="1">
        <f t="array" aca="1" ref="A154" ca="1">"a_T_1_" &amp; INDIRECT("F" &amp; ROW(C154)-2) &amp; "_p"</f>
        <v>a_T_1_3_1_p</v>
      </c>
      <c r="B154">
        <v>4.4999999999999998E-2</v>
      </c>
      <c r="C154" t="s">
        <v>59</v>
      </c>
    </row>
    <row r="155" spans="1:6" x14ac:dyDescent="0.25">
      <c r="A155" t="str" cm="1">
        <f t="array" aca="1" ref="A155" ca="1">"a_T_2_" &amp; INDIRECT("F" &amp; ROW(C155)-3) &amp; "_p"</f>
        <v>a_T_2_3_1_p</v>
      </c>
      <c r="B155">
        <v>0</v>
      </c>
      <c r="C155" t="s">
        <v>215</v>
      </c>
    </row>
    <row r="156" spans="1:6" x14ac:dyDescent="0.25">
      <c r="A156" t="str" cm="1">
        <f t="array" aca="1" ref="A156" ca="1">"a_T_3_" &amp; INDIRECT("F" &amp; ROW(C156)-4) &amp; "_p"</f>
        <v>a_T_3_3_1_p</v>
      </c>
      <c r="B156">
        <v>2</v>
      </c>
      <c r="C156" t="s">
        <v>216</v>
      </c>
    </row>
    <row r="157" spans="1:6" x14ac:dyDescent="0.25">
      <c r="A157" s="12" t="s">
        <v>63</v>
      </c>
      <c r="B157" s="1"/>
      <c r="C157" s="1"/>
    </row>
    <row r="158" spans="1:6" x14ac:dyDescent="0.25">
      <c r="A158" t="str" cm="1">
        <f t="array" aca="1" ref="A158" ca="1">"a_WS_1_" &amp; INDIRECT("F" &amp; ROW(C158)-6) &amp; "_p"</f>
        <v>a_WS_1_3_1_p</v>
      </c>
      <c r="B158">
        <v>0</v>
      </c>
      <c r="C158" t="s">
        <v>59</v>
      </c>
    </row>
    <row r="159" spans="1:6" x14ac:dyDescent="0.25">
      <c r="A159" t="str" cm="1">
        <f t="array" aca="1" ref="A159" ca="1">"a_WS_2_" &amp; INDIRECT("F" &amp; ROW(C159)-7) &amp; "_p"</f>
        <v>a_WS_2_3_1_p</v>
      </c>
      <c r="B159">
        <v>0</v>
      </c>
      <c r="C159" t="s">
        <v>215</v>
      </c>
    </row>
    <row r="160" spans="1:6" x14ac:dyDescent="0.25">
      <c r="A160" t="str" cm="1">
        <f t="array" aca="1" ref="A160" ca="1">"a_WS_3_" &amp; INDIRECT("F" &amp; ROW(C160)-8) &amp; "_p"</f>
        <v>a_WS_3_3_1_p</v>
      </c>
      <c r="B160">
        <v>2</v>
      </c>
      <c r="C160" t="s">
        <v>216</v>
      </c>
    </row>
    <row r="161" spans="1:3" x14ac:dyDescent="0.25">
      <c r="A161" s="12" t="s">
        <v>62</v>
      </c>
      <c r="B161" s="1"/>
      <c r="C161" s="1"/>
    </row>
    <row r="162" spans="1:3" x14ac:dyDescent="0.25">
      <c r="A162" t="str" cm="1">
        <f t="array" aca="1" ref="A162" ca="1">"a_PREC_1_" &amp; INDIRECT("F" &amp; ROW(C162) - 10) &amp; "_p"</f>
        <v>a_PREC_1_3_1_p</v>
      </c>
      <c r="B162">
        <v>0</v>
      </c>
      <c r="C162" t="s">
        <v>59</v>
      </c>
    </row>
    <row r="163" spans="1:3" x14ac:dyDescent="0.25">
      <c r="A163" t="str" cm="1">
        <f t="array" aca="1" ref="A163" ca="1">"a_PREC_2_" &amp; INDIRECT("F" &amp; ROW(C163) - 11) &amp; "_p"</f>
        <v>a_PREC_2_3_1_p</v>
      </c>
      <c r="B163">
        <v>0</v>
      </c>
      <c r="C163" t="s">
        <v>215</v>
      </c>
    </row>
    <row r="164" spans="1:3" x14ac:dyDescent="0.25">
      <c r="A164" t="str" cm="1">
        <f t="array" aca="1" ref="A164" ca="1">"a_PREC_3_" &amp; INDIRECT("F" &amp; ROW(C164) - 12) &amp; "_p"</f>
        <v>a_PREC_3_3_1_p</v>
      </c>
      <c r="B164">
        <v>2</v>
      </c>
      <c r="C164" t="s">
        <v>216</v>
      </c>
    </row>
    <row r="165" spans="1:3" x14ac:dyDescent="0.25">
      <c r="A165" s="12" t="s">
        <v>64</v>
      </c>
      <c r="B165" s="1"/>
      <c r="C165" s="1"/>
    </row>
    <row r="166" spans="1:3" x14ac:dyDescent="0.25">
      <c r="A166" t="str" cm="1">
        <f t="array" aca="1" ref="A166" ca="1">"a_SL_1_" &amp; INDIRECT("F" &amp; ROW(C166) - 14) &amp; "_p"</f>
        <v>a_SL_1_3_1_p</v>
      </c>
      <c r="B166">
        <v>0</v>
      </c>
      <c r="C166" t="s">
        <v>59</v>
      </c>
    </row>
    <row r="167" spans="1:3" x14ac:dyDescent="0.25">
      <c r="A167" t="str" cm="1">
        <f t="array" aca="1" ref="A167" ca="1">"a_SL_2_" &amp; INDIRECT("F" &amp; ROW(C167) - 15) &amp; "_p"</f>
        <v>a_SL_2_3_1_p</v>
      </c>
      <c r="B167">
        <v>0</v>
      </c>
      <c r="C167" t="s">
        <v>215</v>
      </c>
    </row>
    <row r="168" spans="1:3" x14ac:dyDescent="0.25">
      <c r="A168" t="str" cm="1">
        <f t="array" aca="1" ref="A168" ca="1">"a_SL_3_" &amp; INDIRECT("F" &amp; ROW(C168) - 16) &amp; "_p"</f>
        <v>a_SL_3_3_1_p</v>
      </c>
      <c r="B168">
        <v>2</v>
      </c>
      <c r="C168" t="s">
        <v>216</v>
      </c>
    </row>
    <row r="169" spans="1:3" x14ac:dyDescent="0.25">
      <c r="A169" s="12" t="s">
        <v>171</v>
      </c>
      <c r="B169" s="1"/>
      <c r="C169" s="1"/>
    </row>
    <row r="170" spans="1:3" x14ac:dyDescent="0.25">
      <c r="A170" t="str" cm="1">
        <f t="array" aca="1" ref="A170" ca="1">"a_DRO_1_" &amp; INDIRECT("F" &amp; ROW(C170) - 18) &amp; "_p"</f>
        <v>a_DRO_1_3_1_p</v>
      </c>
      <c r="B170">
        <v>0</v>
      </c>
      <c r="C170" t="s">
        <v>59</v>
      </c>
    </row>
    <row r="171" spans="1:3" x14ac:dyDescent="0.25">
      <c r="A171" t="str" cm="1">
        <f t="array" aca="1" ref="A171" ca="1">"a_DRO_2_" &amp; INDIRECT("F" &amp; ROW(C171) - 19) &amp; "_p"</f>
        <v>a_DRO_2_3_1_p</v>
      </c>
      <c r="B171">
        <v>0</v>
      </c>
      <c r="C171" t="s">
        <v>215</v>
      </c>
    </row>
    <row r="172" spans="1:3" x14ac:dyDescent="0.25">
      <c r="A172" t="str" cm="1">
        <f t="array" aca="1" ref="A172" ca="1">"a_DRO_3_" &amp; INDIRECT("F" &amp; ROW(C172) - 20) &amp; "_p"</f>
        <v>a_DRO_3_3_1_p</v>
      </c>
      <c r="B172">
        <v>2</v>
      </c>
      <c r="C172" t="s">
        <v>216</v>
      </c>
    </row>
    <row r="173" spans="1:3" x14ac:dyDescent="0.25">
      <c r="A173" s="12" t="s">
        <v>172</v>
      </c>
    </row>
    <row r="174" spans="1:3" x14ac:dyDescent="0.25">
      <c r="A174" t="str" cm="1">
        <f t="array" aca="1" ref="A174" ca="1">"a_CYC_1_" &amp; INDIRECT("F" &amp; ROW(C174) - 22) &amp; "_p"</f>
        <v>a_CYC_1_3_1_p</v>
      </c>
      <c r="B174">
        <v>0</v>
      </c>
      <c r="C174" t="s">
        <v>59</v>
      </c>
    </row>
    <row r="175" spans="1:3" x14ac:dyDescent="0.25">
      <c r="A175" t="str" cm="1">
        <f t="array" aca="1" ref="A175" ca="1">"a_CYC_2_" &amp; INDIRECT("F" &amp; ROW(C175) - 23) &amp; "_p"</f>
        <v>a_CYC_2_3_1_p</v>
      </c>
      <c r="B175">
        <v>0</v>
      </c>
      <c r="C175" t="s">
        <v>215</v>
      </c>
    </row>
    <row r="176" spans="1:3" x14ac:dyDescent="0.25">
      <c r="A176" t="str" cm="1">
        <f t="array" aca="1" ref="A176" ca="1">"a_CYC_3_" &amp; INDIRECT("F" &amp; ROW(C176) - 24) &amp; "_p"</f>
        <v>a_CYC_3_3_1_p</v>
      </c>
      <c r="B176">
        <v>2</v>
      </c>
      <c r="C176" t="s">
        <v>216</v>
      </c>
    </row>
    <row r="177" spans="1:6" x14ac:dyDescent="0.25">
      <c r="A177" s="56" t="str">
        <f>"sector " &amp; D177 &amp; " and region " &amp;E177</f>
        <v>sector 3 and region 2</v>
      </c>
      <c r="B177" s="56"/>
      <c r="C177" s="56"/>
      <c r="D177" s="19">
        <v>3</v>
      </c>
      <c r="E177" s="19">
        <v>2</v>
      </c>
      <c r="F177" t="str">
        <f>D177 &amp; "_" &amp; E177</f>
        <v>3_2</v>
      </c>
    </row>
    <row r="178" spans="1:6" x14ac:dyDescent="0.25">
      <c r="A178" s="12" t="s">
        <v>58</v>
      </c>
      <c r="B178" s="1"/>
      <c r="C178" s="1"/>
    </row>
    <row r="179" spans="1:6" x14ac:dyDescent="0.25">
      <c r="A179" t="str" cm="1">
        <f t="array" aca="1" ref="A179" ca="1">"a_T_1_" &amp; INDIRECT("F" &amp; ROW(C179)-2) &amp; "_p"</f>
        <v>a_T_1_3_2_p</v>
      </c>
      <c r="B179">
        <v>4.4999999999999998E-2</v>
      </c>
      <c r="C179" t="s">
        <v>59</v>
      </c>
    </row>
    <row r="180" spans="1:6" x14ac:dyDescent="0.25">
      <c r="A180" t="str" cm="1">
        <f t="array" aca="1" ref="A180" ca="1">"a_T_2_" &amp; INDIRECT("F" &amp; ROW(C180)-3) &amp; "_p"</f>
        <v>a_T_2_3_2_p</v>
      </c>
      <c r="B180">
        <v>0</v>
      </c>
      <c r="C180" t="s">
        <v>215</v>
      </c>
    </row>
    <row r="181" spans="1:6" x14ac:dyDescent="0.25">
      <c r="A181" t="str" cm="1">
        <f t="array" aca="1" ref="A181" ca="1">"a_T_3_" &amp; INDIRECT("F" &amp; ROW(C181)-4) &amp; "_p"</f>
        <v>a_T_3_3_2_p</v>
      </c>
      <c r="B181">
        <v>2</v>
      </c>
      <c r="C181" t="s">
        <v>216</v>
      </c>
    </row>
    <row r="182" spans="1:6" x14ac:dyDescent="0.25">
      <c r="A182" s="12" t="s">
        <v>63</v>
      </c>
      <c r="B182" s="1"/>
      <c r="C182" s="1"/>
    </row>
    <row r="183" spans="1:6" x14ac:dyDescent="0.25">
      <c r="A183" t="str" cm="1">
        <f t="array" aca="1" ref="A183" ca="1">"a_WS_1_" &amp; INDIRECT("F" &amp; ROW(C183)-6) &amp; "_p"</f>
        <v>a_WS_1_3_2_p</v>
      </c>
      <c r="B183">
        <v>0</v>
      </c>
      <c r="C183" t="s">
        <v>59</v>
      </c>
    </row>
    <row r="184" spans="1:6" x14ac:dyDescent="0.25">
      <c r="A184" t="str" cm="1">
        <f t="array" aca="1" ref="A184" ca="1">"a_WS_2_" &amp; INDIRECT("F" &amp; ROW(C184)-7) &amp; "_p"</f>
        <v>a_WS_2_3_2_p</v>
      </c>
      <c r="B184">
        <v>0</v>
      </c>
      <c r="C184" t="s">
        <v>215</v>
      </c>
    </row>
    <row r="185" spans="1:6" x14ac:dyDescent="0.25">
      <c r="A185" t="str" cm="1">
        <f t="array" aca="1" ref="A185" ca="1">"a_WS_3_" &amp; INDIRECT("F" &amp; ROW(C185)-8) &amp; "_p"</f>
        <v>a_WS_3_3_2_p</v>
      </c>
      <c r="B185">
        <v>2</v>
      </c>
      <c r="C185" t="s">
        <v>216</v>
      </c>
    </row>
    <row r="186" spans="1:6" x14ac:dyDescent="0.25">
      <c r="A186" s="12" t="s">
        <v>62</v>
      </c>
      <c r="B186" s="1"/>
      <c r="C186" s="1"/>
    </row>
    <row r="187" spans="1:6" x14ac:dyDescent="0.25">
      <c r="A187" t="str" cm="1">
        <f t="array" aca="1" ref="A187" ca="1">"a_PREC_1_" &amp; INDIRECT("F" &amp; ROW(C187) - 10) &amp; "_p"</f>
        <v>a_PREC_1_3_2_p</v>
      </c>
      <c r="B187">
        <v>0</v>
      </c>
      <c r="C187" t="s">
        <v>59</v>
      </c>
    </row>
    <row r="188" spans="1:6" x14ac:dyDescent="0.25">
      <c r="A188" t="str" cm="1">
        <f t="array" aca="1" ref="A188" ca="1">"a_PREC_2_" &amp; INDIRECT("F" &amp; ROW(C188) - 11) &amp; "_p"</f>
        <v>a_PREC_2_3_2_p</v>
      </c>
      <c r="B188">
        <v>0</v>
      </c>
      <c r="C188" t="s">
        <v>215</v>
      </c>
    </row>
    <row r="189" spans="1:6" x14ac:dyDescent="0.25">
      <c r="A189" t="str" cm="1">
        <f t="array" aca="1" ref="A189" ca="1">"a_PREC_3_" &amp; INDIRECT("F" &amp; ROW(C189) - 12) &amp; "_p"</f>
        <v>a_PREC_3_3_2_p</v>
      </c>
      <c r="B189">
        <v>2</v>
      </c>
      <c r="C189" t="s">
        <v>216</v>
      </c>
    </row>
    <row r="190" spans="1:6" x14ac:dyDescent="0.25">
      <c r="A190" s="12" t="s">
        <v>64</v>
      </c>
      <c r="B190" s="1"/>
      <c r="C190" s="1"/>
    </row>
    <row r="191" spans="1:6" x14ac:dyDescent="0.25">
      <c r="A191" t="str" cm="1">
        <f t="array" aca="1" ref="A191" ca="1">"a_SL_1_" &amp; INDIRECT("F" &amp; ROW(C191) - 14) &amp; "_p"</f>
        <v>a_SL_1_3_2_p</v>
      </c>
      <c r="B191">
        <v>0</v>
      </c>
      <c r="C191" t="s">
        <v>59</v>
      </c>
    </row>
    <row r="192" spans="1:6" x14ac:dyDescent="0.25">
      <c r="A192" t="str" cm="1">
        <f t="array" aca="1" ref="A192" ca="1">"a_SL_2_" &amp; INDIRECT("F" &amp; ROW(C192) - 15) &amp; "_p"</f>
        <v>a_SL_2_3_2_p</v>
      </c>
      <c r="B192">
        <v>0</v>
      </c>
      <c r="C192" t="s">
        <v>215</v>
      </c>
    </row>
    <row r="193" spans="1:6" x14ac:dyDescent="0.25">
      <c r="A193" t="str" cm="1">
        <f t="array" aca="1" ref="A193" ca="1">"a_SL_3_" &amp; INDIRECT("F" &amp; ROW(C193) - 16) &amp; "_p"</f>
        <v>a_SL_3_3_2_p</v>
      </c>
      <c r="B193">
        <v>2</v>
      </c>
      <c r="C193" t="s">
        <v>216</v>
      </c>
    </row>
    <row r="194" spans="1:6" x14ac:dyDescent="0.25">
      <c r="A194" s="12" t="s">
        <v>171</v>
      </c>
      <c r="B194" s="1"/>
      <c r="C194" s="1"/>
    </row>
    <row r="195" spans="1:6" x14ac:dyDescent="0.25">
      <c r="A195" t="str" cm="1">
        <f t="array" aca="1" ref="A195" ca="1">"a_DRO_1_" &amp; INDIRECT("F" &amp; ROW(C195) - 18) &amp; "_p"</f>
        <v>a_DRO_1_3_2_p</v>
      </c>
      <c r="B195">
        <v>0</v>
      </c>
      <c r="C195" t="s">
        <v>59</v>
      </c>
    </row>
    <row r="196" spans="1:6" x14ac:dyDescent="0.25">
      <c r="A196" t="str" cm="1">
        <f t="array" aca="1" ref="A196" ca="1">"a_DRO_2_" &amp; INDIRECT("F" &amp; ROW(C196) - 19) &amp; "_p"</f>
        <v>a_DRO_2_3_2_p</v>
      </c>
      <c r="B196">
        <v>0</v>
      </c>
      <c r="C196" t="s">
        <v>215</v>
      </c>
    </row>
    <row r="197" spans="1:6" x14ac:dyDescent="0.25">
      <c r="A197" t="str" cm="1">
        <f t="array" aca="1" ref="A197" ca="1">"a_DRO_3_" &amp; INDIRECT("F" &amp; ROW(C197) - 20) &amp; "_p"</f>
        <v>a_DRO_3_3_2_p</v>
      </c>
      <c r="B197">
        <v>2</v>
      </c>
      <c r="C197" t="s">
        <v>216</v>
      </c>
    </row>
    <row r="198" spans="1:6" x14ac:dyDescent="0.25">
      <c r="A198" s="12" t="s">
        <v>172</v>
      </c>
    </row>
    <row r="199" spans="1:6" x14ac:dyDescent="0.25">
      <c r="A199" t="str" cm="1">
        <f t="array" aca="1" ref="A199" ca="1">"a_CYC_1_" &amp; INDIRECT("F" &amp; ROW(C199) - 22) &amp; "_p"</f>
        <v>a_CYC_1_3_2_p</v>
      </c>
      <c r="B199">
        <v>0</v>
      </c>
      <c r="C199" t="s">
        <v>59</v>
      </c>
    </row>
    <row r="200" spans="1:6" x14ac:dyDescent="0.25">
      <c r="A200" t="str" cm="1">
        <f t="array" aca="1" ref="A200" ca="1">"a_CYC_2_" &amp; INDIRECT("F" &amp; ROW(C200) - 23) &amp; "_p"</f>
        <v>a_CYC_2_3_2_p</v>
      </c>
      <c r="B200">
        <v>0</v>
      </c>
      <c r="C200" t="s">
        <v>215</v>
      </c>
    </row>
    <row r="201" spans="1:6" x14ac:dyDescent="0.25">
      <c r="A201" t="str" cm="1">
        <f t="array" aca="1" ref="A201" ca="1">"a_CYC_3_" &amp; INDIRECT("F" &amp; ROW(C201) - 24) &amp; "_p"</f>
        <v>a_CYC_3_3_2_p</v>
      </c>
      <c r="B201">
        <v>2</v>
      </c>
      <c r="C201" t="s">
        <v>216</v>
      </c>
    </row>
    <row r="202" spans="1:6" x14ac:dyDescent="0.25">
      <c r="A202" s="56" t="str">
        <f>"sector " &amp; D202 &amp; " and region " &amp;E202</f>
        <v>sector 3 and region 3</v>
      </c>
      <c r="B202" s="56"/>
      <c r="C202" s="56"/>
      <c r="D202" s="19">
        <v>3</v>
      </c>
      <c r="E202" s="19">
        <v>3</v>
      </c>
      <c r="F202" t="str">
        <f>D202 &amp; "_" &amp; E202</f>
        <v>3_3</v>
      </c>
    </row>
    <row r="203" spans="1:6" x14ac:dyDescent="0.25">
      <c r="A203" s="12" t="s">
        <v>58</v>
      </c>
      <c r="B203" s="1"/>
      <c r="C203" s="1"/>
    </row>
    <row r="204" spans="1:6" x14ac:dyDescent="0.25">
      <c r="A204" t="str" cm="1">
        <f t="array" aca="1" ref="A204" ca="1">"a_T_1_" &amp; INDIRECT("F" &amp; ROW(C204)-2) &amp; "_p"</f>
        <v>a_T_1_3_3_p</v>
      </c>
      <c r="B204">
        <v>4.4999999999999998E-2</v>
      </c>
      <c r="C204" t="s">
        <v>59</v>
      </c>
    </row>
    <row r="205" spans="1:6" x14ac:dyDescent="0.25">
      <c r="A205" t="str" cm="1">
        <f t="array" aca="1" ref="A205" ca="1">"a_T_2_" &amp; INDIRECT("F" &amp; ROW(C205)-3) &amp; "_p"</f>
        <v>a_T_2_3_3_p</v>
      </c>
      <c r="B205">
        <v>0</v>
      </c>
      <c r="C205" t="s">
        <v>215</v>
      </c>
    </row>
    <row r="206" spans="1:6" x14ac:dyDescent="0.25">
      <c r="A206" t="str" cm="1">
        <f t="array" aca="1" ref="A206" ca="1">"a_T_3_" &amp; INDIRECT("F" &amp; ROW(C206)-4) &amp; "_p"</f>
        <v>a_T_3_3_3_p</v>
      </c>
      <c r="B206">
        <v>2</v>
      </c>
      <c r="C206" t="s">
        <v>216</v>
      </c>
    </row>
    <row r="207" spans="1:6" x14ac:dyDescent="0.25">
      <c r="A207" s="12" t="s">
        <v>63</v>
      </c>
      <c r="B207" s="1"/>
      <c r="C207" s="1"/>
    </row>
    <row r="208" spans="1:6" x14ac:dyDescent="0.25">
      <c r="A208" t="str" cm="1">
        <f t="array" aca="1" ref="A208" ca="1">"a_WS_1_" &amp; INDIRECT("F" &amp; ROW(C208)-6) &amp; "_p"</f>
        <v>a_WS_1_3_3_p</v>
      </c>
      <c r="B208">
        <v>0</v>
      </c>
      <c r="C208" t="s">
        <v>59</v>
      </c>
    </row>
    <row r="209" spans="1:3" x14ac:dyDescent="0.25">
      <c r="A209" t="str" cm="1">
        <f t="array" aca="1" ref="A209" ca="1">"a_WS_2_" &amp; INDIRECT("F" &amp; ROW(C209)-7) &amp; "_p"</f>
        <v>a_WS_2_3_3_p</v>
      </c>
      <c r="B209">
        <v>0</v>
      </c>
      <c r="C209" t="s">
        <v>215</v>
      </c>
    </row>
    <row r="210" spans="1:3" x14ac:dyDescent="0.25">
      <c r="A210" t="str" cm="1">
        <f t="array" aca="1" ref="A210" ca="1">"a_WS_3_" &amp; INDIRECT("F" &amp; ROW(C210)-8) &amp; "_p"</f>
        <v>a_WS_3_3_3_p</v>
      </c>
      <c r="B210">
        <v>2</v>
      </c>
      <c r="C210" t="s">
        <v>216</v>
      </c>
    </row>
    <row r="211" spans="1:3" x14ac:dyDescent="0.25">
      <c r="A211" s="12" t="s">
        <v>62</v>
      </c>
      <c r="B211" s="1"/>
      <c r="C211" s="1"/>
    </row>
    <row r="212" spans="1:3" x14ac:dyDescent="0.25">
      <c r="A212" t="str" cm="1">
        <f t="array" aca="1" ref="A212" ca="1">"a_PREC_1_" &amp; INDIRECT("F" &amp; ROW(C212) - 10) &amp; "_p"</f>
        <v>a_PREC_1_3_3_p</v>
      </c>
      <c r="B212">
        <v>0</v>
      </c>
      <c r="C212" t="s">
        <v>59</v>
      </c>
    </row>
    <row r="213" spans="1:3" x14ac:dyDescent="0.25">
      <c r="A213" t="str" cm="1">
        <f t="array" aca="1" ref="A213" ca="1">"a_PREC_2_" &amp; INDIRECT("F" &amp; ROW(C213) - 11) &amp; "_p"</f>
        <v>a_PREC_2_3_3_p</v>
      </c>
      <c r="B213">
        <v>0</v>
      </c>
      <c r="C213" t="s">
        <v>215</v>
      </c>
    </row>
    <row r="214" spans="1:3" x14ac:dyDescent="0.25">
      <c r="A214" t="str" cm="1">
        <f t="array" aca="1" ref="A214" ca="1">"a_PREC_3_" &amp; INDIRECT("F" &amp; ROW(C214) - 12) &amp; "_p"</f>
        <v>a_PREC_3_3_3_p</v>
      </c>
      <c r="B214">
        <v>2</v>
      </c>
      <c r="C214" t="s">
        <v>216</v>
      </c>
    </row>
    <row r="215" spans="1:3" x14ac:dyDescent="0.25">
      <c r="A215" s="12" t="s">
        <v>64</v>
      </c>
      <c r="B215" s="1"/>
      <c r="C215" s="1"/>
    </row>
    <row r="216" spans="1:3" x14ac:dyDescent="0.25">
      <c r="A216" t="str" cm="1">
        <f t="array" aca="1" ref="A216" ca="1">"a_SL_1_" &amp; INDIRECT("F" &amp; ROW(C216) - 14) &amp; "_p"</f>
        <v>a_SL_1_3_3_p</v>
      </c>
      <c r="B216">
        <v>0</v>
      </c>
      <c r="C216" t="s">
        <v>59</v>
      </c>
    </row>
    <row r="217" spans="1:3" x14ac:dyDescent="0.25">
      <c r="A217" t="str" cm="1">
        <f t="array" aca="1" ref="A217" ca="1">"a_SL_2_" &amp; INDIRECT("F" &amp; ROW(C217) - 15) &amp; "_p"</f>
        <v>a_SL_2_3_3_p</v>
      </c>
      <c r="B217">
        <v>0</v>
      </c>
      <c r="C217" t="s">
        <v>215</v>
      </c>
    </row>
    <row r="218" spans="1:3" x14ac:dyDescent="0.25">
      <c r="A218" t="str" cm="1">
        <f t="array" aca="1" ref="A218" ca="1">"a_SL_3_" &amp; INDIRECT("F" &amp; ROW(C218) - 16) &amp; "_p"</f>
        <v>a_SL_3_3_3_p</v>
      </c>
      <c r="B218">
        <v>2</v>
      </c>
      <c r="C218" t="s">
        <v>216</v>
      </c>
    </row>
    <row r="219" spans="1:3" x14ac:dyDescent="0.25">
      <c r="A219" s="12" t="s">
        <v>171</v>
      </c>
      <c r="B219" s="1"/>
      <c r="C219" s="1"/>
    </row>
    <row r="220" spans="1:3" x14ac:dyDescent="0.25">
      <c r="A220" t="str" cm="1">
        <f t="array" aca="1" ref="A220" ca="1">"a_DRO_1_" &amp; INDIRECT("F" &amp; ROW(C220) - 18) &amp; "_p"</f>
        <v>a_DRO_1_3_3_p</v>
      </c>
      <c r="B220">
        <v>0</v>
      </c>
      <c r="C220" t="s">
        <v>59</v>
      </c>
    </row>
    <row r="221" spans="1:3" x14ac:dyDescent="0.25">
      <c r="A221" t="str" cm="1">
        <f t="array" aca="1" ref="A221" ca="1">"a_DRO_2_" &amp; INDIRECT("F" &amp; ROW(C221) - 19) &amp; "_p"</f>
        <v>a_DRO_2_3_3_p</v>
      </c>
      <c r="B221">
        <v>0</v>
      </c>
      <c r="C221" t="s">
        <v>215</v>
      </c>
    </row>
    <row r="222" spans="1:3" x14ac:dyDescent="0.25">
      <c r="A222" t="str" cm="1">
        <f t="array" aca="1" ref="A222" ca="1">"a_DRO_3_" &amp; INDIRECT("F" &amp; ROW(C222) - 20) &amp; "_p"</f>
        <v>a_DRO_3_3_3_p</v>
      </c>
      <c r="B222">
        <v>2</v>
      </c>
      <c r="C222" t="s">
        <v>216</v>
      </c>
    </row>
    <row r="223" spans="1:3" x14ac:dyDescent="0.25">
      <c r="A223" s="12" t="s">
        <v>172</v>
      </c>
    </row>
    <row r="224" spans="1:3" x14ac:dyDescent="0.25">
      <c r="A224" t="str" cm="1">
        <f t="array" aca="1" ref="A224" ca="1">"a_CYC_1_" &amp; INDIRECT("F" &amp; ROW(C224) - 22) &amp; "_p"</f>
        <v>a_CYC_1_3_3_p</v>
      </c>
      <c r="B224">
        <v>0</v>
      </c>
      <c r="C224" t="s">
        <v>59</v>
      </c>
    </row>
    <row r="225" spans="1:6" x14ac:dyDescent="0.25">
      <c r="A225" t="str" cm="1">
        <f t="array" aca="1" ref="A225" ca="1">"a_CYC_2_" &amp; INDIRECT("F" &amp; ROW(C225) - 23) &amp; "_p"</f>
        <v>a_CYC_2_3_3_p</v>
      </c>
      <c r="B225">
        <v>0</v>
      </c>
      <c r="C225" t="s">
        <v>215</v>
      </c>
    </row>
    <row r="226" spans="1:6" x14ac:dyDescent="0.25">
      <c r="A226" t="str" cm="1">
        <f t="array" aca="1" ref="A226" ca="1">"a_CYC_3_" &amp; INDIRECT("F" &amp; ROW(C226) - 24) &amp; "_p"</f>
        <v>a_CYC_3_3_3_p</v>
      </c>
      <c r="B226">
        <v>2</v>
      </c>
      <c r="C226" t="s">
        <v>216</v>
      </c>
    </row>
    <row r="227" spans="1:6" x14ac:dyDescent="0.25">
      <c r="A227" s="56" t="str">
        <f>"sector " &amp; D227 &amp; " and region " &amp;E227</f>
        <v>sector 4 and region 1</v>
      </c>
      <c r="B227" s="56"/>
      <c r="C227" s="56"/>
      <c r="D227" s="19">
        <v>4</v>
      </c>
      <c r="E227" s="19">
        <v>1</v>
      </c>
      <c r="F227" t="s">
        <v>241</v>
      </c>
    </row>
    <row r="228" spans="1:6" x14ac:dyDescent="0.25">
      <c r="A228" s="12" t="s">
        <v>58</v>
      </c>
      <c r="B228" s="1"/>
      <c r="C228" s="1"/>
    </row>
    <row r="229" spans="1:6" x14ac:dyDescent="0.25">
      <c r="A229" t="str" cm="1">
        <f t="array" aca="1" ref="A229" ca="1">"a_T_1_" &amp; INDIRECT("F" &amp; ROW(C229)-2) &amp; "_p"</f>
        <v>a_T_1_4_1_p</v>
      </c>
      <c r="B229">
        <v>0</v>
      </c>
      <c r="C229" t="s">
        <v>59</v>
      </c>
    </row>
    <row r="230" spans="1:6" x14ac:dyDescent="0.25">
      <c r="A230" t="str" cm="1">
        <f t="array" aca="1" ref="A230" ca="1">"a_T_2_" &amp; INDIRECT("F" &amp; ROW(C230)-3) &amp; "_p"</f>
        <v>a_T_2_4_1_p</v>
      </c>
      <c r="B230">
        <v>0</v>
      </c>
      <c r="C230" t="s">
        <v>215</v>
      </c>
    </row>
    <row r="231" spans="1:6" x14ac:dyDescent="0.25">
      <c r="A231" t="str" cm="1">
        <f t="array" aca="1" ref="A231" ca="1">"a_T_3_" &amp; INDIRECT("F" &amp; ROW(C231)-4) &amp; "_p"</f>
        <v>a_T_3_4_1_p</v>
      </c>
      <c r="B231">
        <v>2</v>
      </c>
      <c r="C231" t="s">
        <v>216</v>
      </c>
    </row>
    <row r="232" spans="1:6" x14ac:dyDescent="0.25">
      <c r="A232" s="12" t="s">
        <v>63</v>
      </c>
      <c r="B232" s="1"/>
      <c r="C232" s="1"/>
    </row>
    <row r="233" spans="1:6" x14ac:dyDescent="0.25">
      <c r="A233" t="str" cm="1">
        <f t="array" aca="1" ref="A233" ca="1">"a_WS_1_" &amp; INDIRECT("F" &amp; ROW(C233)-6) &amp; "_p"</f>
        <v>a_WS_1_4_1_p</v>
      </c>
      <c r="B233">
        <v>0</v>
      </c>
      <c r="C233" t="s">
        <v>59</v>
      </c>
    </row>
    <row r="234" spans="1:6" x14ac:dyDescent="0.25">
      <c r="A234" t="str" cm="1">
        <f t="array" aca="1" ref="A234" ca="1">"a_WS_2_" &amp; INDIRECT("F" &amp; ROW(C234)-7) &amp; "_p"</f>
        <v>a_WS_2_4_1_p</v>
      </c>
      <c r="B234">
        <v>0</v>
      </c>
      <c r="C234" t="s">
        <v>215</v>
      </c>
    </row>
    <row r="235" spans="1:6" x14ac:dyDescent="0.25">
      <c r="A235" t="str" cm="1">
        <f t="array" aca="1" ref="A235" ca="1">"a_WS_3_" &amp; INDIRECT("F" &amp; ROW(C235)-8) &amp; "_p"</f>
        <v>a_WS_3_4_1_p</v>
      </c>
      <c r="B235">
        <v>2</v>
      </c>
      <c r="C235" t="s">
        <v>216</v>
      </c>
    </row>
    <row r="236" spans="1:6" x14ac:dyDescent="0.25">
      <c r="A236" s="12" t="s">
        <v>62</v>
      </c>
      <c r="B236" s="1"/>
      <c r="C236" s="1"/>
    </row>
    <row r="237" spans="1:6" x14ac:dyDescent="0.25">
      <c r="A237" t="str" cm="1">
        <f t="array" aca="1" ref="A237" ca="1">"a_PREC_1_" &amp; INDIRECT("F" &amp; ROW(C237) - 10) &amp; "_p"</f>
        <v>a_PREC_1_4_1_p</v>
      </c>
      <c r="B237">
        <v>0</v>
      </c>
      <c r="C237" t="s">
        <v>59</v>
      </c>
    </row>
    <row r="238" spans="1:6" x14ac:dyDescent="0.25">
      <c r="A238" t="str" cm="1">
        <f t="array" aca="1" ref="A238" ca="1">"a_PREC_2_" &amp; INDIRECT("F" &amp; ROW(C238) - 11) &amp; "_p"</f>
        <v>a_PREC_2_4_1_p</v>
      </c>
      <c r="B238">
        <v>0</v>
      </c>
      <c r="C238" t="s">
        <v>215</v>
      </c>
    </row>
    <row r="239" spans="1:6" x14ac:dyDescent="0.25">
      <c r="A239" t="str" cm="1">
        <f t="array" aca="1" ref="A239" ca="1">"a_PREC_3_" &amp; INDIRECT("F" &amp; ROW(C239) - 12) &amp; "_p"</f>
        <v>a_PREC_3_4_1_p</v>
      </c>
      <c r="B239">
        <v>2</v>
      </c>
      <c r="C239" t="s">
        <v>216</v>
      </c>
    </row>
    <row r="240" spans="1:6" x14ac:dyDescent="0.25">
      <c r="A240" s="12" t="s">
        <v>64</v>
      </c>
      <c r="B240" s="1"/>
      <c r="C240" s="1"/>
    </row>
    <row r="241" spans="1:6" x14ac:dyDescent="0.25">
      <c r="A241" t="str" cm="1">
        <f t="array" aca="1" ref="A241" ca="1">"a_SL_1_" &amp; INDIRECT("F" &amp; ROW(C241) - 14) &amp; "_p"</f>
        <v>a_SL_1_4_1_p</v>
      </c>
      <c r="B241">
        <v>0</v>
      </c>
      <c r="C241" t="s">
        <v>59</v>
      </c>
    </row>
    <row r="242" spans="1:6" x14ac:dyDescent="0.25">
      <c r="A242" t="str" cm="1">
        <f t="array" aca="1" ref="A242" ca="1">"a_SL_2_" &amp; INDIRECT("F" &amp; ROW(C242) - 15) &amp; "_p"</f>
        <v>a_SL_2_4_1_p</v>
      </c>
      <c r="B242">
        <v>0</v>
      </c>
      <c r="C242" t="s">
        <v>215</v>
      </c>
    </row>
    <row r="243" spans="1:6" x14ac:dyDescent="0.25">
      <c r="A243" t="str" cm="1">
        <f t="array" aca="1" ref="A243" ca="1">"a_SL_3_" &amp; INDIRECT("F" &amp; ROW(C243) - 16) &amp; "_p"</f>
        <v>a_SL_3_4_1_p</v>
      </c>
      <c r="B243">
        <v>2</v>
      </c>
      <c r="C243" t="s">
        <v>216</v>
      </c>
    </row>
    <row r="244" spans="1:6" x14ac:dyDescent="0.25">
      <c r="A244" s="12" t="s">
        <v>171</v>
      </c>
      <c r="B244" s="1"/>
      <c r="C244" s="1"/>
    </row>
    <row r="245" spans="1:6" x14ac:dyDescent="0.25">
      <c r="A245" t="str" cm="1">
        <f t="array" aca="1" ref="A245" ca="1">"a_DRO_1_" &amp; INDIRECT("F" &amp; ROW(C245) - 18) &amp; "_p"</f>
        <v>a_DRO_1_4_1_p</v>
      </c>
      <c r="B245">
        <v>0</v>
      </c>
      <c r="C245" t="s">
        <v>59</v>
      </c>
    </row>
    <row r="246" spans="1:6" x14ac:dyDescent="0.25">
      <c r="A246" t="str" cm="1">
        <f t="array" aca="1" ref="A246" ca="1">"a_DRO_2_" &amp; INDIRECT("F" &amp; ROW(C246) - 19) &amp; "_p"</f>
        <v>a_DRO_2_4_1_p</v>
      </c>
      <c r="B246">
        <v>0</v>
      </c>
      <c r="C246" t="s">
        <v>215</v>
      </c>
    </row>
    <row r="247" spans="1:6" x14ac:dyDescent="0.25">
      <c r="A247" t="str" cm="1">
        <f t="array" aca="1" ref="A247" ca="1">"a_DRO_3_" &amp; INDIRECT("F" &amp; ROW(C247) - 20) &amp; "_p"</f>
        <v>a_DRO_3_4_1_p</v>
      </c>
      <c r="B247">
        <v>2</v>
      </c>
      <c r="C247" t="s">
        <v>216</v>
      </c>
    </row>
    <row r="248" spans="1:6" x14ac:dyDescent="0.25">
      <c r="A248" s="12" t="s">
        <v>172</v>
      </c>
    </row>
    <row r="249" spans="1:6" x14ac:dyDescent="0.25">
      <c r="A249" t="str" cm="1">
        <f t="array" aca="1" ref="A249" ca="1">"a_CYC_1_" &amp; INDIRECT("F" &amp; ROW(C249) - 22) &amp; "_p"</f>
        <v>a_CYC_1_4_1_p</v>
      </c>
      <c r="B249">
        <v>0</v>
      </c>
      <c r="C249" t="s">
        <v>59</v>
      </c>
    </row>
    <row r="250" spans="1:6" x14ac:dyDescent="0.25">
      <c r="A250" t="str" cm="1">
        <f t="array" aca="1" ref="A250" ca="1">"a_CYC_2_" &amp; INDIRECT("F" &amp; ROW(C250) - 23) &amp; "_p"</f>
        <v>a_CYC_2_4_1_p</v>
      </c>
      <c r="B250">
        <v>0</v>
      </c>
      <c r="C250" t="s">
        <v>215</v>
      </c>
    </row>
    <row r="251" spans="1:6" x14ac:dyDescent="0.25">
      <c r="A251" t="str" cm="1">
        <f t="array" aca="1" ref="A251" ca="1">"a_CYC_3_" &amp; INDIRECT("F" &amp; ROW(C251) - 24) &amp; "_p"</f>
        <v>a_CYC_3_4_1_p</v>
      </c>
      <c r="B251">
        <v>2</v>
      </c>
      <c r="C251" t="s">
        <v>216</v>
      </c>
    </row>
    <row r="252" spans="1:6" x14ac:dyDescent="0.25">
      <c r="A252" s="56" t="str">
        <f>"sector " &amp; D252 &amp; " and region " &amp;E252</f>
        <v>sector 4 and region 2</v>
      </c>
      <c r="B252" s="56"/>
      <c r="C252" s="56"/>
      <c r="D252" s="19">
        <v>4</v>
      </c>
      <c r="E252" s="19">
        <v>2</v>
      </c>
      <c r="F252" t="s">
        <v>242</v>
      </c>
    </row>
    <row r="253" spans="1:6" x14ac:dyDescent="0.25">
      <c r="A253" s="12" t="s">
        <v>58</v>
      </c>
      <c r="B253" s="1"/>
      <c r="C253" s="1"/>
    </row>
    <row r="254" spans="1:6" x14ac:dyDescent="0.25">
      <c r="A254" t="str" cm="1">
        <f t="array" aca="1" ref="A254" ca="1">"a_T_1_" &amp; INDIRECT("F" &amp; ROW(C254)-2) &amp; "_p"</f>
        <v>a_T_1_4_2_p</v>
      </c>
      <c r="B254">
        <v>0</v>
      </c>
      <c r="C254" t="s">
        <v>59</v>
      </c>
    </row>
    <row r="255" spans="1:6" x14ac:dyDescent="0.25">
      <c r="A255" t="str" cm="1">
        <f t="array" aca="1" ref="A255" ca="1">"a_T_2_" &amp; INDIRECT("F" &amp; ROW(C255)-3) &amp; "_p"</f>
        <v>a_T_2_4_2_p</v>
      </c>
      <c r="B255">
        <v>0</v>
      </c>
      <c r="C255" t="s">
        <v>215</v>
      </c>
    </row>
    <row r="256" spans="1:6" x14ac:dyDescent="0.25">
      <c r="A256" t="str" cm="1">
        <f t="array" aca="1" ref="A256" ca="1">"a_T_3_" &amp; INDIRECT("F" &amp; ROW(C256)-4) &amp; "_p"</f>
        <v>a_T_3_4_2_p</v>
      </c>
      <c r="B256">
        <v>2</v>
      </c>
      <c r="C256" t="s">
        <v>216</v>
      </c>
    </row>
    <row r="257" spans="1:3" x14ac:dyDescent="0.25">
      <c r="A257" s="12" t="s">
        <v>63</v>
      </c>
      <c r="B257" s="1"/>
      <c r="C257" s="1"/>
    </row>
    <row r="258" spans="1:3" x14ac:dyDescent="0.25">
      <c r="A258" t="str" cm="1">
        <f t="array" aca="1" ref="A258" ca="1">"a_WS_1_" &amp; INDIRECT("F" &amp; ROW(C258)-6) &amp; "_p"</f>
        <v>a_WS_1_4_2_p</v>
      </c>
      <c r="B258">
        <v>0</v>
      </c>
      <c r="C258" t="s">
        <v>59</v>
      </c>
    </row>
    <row r="259" spans="1:3" x14ac:dyDescent="0.25">
      <c r="A259" t="str" cm="1">
        <f t="array" aca="1" ref="A259" ca="1">"a_WS_2_" &amp; INDIRECT("F" &amp; ROW(C259)-7) &amp; "_p"</f>
        <v>a_WS_2_4_2_p</v>
      </c>
      <c r="B259">
        <v>0</v>
      </c>
      <c r="C259" t="s">
        <v>215</v>
      </c>
    </row>
    <row r="260" spans="1:3" x14ac:dyDescent="0.25">
      <c r="A260" t="str" cm="1">
        <f t="array" aca="1" ref="A260" ca="1">"a_WS_3_" &amp; INDIRECT("F" &amp; ROW(C260)-8) &amp; "_p"</f>
        <v>a_WS_3_4_2_p</v>
      </c>
      <c r="B260">
        <v>2</v>
      </c>
      <c r="C260" t="s">
        <v>216</v>
      </c>
    </row>
    <row r="261" spans="1:3" x14ac:dyDescent="0.25">
      <c r="A261" s="12" t="s">
        <v>62</v>
      </c>
      <c r="B261" s="1"/>
      <c r="C261" s="1"/>
    </row>
    <row r="262" spans="1:3" x14ac:dyDescent="0.25">
      <c r="A262" t="str" cm="1">
        <f t="array" aca="1" ref="A262" ca="1">"a_PREC_1_" &amp; INDIRECT("F" &amp; ROW(C262) - 10) &amp; "_p"</f>
        <v>a_PREC_1_4_2_p</v>
      </c>
      <c r="B262">
        <v>0</v>
      </c>
      <c r="C262" t="s">
        <v>59</v>
      </c>
    </row>
    <row r="263" spans="1:3" x14ac:dyDescent="0.25">
      <c r="A263" t="str" cm="1">
        <f t="array" aca="1" ref="A263" ca="1">"a_PREC_2_" &amp; INDIRECT("F" &amp; ROW(C263) - 11) &amp; "_p"</f>
        <v>a_PREC_2_4_2_p</v>
      </c>
      <c r="B263">
        <v>0</v>
      </c>
      <c r="C263" t="s">
        <v>215</v>
      </c>
    </row>
    <row r="264" spans="1:3" x14ac:dyDescent="0.25">
      <c r="A264" t="str" cm="1">
        <f t="array" aca="1" ref="A264" ca="1">"a_PREC_3_" &amp; INDIRECT("F" &amp; ROW(C264) - 12) &amp; "_p"</f>
        <v>a_PREC_3_4_2_p</v>
      </c>
      <c r="B264">
        <v>2</v>
      </c>
      <c r="C264" t="s">
        <v>216</v>
      </c>
    </row>
    <row r="265" spans="1:3" x14ac:dyDescent="0.25">
      <c r="A265" s="12" t="s">
        <v>64</v>
      </c>
      <c r="B265" s="1"/>
      <c r="C265" s="1"/>
    </row>
    <row r="266" spans="1:3" x14ac:dyDescent="0.25">
      <c r="A266" t="str" cm="1">
        <f t="array" aca="1" ref="A266" ca="1">"a_SL_1_" &amp; INDIRECT("F" &amp; ROW(C266) - 14) &amp; "_p"</f>
        <v>a_SL_1_4_2_p</v>
      </c>
      <c r="B266">
        <v>0</v>
      </c>
      <c r="C266" t="s">
        <v>59</v>
      </c>
    </row>
    <row r="267" spans="1:3" x14ac:dyDescent="0.25">
      <c r="A267" t="str" cm="1">
        <f t="array" aca="1" ref="A267" ca="1">"a_SL_2_" &amp; INDIRECT("F" &amp; ROW(C267) - 15) &amp; "_p"</f>
        <v>a_SL_2_4_2_p</v>
      </c>
      <c r="B267">
        <v>0</v>
      </c>
      <c r="C267" t="s">
        <v>215</v>
      </c>
    </row>
    <row r="268" spans="1:3" x14ac:dyDescent="0.25">
      <c r="A268" t="str" cm="1">
        <f t="array" aca="1" ref="A268" ca="1">"a_SL_3_" &amp; INDIRECT("F" &amp; ROW(C268) - 16) &amp; "_p"</f>
        <v>a_SL_3_4_2_p</v>
      </c>
      <c r="B268">
        <v>2</v>
      </c>
      <c r="C268" t="s">
        <v>216</v>
      </c>
    </row>
    <row r="269" spans="1:3" x14ac:dyDescent="0.25">
      <c r="A269" s="12" t="s">
        <v>171</v>
      </c>
      <c r="B269" s="1"/>
      <c r="C269" s="1"/>
    </row>
    <row r="270" spans="1:3" x14ac:dyDescent="0.25">
      <c r="A270" t="str" cm="1">
        <f t="array" aca="1" ref="A270" ca="1">"a_DRO_1_" &amp; INDIRECT("F" &amp; ROW(C270) - 18) &amp; "_p"</f>
        <v>a_DRO_1_4_2_p</v>
      </c>
      <c r="B270">
        <v>0</v>
      </c>
      <c r="C270" t="s">
        <v>59</v>
      </c>
    </row>
    <row r="271" spans="1:3" x14ac:dyDescent="0.25">
      <c r="A271" t="str" cm="1">
        <f t="array" aca="1" ref="A271" ca="1">"a_DRO_2_" &amp; INDIRECT("F" &amp; ROW(C271) - 19) &amp; "_p"</f>
        <v>a_DRO_2_4_2_p</v>
      </c>
      <c r="B271">
        <v>0</v>
      </c>
      <c r="C271" t="s">
        <v>215</v>
      </c>
    </row>
    <row r="272" spans="1:3" x14ac:dyDescent="0.25">
      <c r="A272" t="str" cm="1">
        <f t="array" aca="1" ref="A272" ca="1">"a_DRO_3_" &amp; INDIRECT("F" &amp; ROW(C272) - 20) &amp; "_p"</f>
        <v>a_DRO_3_4_2_p</v>
      </c>
      <c r="B272">
        <v>2</v>
      </c>
      <c r="C272" t="s">
        <v>216</v>
      </c>
    </row>
    <row r="273" spans="1:6" x14ac:dyDescent="0.25">
      <c r="A273" s="12" t="s">
        <v>172</v>
      </c>
    </row>
    <row r="274" spans="1:6" x14ac:dyDescent="0.25">
      <c r="A274" t="str" cm="1">
        <f t="array" aca="1" ref="A274" ca="1">"a_CYC_1_" &amp; INDIRECT("F" &amp; ROW(C274) - 22) &amp; "_p"</f>
        <v>a_CYC_1_4_2_p</v>
      </c>
      <c r="B274">
        <v>0</v>
      </c>
      <c r="C274" t="s">
        <v>59</v>
      </c>
    </row>
    <row r="275" spans="1:6" x14ac:dyDescent="0.25">
      <c r="A275" t="str" cm="1">
        <f t="array" aca="1" ref="A275" ca="1">"a_CYC_2_" &amp; INDIRECT("F" &amp; ROW(C275) - 23) &amp; "_p"</f>
        <v>a_CYC_2_4_2_p</v>
      </c>
      <c r="B275">
        <v>0</v>
      </c>
      <c r="C275" t="s">
        <v>215</v>
      </c>
    </row>
    <row r="276" spans="1:6" x14ac:dyDescent="0.25">
      <c r="A276" t="str" cm="1">
        <f t="array" aca="1" ref="A276" ca="1">"a_CYC_3_" &amp; INDIRECT("F" &amp; ROW(C276) - 24) &amp; "_p"</f>
        <v>a_CYC_3_4_2_p</v>
      </c>
      <c r="B276">
        <v>2</v>
      </c>
      <c r="C276" t="s">
        <v>216</v>
      </c>
    </row>
    <row r="277" spans="1:6" x14ac:dyDescent="0.25">
      <c r="A277" s="56" t="str">
        <f>"sector " &amp; D277 &amp; " and region " &amp;E277</f>
        <v>sector 4 and region 3</v>
      </c>
      <c r="B277" s="56"/>
      <c r="C277" s="56"/>
      <c r="D277" s="19">
        <v>4</v>
      </c>
      <c r="E277" s="19">
        <v>3</v>
      </c>
      <c r="F277" t="s">
        <v>243</v>
      </c>
    </row>
    <row r="278" spans="1:6" x14ac:dyDescent="0.25">
      <c r="A278" s="12" t="s">
        <v>58</v>
      </c>
      <c r="B278" s="1"/>
      <c r="C278" s="1"/>
    </row>
    <row r="279" spans="1:6" x14ac:dyDescent="0.25">
      <c r="A279" t="str" cm="1">
        <f t="array" aca="1" ref="A279" ca="1">"a_T_1_" &amp; INDIRECT("F" &amp; ROW(C279)-2) &amp; "_p"</f>
        <v>a_T_1_4_3_p</v>
      </c>
      <c r="B279">
        <v>0</v>
      </c>
      <c r="C279" t="s">
        <v>59</v>
      </c>
    </row>
    <row r="280" spans="1:6" x14ac:dyDescent="0.25">
      <c r="A280" t="str" cm="1">
        <f t="array" aca="1" ref="A280" ca="1">"a_T_2_" &amp; INDIRECT("F" &amp; ROW(C280)-3) &amp; "_p"</f>
        <v>a_T_2_4_3_p</v>
      </c>
      <c r="B280">
        <v>0</v>
      </c>
      <c r="C280" t="s">
        <v>215</v>
      </c>
    </row>
    <row r="281" spans="1:6" x14ac:dyDescent="0.25">
      <c r="A281" t="str" cm="1">
        <f t="array" aca="1" ref="A281" ca="1">"a_T_3_" &amp; INDIRECT("F" &amp; ROW(C281)-4) &amp; "_p"</f>
        <v>a_T_3_4_3_p</v>
      </c>
      <c r="B281">
        <v>2</v>
      </c>
      <c r="C281" t="s">
        <v>216</v>
      </c>
    </row>
    <row r="282" spans="1:6" x14ac:dyDescent="0.25">
      <c r="A282" s="12" t="s">
        <v>63</v>
      </c>
      <c r="B282" s="1"/>
      <c r="C282" s="1"/>
    </row>
    <row r="283" spans="1:6" x14ac:dyDescent="0.25">
      <c r="A283" t="str" cm="1">
        <f t="array" aca="1" ref="A283" ca="1">"a_WS_1_" &amp; INDIRECT("F" &amp; ROW(C283)-6) &amp; "_p"</f>
        <v>a_WS_1_4_3_p</v>
      </c>
      <c r="B283">
        <v>0</v>
      </c>
      <c r="C283" t="s">
        <v>59</v>
      </c>
    </row>
    <row r="284" spans="1:6" x14ac:dyDescent="0.25">
      <c r="A284" t="str" cm="1">
        <f t="array" aca="1" ref="A284" ca="1">"a_WS_2_" &amp; INDIRECT("F" &amp; ROW(C284)-7) &amp; "_p"</f>
        <v>a_WS_2_4_3_p</v>
      </c>
      <c r="B284">
        <v>0</v>
      </c>
      <c r="C284" t="s">
        <v>215</v>
      </c>
    </row>
    <row r="285" spans="1:6" x14ac:dyDescent="0.25">
      <c r="A285" t="str" cm="1">
        <f t="array" aca="1" ref="A285" ca="1">"a_WS_3_" &amp; INDIRECT("F" &amp; ROW(C285)-8) &amp; "_p"</f>
        <v>a_WS_3_4_3_p</v>
      </c>
      <c r="B285">
        <v>2</v>
      </c>
      <c r="C285" t="s">
        <v>216</v>
      </c>
    </row>
    <row r="286" spans="1:6" x14ac:dyDescent="0.25">
      <c r="A286" s="12" t="s">
        <v>62</v>
      </c>
      <c r="B286" s="1"/>
      <c r="C286" s="1"/>
    </row>
    <row r="287" spans="1:6" x14ac:dyDescent="0.25">
      <c r="A287" t="str" cm="1">
        <f t="array" aca="1" ref="A287" ca="1">"a_PREC_1_" &amp; INDIRECT("F" &amp; ROW(C287) - 10) &amp; "_p"</f>
        <v>a_PREC_1_4_3_p</v>
      </c>
      <c r="B287">
        <v>0</v>
      </c>
      <c r="C287" t="s">
        <v>59</v>
      </c>
    </row>
    <row r="288" spans="1:6" x14ac:dyDescent="0.25">
      <c r="A288" t="str" cm="1">
        <f t="array" aca="1" ref="A288" ca="1">"a_PREC_2_" &amp; INDIRECT("F" &amp; ROW(C288) - 11) &amp; "_p"</f>
        <v>a_PREC_2_4_3_p</v>
      </c>
      <c r="B288">
        <v>0</v>
      </c>
      <c r="C288" t="s">
        <v>215</v>
      </c>
    </row>
    <row r="289" spans="1:6" x14ac:dyDescent="0.25">
      <c r="A289" t="str" cm="1">
        <f t="array" aca="1" ref="A289" ca="1">"a_PREC_3_" &amp; INDIRECT("F" &amp; ROW(C289) - 12) &amp; "_p"</f>
        <v>a_PREC_3_4_3_p</v>
      </c>
      <c r="B289">
        <v>2</v>
      </c>
      <c r="C289" t="s">
        <v>216</v>
      </c>
    </row>
    <row r="290" spans="1:6" x14ac:dyDescent="0.25">
      <c r="A290" s="12" t="s">
        <v>64</v>
      </c>
      <c r="B290" s="1"/>
      <c r="C290" s="1"/>
    </row>
    <row r="291" spans="1:6" x14ac:dyDescent="0.25">
      <c r="A291" t="str" cm="1">
        <f t="array" aca="1" ref="A291" ca="1">"a_SL_1_" &amp; INDIRECT("F" &amp; ROW(C291) - 14) &amp; "_p"</f>
        <v>a_SL_1_4_3_p</v>
      </c>
      <c r="B291">
        <v>0</v>
      </c>
      <c r="C291" t="s">
        <v>59</v>
      </c>
    </row>
    <row r="292" spans="1:6" x14ac:dyDescent="0.25">
      <c r="A292" t="str" cm="1">
        <f t="array" aca="1" ref="A292" ca="1">"a_SL_2_" &amp; INDIRECT("F" &amp; ROW(C292) - 15) &amp; "_p"</f>
        <v>a_SL_2_4_3_p</v>
      </c>
      <c r="B292">
        <v>0</v>
      </c>
      <c r="C292" t="s">
        <v>215</v>
      </c>
    </row>
    <row r="293" spans="1:6" x14ac:dyDescent="0.25">
      <c r="A293" t="str" cm="1">
        <f t="array" aca="1" ref="A293" ca="1">"a_SL_3_" &amp; INDIRECT("F" &amp; ROW(C293) - 16) &amp; "_p"</f>
        <v>a_SL_3_4_3_p</v>
      </c>
      <c r="B293">
        <v>2</v>
      </c>
      <c r="C293" t="s">
        <v>216</v>
      </c>
    </row>
    <row r="294" spans="1:6" x14ac:dyDescent="0.25">
      <c r="A294" s="12" t="s">
        <v>171</v>
      </c>
      <c r="B294" s="1"/>
      <c r="C294" s="1"/>
    </row>
    <row r="295" spans="1:6" x14ac:dyDescent="0.25">
      <c r="A295" t="str" cm="1">
        <f t="array" aca="1" ref="A295" ca="1">"a_DRO_1_" &amp; INDIRECT("F" &amp; ROW(C295) - 18) &amp; "_p"</f>
        <v>a_DRO_1_4_3_p</v>
      </c>
      <c r="B295">
        <v>0</v>
      </c>
      <c r="C295" t="s">
        <v>59</v>
      </c>
    </row>
    <row r="296" spans="1:6" x14ac:dyDescent="0.25">
      <c r="A296" t="str" cm="1">
        <f t="array" aca="1" ref="A296" ca="1">"a_DRO_2_" &amp; INDIRECT("F" &amp; ROW(C296) - 19) &amp; "_p"</f>
        <v>a_DRO_2_4_3_p</v>
      </c>
      <c r="B296">
        <v>0</v>
      </c>
      <c r="C296" t="s">
        <v>215</v>
      </c>
    </row>
    <row r="297" spans="1:6" x14ac:dyDescent="0.25">
      <c r="A297" t="str" cm="1">
        <f t="array" aca="1" ref="A297" ca="1">"a_DRO_3_" &amp; INDIRECT("F" &amp; ROW(C297) - 20) &amp; "_p"</f>
        <v>a_DRO_3_4_3_p</v>
      </c>
      <c r="B297">
        <v>2</v>
      </c>
      <c r="C297" t="s">
        <v>216</v>
      </c>
    </row>
    <row r="298" spans="1:6" x14ac:dyDescent="0.25">
      <c r="A298" s="12" t="s">
        <v>172</v>
      </c>
    </row>
    <row r="299" spans="1:6" x14ac:dyDescent="0.25">
      <c r="A299" t="str" cm="1">
        <f t="array" aca="1" ref="A299" ca="1">"a_CYC_1_" &amp; INDIRECT("F" &amp; ROW(C299) - 22) &amp; "_p"</f>
        <v>a_CYC_1_4_3_p</v>
      </c>
      <c r="B299">
        <v>0</v>
      </c>
      <c r="C299" t="s">
        <v>59</v>
      </c>
    </row>
    <row r="300" spans="1:6" x14ac:dyDescent="0.25">
      <c r="A300" t="str" cm="1">
        <f t="array" aca="1" ref="A300" ca="1">"a_CYC_2_" &amp; INDIRECT("F" &amp; ROW(C300) - 23) &amp; "_p"</f>
        <v>a_CYC_2_4_3_p</v>
      </c>
      <c r="B300">
        <v>0</v>
      </c>
      <c r="C300" t="s">
        <v>215</v>
      </c>
    </row>
    <row r="301" spans="1:6" x14ac:dyDescent="0.25">
      <c r="A301" t="str" cm="1">
        <f t="array" aca="1" ref="A301" ca="1">"a_CYC_3_" &amp; INDIRECT("F" &amp; ROW(C301) - 24) &amp; "_p"</f>
        <v>a_CYC_3_4_3_p</v>
      </c>
      <c r="B301">
        <v>2</v>
      </c>
      <c r="C301" t="s">
        <v>216</v>
      </c>
    </row>
    <row r="302" spans="1:6" x14ac:dyDescent="0.25">
      <c r="A302" s="56" t="str">
        <f>"sector " &amp; D302 &amp; " and region " &amp;E302</f>
        <v>sector 5 and region 1</v>
      </c>
      <c r="B302" s="56"/>
      <c r="C302" s="56"/>
      <c r="D302" s="19">
        <v>5</v>
      </c>
      <c r="E302" s="19">
        <v>1</v>
      </c>
      <c r="F302" t="s">
        <v>244</v>
      </c>
    </row>
    <row r="303" spans="1:6" x14ac:dyDescent="0.25">
      <c r="A303" s="12" t="s">
        <v>58</v>
      </c>
      <c r="B303" s="1"/>
      <c r="C303" s="1"/>
    </row>
    <row r="304" spans="1:6" x14ac:dyDescent="0.25">
      <c r="A304" t="str" cm="1">
        <f t="array" aca="1" ref="A304" ca="1">"a_T_1_" &amp; INDIRECT("F" &amp; ROW(C304)-2) &amp; "_p"</f>
        <v>a_T_1_5_1_p</v>
      </c>
      <c r="B304">
        <v>0</v>
      </c>
      <c r="C304" t="s">
        <v>59</v>
      </c>
    </row>
    <row r="305" spans="1:3" x14ac:dyDescent="0.25">
      <c r="A305" t="str" cm="1">
        <f t="array" aca="1" ref="A305" ca="1">"a_T_2_" &amp; INDIRECT("F" &amp; ROW(C305)-3) &amp; "_p"</f>
        <v>a_T_2_5_1_p</v>
      </c>
      <c r="B305">
        <v>0</v>
      </c>
      <c r="C305" t="s">
        <v>215</v>
      </c>
    </row>
    <row r="306" spans="1:3" x14ac:dyDescent="0.25">
      <c r="A306" t="str" cm="1">
        <f t="array" aca="1" ref="A306" ca="1">"a_T_3_" &amp; INDIRECT("F" &amp; ROW(C306)-4) &amp; "_p"</f>
        <v>a_T_3_5_1_p</v>
      </c>
      <c r="B306">
        <v>2</v>
      </c>
      <c r="C306" t="s">
        <v>216</v>
      </c>
    </row>
    <row r="307" spans="1:3" x14ac:dyDescent="0.25">
      <c r="A307" s="12" t="s">
        <v>63</v>
      </c>
      <c r="B307" s="1"/>
      <c r="C307" s="1"/>
    </row>
    <row r="308" spans="1:3" x14ac:dyDescent="0.25">
      <c r="A308" t="str" cm="1">
        <f t="array" aca="1" ref="A308" ca="1">"a_WS_1_" &amp; INDIRECT("F" &amp; ROW(C308)-6) &amp; "_p"</f>
        <v>a_WS_1_5_1_p</v>
      </c>
      <c r="B308">
        <v>0</v>
      </c>
      <c r="C308" t="s">
        <v>59</v>
      </c>
    </row>
    <row r="309" spans="1:3" x14ac:dyDescent="0.25">
      <c r="A309" t="str" cm="1">
        <f t="array" aca="1" ref="A309" ca="1">"a_WS_2_" &amp; INDIRECT("F" &amp; ROW(C309)-7) &amp; "_p"</f>
        <v>a_WS_2_5_1_p</v>
      </c>
      <c r="B309">
        <v>0</v>
      </c>
      <c r="C309" t="s">
        <v>215</v>
      </c>
    </row>
    <row r="310" spans="1:3" x14ac:dyDescent="0.25">
      <c r="A310" t="str" cm="1">
        <f t="array" aca="1" ref="A310" ca="1">"a_WS_3_" &amp; INDIRECT("F" &amp; ROW(C310)-8) &amp; "_p"</f>
        <v>a_WS_3_5_1_p</v>
      </c>
      <c r="B310">
        <v>2</v>
      </c>
      <c r="C310" t="s">
        <v>216</v>
      </c>
    </row>
    <row r="311" spans="1:3" x14ac:dyDescent="0.25">
      <c r="A311" s="12" t="s">
        <v>62</v>
      </c>
      <c r="B311" s="1"/>
      <c r="C311" s="1"/>
    </row>
    <row r="312" spans="1:3" x14ac:dyDescent="0.25">
      <c r="A312" t="str" cm="1">
        <f t="array" aca="1" ref="A312" ca="1">"a_PREC_1_" &amp; INDIRECT("F" &amp; ROW(C312) - 10) &amp; "_p"</f>
        <v>a_PREC_1_5_1_p</v>
      </c>
      <c r="B312">
        <v>0</v>
      </c>
      <c r="C312" t="s">
        <v>59</v>
      </c>
    </row>
    <row r="313" spans="1:3" x14ac:dyDescent="0.25">
      <c r="A313" t="str" cm="1">
        <f t="array" aca="1" ref="A313" ca="1">"a_PREC_2_" &amp; INDIRECT("F" &amp; ROW(C313) - 11) &amp; "_p"</f>
        <v>a_PREC_2_5_1_p</v>
      </c>
      <c r="B313">
        <v>0</v>
      </c>
      <c r="C313" t="s">
        <v>215</v>
      </c>
    </row>
    <row r="314" spans="1:3" x14ac:dyDescent="0.25">
      <c r="A314" t="str" cm="1">
        <f t="array" aca="1" ref="A314" ca="1">"a_PREC_3_" &amp; INDIRECT("F" &amp; ROW(C314) - 12) &amp; "_p"</f>
        <v>a_PREC_3_5_1_p</v>
      </c>
      <c r="B314">
        <v>2</v>
      </c>
      <c r="C314" t="s">
        <v>216</v>
      </c>
    </row>
    <row r="315" spans="1:3" x14ac:dyDescent="0.25">
      <c r="A315" s="12" t="s">
        <v>64</v>
      </c>
      <c r="B315" s="1"/>
      <c r="C315" s="1"/>
    </row>
    <row r="316" spans="1:3" x14ac:dyDescent="0.25">
      <c r="A316" t="str" cm="1">
        <f t="array" aca="1" ref="A316" ca="1">"a_SL_1_" &amp; INDIRECT("F" &amp; ROW(C316) - 14) &amp; "_p"</f>
        <v>a_SL_1_5_1_p</v>
      </c>
      <c r="B316">
        <v>0</v>
      </c>
      <c r="C316" t="s">
        <v>59</v>
      </c>
    </row>
    <row r="317" spans="1:3" x14ac:dyDescent="0.25">
      <c r="A317" t="str" cm="1">
        <f t="array" aca="1" ref="A317" ca="1">"a_SL_2_" &amp; INDIRECT("F" &amp; ROW(C317) - 15) &amp; "_p"</f>
        <v>a_SL_2_5_1_p</v>
      </c>
      <c r="B317">
        <v>0</v>
      </c>
      <c r="C317" t="s">
        <v>215</v>
      </c>
    </row>
    <row r="318" spans="1:3" x14ac:dyDescent="0.25">
      <c r="A318" t="str" cm="1">
        <f t="array" aca="1" ref="A318" ca="1">"a_SL_3_" &amp; INDIRECT("F" &amp; ROW(C318) - 16) &amp; "_p"</f>
        <v>a_SL_3_5_1_p</v>
      </c>
      <c r="B318">
        <v>2</v>
      </c>
      <c r="C318" t="s">
        <v>216</v>
      </c>
    </row>
    <row r="319" spans="1:3" x14ac:dyDescent="0.25">
      <c r="A319" s="12" t="s">
        <v>171</v>
      </c>
      <c r="B319" s="1"/>
      <c r="C319" s="1"/>
    </row>
    <row r="320" spans="1:3" x14ac:dyDescent="0.25">
      <c r="A320" t="str" cm="1">
        <f t="array" aca="1" ref="A320" ca="1">"a_DRO_1_" &amp; INDIRECT("F" &amp; ROW(C320) - 18) &amp; "_p"</f>
        <v>a_DRO_1_5_1_p</v>
      </c>
      <c r="B320">
        <v>0</v>
      </c>
      <c r="C320" t="s">
        <v>59</v>
      </c>
    </row>
    <row r="321" spans="1:6" x14ac:dyDescent="0.25">
      <c r="A321" t="str" cm="1">
        <f t="array" aca="1" ref="A321" ca="1">"a_DRO_2_" &amp; INDIRECT("F" &amp; ROW(C321) - 19) &amp; "_p"</f>
        <v>a_DRO_2_5_1_p</v>
      </c>
      <c r="B321">
        <v>0</v>
      </c>
      <c r="C321" t="s">
        <v>215</v>
      </c>
    </row>
    <row r="322" spans="1:6" x14ac:dyDescent="0.25">
      <c r="A322" t="str" cm="1">
        <f t="array" aca="1" ref="A322" ca="1">"a_DRO_3_" &amp; INDIRECT("F" &amp; ROW(C322) - 20) &amp; "_p"</f>
        <v>a_DRO_3_5_1_p</v>
      </c>
      <c r="B322">
        <v>2</v>
      </c>
      <c r="C322" t="s">
        <v>216</v>
      </c>
    </row>
    <row r="323" spans="1:6" x14ac:dyDescent="0.25">
      <c r="A323" s="12" t="s">
        <v>172</v>
      </c>
    </row>
    <row r="324" spans="1:6" x14ac:dyDescent="0.25">
      <c r="A324" t="str" cm="1">
        <f t="array" aca="1" ref="A324" ca="1">"a_CYC_1_" &amp; INDIRECT("F" &amp; ROW(C324) - 22) &amp; "_p"</f>
        <v>a_CYC_1_5_1_p</v>
      </c>
      <c r="B324">
        <v>0</v>
      </c>
      <c r="C324" t="s">
        <v>59</v>
      </c>
    </row>
    <row r="325" spans="1:6" x14ac:dyDescent="0.25">
      <c r="A325" t="str" cm="1">
        <f t="array" aca="1" ref="A325" ca="1">"a_CYC_2_" &amp; INDIRECT("F" &amp; ROW(C325) - 23) &amp; "_p"</f>
        <v>a_CYC_2_5_1_p</v>
      </c>
      <c r="B325">
        <v>0</v>
      </c>
      <c r="C325" t="s">
        <v>215</v>
      </c>
    </row>
    <row r="326" spans="1:6" x14ac:dyDescent="0.25">
      <c r="A326" t="str" cm="1">
        <f t="array" aca="1" ref="A326" ca="1">"a_CYC_3_" &amp; INDIRECT("F" &amp; ROW(C326) - 24) &amp; "_p"</f>
        <v>a_CYC_3_5_1_p</v>
      </c>
      <c r="B326">
        <v>2</v>
      </c>
      <c r="C326" t="s">
        <v>216</v>
      </c>
    </row>
    <row r="327" spans="1:6" x14ac:dyDescent="0.25">
      <c r="A327" s="56" t="str">
        <f>"sector " &amp; D327 &amp; " and region " &amp;E327</f>
        <v>sector 5 and region 2</v>
      </c>
      <c r="B327" s="56"/>
      <c r="C327" s="56"/>
      <c r="D327" s="19">
        <v>5</v>
      </c>
      <c r="E327" s="19">
        <v>2</v>
      </c>
      <c r="F327" t="s">
        <v>245</v>
      </c>
    </row>
    <row r="328" spans="1:6" x14ac:dyDescent="0.25">
      <c r="A328" s="12" t="s">
        <v>58</v>
      </c>
      <c r="B328" s="1"/>
      <c r="C328" s="1"/>
    </row>
    <row r="329" spans="1:6" x14ac:dyDescent="0.25">
      <c r="A329" t="str" cm="1">
        <f t="array" aca="1" ref="A329" ca="1">"a_T_1_" &amp; INDIRECT("F" &amp; ROW(C329)-2) &amp; "_p"</f>
        <v>a_T_1_5_2_p</v>
      </c>
      <c r="B329">
        <v>0</v>
      </c>
      <c r="C329" t="s">
        <v>59</v>
      </c>
    </row>
    <row r="330" spans="1:6" x14ac:dyDescent="0.25">
      <c r="A330" t="str" cm="1">
        <f t="array" aca="1" ref="A330" ca="1">"a_T_2_" &amp; INDIRECT("F" &amp; ROW(C330)-3) &amp; "_p"</f>
        <v>a_T_2_5_2_p</v>
      </c>
      <c r="B330">
        <v>0</v>
      </c>
      <c r="C330" t="s">
        <v>215</v>
      </c>
    </row>
    <row r="331" spans="1:6" x14ac:dyDescent="0.25">
      <c r="A331" t="str" cm="1">
        <f t="array" aca="1" ref="A331" ca="1">"a_T_3_" &amp; INDIRECT("F" &amp; ROW(C331)-4) &amp; "_p"</f>
        <v>a_T_3_5_2_p</v>
      </c>
      <c r="B331">
        <v>2</v>
      </c>
      <c r="C331" t="s">
        <v>216</v>
      </c>
    </row>
    <row r="332" spans="1:6" x14ac:dyDescent="0.25">
      <c r="A332" s="12" t="s">
        <v>63</v>
      </c>
      <c r="B332" s="1"/>
      <c r="C332" s="1"/>
    </row>
    <row r="333" spans="1:6" x14ac:dyDescent="0.25">
      <c r="A333" t="str" cm="1">
        <f t="array" aca="1" ref="A333" ca="1">"a_WS_1_" &amp; INDIRECT("F" &amp; ROW(C333)-6) &amp; "_p"</f>
        <v>a_WS_1_5_2_p</v>
      </c>
      <c r="B333">
        <v>0</v>
      </c>
      <c r="C333" t="s">
        <v>59</v>
      </c>
    </row>
    <row r="334" spans="1:6" x14ac:dyDescent="0.25">
      <c r="A334" t="str" cm="1">
        <f t="array" aca="1" ref="A334" ca="1">"a_WS_2_" &amp; INDIRECT("F" &amp; ROW(C334)-7) &amp; "_p"</f>
        <v>a_WS_2_5_2_p</v>
      </c>
      <c r="B334">
        <v>0</v>
      </c>
      <c r="C334" t="s">
        <v>215</v>
      </c>
    </row>
    <row r="335" spans="1:6" x14ac:dyDescent="0.25">
      <c r="A335" t="str" cm="1">
        <f t="array" aca="1" ref="A335" ca="1">"a_WS_3_" &amp; INDIRECT("F" &amp; ROW(C335)-8) &amp; "_p"</f>
        <v>a_WS_3_5_2_p</v>
      </c>
      <c r="B335">
        <v>2</v>
      </c>
      <c r="C335" t="s">
        <v>216</v>
      </c>
    </row>
    <row r="336" spans="1:6" x14ac:dyDescent="0.25">
      <c r="A336" s="12" t="s">
        <v>62</v>
      </c>
      <c r="B336" s="1"/>
      <c r="C336" s="1"/>
    </row>
    <row r="337" spans="1:6" x14ac:dyDescent="0.25">
      <c r="A337" t="str" cm="1">
        <f t="array" aca="1" ref="A337" ca="1">"a_PREC_1_" &amp; INDIRECT("F" &amp; ROW(C337) - 10) &amp; "_p"</f>
        <v>a_PREC_1_5_2_p</v>
      </c>
      <c r="B337">
        <v>0</v>
      </c>
      <c r="C337" t="s">
        <v>59</v>
      </c>
    </row>
    <row r="338" spans="1:6" x14ac:dyDescent="0.25">
      <c r="A338" t="str" cm="1">
        <f t="array" aca="1" ref="A338" ca="1">"a_PREC_2_" &amp; INDIRECT("F" &amp; ROW(C338) - 11) &amp; "_p"</f>
        <v>a_PREC_2_5_2_p</v>
      </c>
      <c r="B338">
        <v>0</v>
      </c>
      <c r="C338" t="s">
        <v>215</v>
      </c>
    </row>
    <row r="339" spans="1:6" x14ac:dyDescent="0.25">
      <c r="A339" t="str" cm="1">
        <f t="array" aca="1" ref="A339" ca="1">"a_PREC_3_" &amp; INDIRECT("F" &amp; ROW(C339) - 12) &amp; "_p"</f>
        <v>a_PREC_3_5_2_p</v>
      </c>
      <c r="B339">
        <v>2</v>
      </c>
      <c r="C339" t="s">
        <v>216</v>
      </c>
    </row>
    <row r="340" spans="1:6" x14ac:dyDescent="0.25">
      <c r="A340" s="12" t="s">
        <v>64</v>
      </c>
      <c r="B340" s="1"/>
      <c r="C340" s="1"/>
    </row>
    <row r="341" spans="1:6" x14ac:dyDescent="0.25">
      <c r="A341" t="str" cm="1">
        <f t="array" aca="1" ref="A341" ca="1">"a_SL_1_" &amp; INDIRECT("F" &amp; ROW(C341) - 14) &amp; "_p"</f>
        <v>a_SL_1_5_2_p</v>
      </c>
      <c r="B341">
        <v>0</v>
      </c>
      <c r="C341" t="s">
        <v>59</v>
      </c>
    </row>
    <row r="342" spans="1:6" x14ac:dyDescent="0.25">
      <c r="A342" t="str" cm="1">
        <f t="array" aca="1" ref="A342" ca="1">"a_SL_2_" &amp; INDIRECT("F" &amp; ROW(C342) - 15) &amp; "_p"</f>
        <v>a_SL_2_5_2_p</v>
      </c>
      <c r="B342">
        <v>0</v>
      </c>
      <c r="C342" t="s">
        <v>215</v>
      </c>
    </row>
    <row r="343" spans="1:6" x14ac:dyDescent="0.25">
      <c r="A343" t="str" cm="1">
        <f t="array" aca="1" ref="A343" ca="1">"a_SL_3_" &amp; INDIRECT("F" &amp; ROW(C343) - 16) &amp; "_p"</f>
        <v>a_SL_3_5_2_p</v>
      </c>
      <c r="B343">
        <v>2</v>
      </c>
      <c r="C343" t="s">
        <v>216</v>
      </c>
    </row>
    <row r="344" spans="1:6" x14ac:dyDescent="0.25">
      <c r="A344" s="12" t="s">
        <v>171</v>
      </c>
      <c r="B344" s="1"/>
      <c r="C344" s="1"/>
    </row>
    <row r="345" spans="1:6" x14ac:dyDescent="0.25">
      <c r="A345" t="str" cm="1">
        <f t="array" aca="1" ref="A345" ca="1">"a_DRO_1_" &amp; INDIRECT("F" &amp; ROW(C345) - 18) &amp; "_p"</f>
        <v>a_DRO_1_5_2_p</v>
      </c>
      <c r="B345">
        <v>0</v>
      </c>
      <c r="C345" t="s">
        <v>59</v>
      </c>
    </row>
    <row r="346" spans="1:6" x14ac:dyDescent="0.25">
      <c r="A346" t="str" cm="1">
        <f t="array" aca="1" ref="A346" ca="1">"a_DRO_2_" &amp; INDIRECT("F" &amp; ROW(C346) - 19) &amp; "_p"</f>
        <v>a_DRO_2_5_2_p</v>
      </c>
      <c r="B346">
        <v>0</v>
      </c>
      <c r="C346" t="s">
        <v>215</v>
      </c>
    </row>
    <row r="347" spans="1:6" x14ac:dyDescent="0.25">
      <c r="A347" t="str" cm="1">
        <f t="array" aca="1" ref="A347" ca="1">"a_DRO_3_" &amp; INDIRECT("F" &amp; ROW(C347) - 20) &amp; "_p"</f>
        <v>a_DRO_3_5_2_p</v>
      </c>
      <c r="B347">
        <v>2</v>
      </c>
      <c r="C347" t="s">
        <v>216</v>
      </c>
    </row>
    <row r="348" spans="1:6" x14ac:dyDescent="0.25">
      <c r="A348" s="12" t="s">
        <v>172</v>
      </c>
    </row>
    <row r="349" spans="1:6" x14ac:dyDescent="0.25">
      <c r="A349" t="str" cm="1">
        <f t="array" aca="1" ref="A349" ca="1">"a_CYC_1_" &amp; INDIRECT("F" &amp; ROW(C349) - 22) &amp; "_p"</f>
        <v>a_CYC_1_5_2_p</v>
      </c>
      <c r="B349">
        <v>0</v>
      </c>
      <c r="C349" t="s">
        <v>59</v>
      </c>
    </row>
    <row r="350" spans="1:6" x14ac:dyDescent="0.25">
      <c r="A350" t="str" cm="1">
        <f t="array" aca="1" ref="A350" ca="1">"a_CYC_2_" &amp; INDIRECT("F" &amp; ROW(C350) - 23) &amp; "_p"</f>
        <v>a_CYC_2_5_2_p</v>
      </c>
      <c r="B350">
        <v>0</v>
      </c>
      <c r="C350" t="s">
        <v>215</v>
      </c>
    </row>
    <row r="351" spans="1:6" x14ac:dyDescent="0.25">
      <c r="A351" t="str" cm="1">
        <f t="array" aca="1" ref="A351" ca="1">"a_CYC_3_" &amp; INDIRECT("F" &amp; ROW(C351) - 24) &amp; "_p"</f>
        <v>a_CYC_3_5_2_p</v>
      </c>
      <c r="B351">
        <v>2</v>
      </c>
      <c r="C351" t="s">
        <v>216</v>
      </c>
    </row>
    <row r="352" spans="1:6" x14ac:dyDescent="0.25">
      <c r="A352" s="56" t="str">
        <f>"sector " &amp; D352 &amp; " and region " &amp;E352</f>
        <v>sector 5 and region 3</v>
      </c>
      <c r="B352" s="56"/>
      <c r="C352" s="56"/>
      <c r="D352" s="19">
        <v>5</v>
      </c>
      <c r="E352" s="19">
        <v>3</v>
      </c>
      <c r="F352" t="s">
        <v>246</v>
      </c>
    </row>
    <row r="353" spans="1:3" x14ac:dyDescent="0.25">
      <c r="A353" s="12" t="s">
        <v>58</v>
      </c>
      <c r="B353" s="1"/>
      <c r="C353" s="1"/>
    </row>
    <row r="354" spans="1:3" x14ac:dyDescent="0.25">
      <c r="A354" t="str" cm="1">
        <f t="array" aca="1" ref="A354" ca="1">"a_T_1_" &amp; INDIRECT("F" &amp; ROW(C354)-2) &amp; "_p"</f>
        <v>a_T_1_5_3_p</v>
      </c>
      <c r="B354">
        <v>0</v>
      </c>
      <c r="C354" t="s">
        <v>59</v>
      </c>
    </row>
    <row r="355" spans="1:3" x14ac:dyDescent="0.25">
      <c r="A355" t="str" cm="1">
        <f t="array" aca="1" ref="A355" ca="1">"a_T_2_" &amp; INDIRECT("F" &amp; ROW(C355)-3) &amp; "_p"</f>
        <v>a_T_2_5_3_p</v>
      </c>
      <c r="B355">
        <v>0</v>
      </c>
      <c r="C355" t="s">
        <v>215</v>
      </c>
    </row>
    <row r="356" spans="1:3" x14ac:dyDescent="0.25">
      <c r="A356" t="str" cm="1">
        <f t="array" aca="1" ref="A356" ca="1">"a_T_3_" &amp; INDIRECT("F" &amp; ROW(C356)-4) &amp; "_p"</f>
        <v>a_T_3_5_3_p</v>
      </c>
      <c r="B356">
        <v>2</v>
      </c>
      <c r="C356" t="s">
        <v>216</v>
      </c>
    </row>
    <row r="357" spans="1:3" x14ac:dyDescent="0.25">
      <c r="A357" s="12" t="s">
        <v>63</v>
      </c>
      <c r="B357" s="1"/>
      <c r="C357" s="1"/>
    </row>
    <row r="358" spans="1:3" x14ac:dyDescent="0.25">
      <c r="A358" t="str" cm="1">
        <f t="array" aca="1" ref="A358" ca="1">"a_WS_1_" &amp; INDIRECT("F" &amp; ROW(C358)-6) &amp; "_p"</f>
        <v>a_WS_1_5_3_p</v>
      </c>
      <c r="B358">
        <v>0</v>
      </c>
      <c r="C358" t="s">
        <v>59</v>
      </c>
    </row>
    <row r="359" spans="1:3" x14ac:dyDescent="0.25">
      <c r="A359" t="str" cm="1">
        <f t="array" aca="1" ref="A359" ca="1">"a_WS_2_" &amp; INDIRECT("F" &amp; ROW(C359)-7) &amp; "_p"</f>
        <v>a_WS_2_5_3_p</v>
      </c>
      <c r="B359">
        <v>0</v>
      </c>
      <c r="C359" t="s">
        <v>215</v>
      </c>
    </row>
    <row r="360" spans="1:3" x14ac:dyDescent="0.25">
      <c r="A360" t="str" cm="1">
        <f t="array" aca="1" ref="A360" ca="1">"a_WS_3_" &amp; INDIRECT("F" &amp; ROW(C360)-8) &amp; "_p"</f>
        <v>a_WS_3_5_3_p</v>
      </c>
      <c r="B360">
        <v>2</v>
      </c>
      <c r="C360" t="s">
        <v>216</v>
      </c>
    </row>
    <row r="361" spans="1:3" x14ac:dyDescent="0.25">
      <c r="A361" s="12" t="s">
        <v>62</v>
      </c>
      <c r="B361" s="1"/>
      <c r="C361" s="1"/>
    </row>
    <row r="362" spans="1:3" x14ac:dyDescent="0.25">
      <c r="A362" t="str" cm="1">
        <f t="array" aca="1" ref="A362" ca="1">"a_PREC_1_" &amp; INDIRECT("F" &amp; ROW(C362) - 10) &amp; "_p"</f>
        <v>a_PREC_1_5_3_p</v>
      </c>
      <c r="B362">
        <v>0</v>
      </c>
      <c r="C362" t="s">
        <v>59</v>
      </c>
    </row>
    <row r="363" spans="1:3" x14ac:dyDescent="0.25">
      <c r="A363" t="str" cm="1">
        <f t="array" aca="1" ref="A363" ca="1">"a_PREC_2_" &amp; INDIRECT("F" &amp; ROW(C363) - 11) &amp; "_p"</f>
        <v>a_PREC_2_5_3_p</v>
      </c>
      <c r="B363">
        <v>0</v>
      </c>
      <c r="C363" t="s">
        <v>215</v>
      </c>
    </row>
    <row r="364" spans="1:3" x14ac:dyDescent="0.25">
      <c r="A364" t="str" cm="1">
        <f t="array" aca="1" ref="A364" ca="1">"a_PREC_3_" &amp; INDIRECT("F" &amp; ROW(C364) - 12) &amp; "_p"</f>
        <v>a_PREC_3_5_3_p</v>
      </c>
      <c r="B364">
        <v>2</v>
      </c>
      <c r="C364" t="s">
        <v>216</v>
      </c>
    </row>
    <row r="365" spans="1:3" x14ac:dyDescent="0.25">
      <c r="A365" s="12" t="s">
        <v>64</v>
      </c>
      <c r="B365" s="1"/>
      <c r="C365" s="1"/>
    </row>
    <row r="366" spans="1:3" x14ac:dyDescent="0.25">
      <c r="A366" t="str" cm="1">
        <f t="array" aca="1" ref="A366" ca="1">"a_SL_1_" &amp; INDIRECT("F" &amp; ROW(C366) - 14) &amp; "_p"</f>
        <v>a_SL_1_5_3_p</v>
      </c>
      <c r="B366">
        <v>0</v>
      </c>
      <c r="C366" t="s">
        <v>59</v>
      </c>
    </row>
    <row r="367" spans="1:3" x14ac:dyDescent="0.25">
      <c r="A367" t="str" cm="1">
        <f t="array" aca="1" ref="A367" ca="1">"a_SL_2_" &amp; INDIRECT("F" &amp; ROW(C367) - 15) &amp; "_p"</f>
        <v>a_SL_2_5_3_p</v>
      </c>
      <c r="B367">
        <v>0</v>
      </c>
      <c r="C367" t="s">
        <v>215</v>
      </c>
    </row>
    <row r="368" spans="1:3" x14ac:dyDescent="0.25">
      <c r="A368" t="str" cm="1">
        <f t="array" aca="1" ref="A368" ca="1">"a_SL_3_" &amp; INDIRECT("F" &amp; ROW(C368) - 16) &amp; "_p"</f>
        <v>a_SL_3_5_3_p</v>
      </c>
      <c r="B368">
        <v>2</v>
      </c>
      <c r="C368" t="s">
        <v>216</v>
      </c>
    </row>
    <row r="369" spans="1:6" x14ac:dyDescent="0.25">
      <c r="A369" s="12" t="s">
        <v>171</v>
      </c>
      <c r="B369" s="1"/>
      <c r="C369" s="1"/>
    </row>
    <row r="370" spans="1:6" x14ac:dyDescent="0.25">
      <c r="A370" t="str" cm="1">
        <f t="array" aca="1" ref="A370" ca="1">"a_DRO_1_" &amp; INDIRECT("F" &amp; ROW(C370) - 18) &amp; "_p"</f>
        <v>a_DRO_1_5_3_p</v>
      </c>
      <c r="B370">
        <v>0</v>
      </c>
      <c r="C370" t="s">
        <v>59</v>
      </c>
    </row>
    <row r="371" spans="1:6" x14ac:dyDescent="0.25">
      <c r="A371" t="str" cm="1">
        <f t="array" aca="1" ref="A371" ca="1">"a_DRO_2_" &amp; INDIRECT("F" &amp; ROW(C371) - 19) &amp; "_p"</f>
        <v>a_DRO_2_5_3_p</v>
      </c>
      <c r="B371">
        <v>0</v>
      </c>
      <c r="C371" t="s">
        <v>215</v>
      </c>
    </row>
    <row r="372" spans="1:6" x14ac:dyDescent="0.25">
      <c r="A372" t="str" cm="1">
        <f t="array" aca="1" ref="A372" ca="1">"a_DRO_3_" &amp; INDIRECT("F" &amp; ROW(C372) - 20) &amp; "_p"</f>
        <v>a_DRO_3_5_3_p</v>
      </c>
      <c r="B372">
        <v>2</v>
      </c>
      <c r="C372" t="s">
        <v>216</v>
      </c>
    </row>
    <row r="373" spans="1:6" x14ac:dyDescent="0.25">
      <c r="A373" s="12" t="s">
        <v>172</v>
      </c>
    </row>
    <row r="374" spans="1:6" x14ac:dyDescent="0.25">
      <c r="A374" t="str" cm="1">
        <f t="array" aca="1" ref="A374" ca="1">"a_CYC_1_" &amp; INDIRECT("F" &amp; ROW(C374) - 22) &amp; "_p"</f>
        <v>a_CYC_1_5_3_p</v>
      </c>
      <c r="B374">
        <v>0</v>
      </c>
      <c r="C374" t="s">
        <v>59</v>
      </c>
    </row>
    <row r="375" spans="1:6" x14ac:dyDescent="0.25">
      <c r="A375" t="str" cm="1">
        <f t="array" aca="1" ref="A375" ca="1">"a_CYC_2_" &amp; INDIRECT("F" &amp; ROW(C375) - 23) &amp; "_p"</f>
        <v>a_CYC_2_5_3_p</v>
      </c>
      <c r="B375">
        <v>0</v>
      </c>
      <c r="C375" t="s">
        <v>215</v>
      </c>
    </row>
    <row r="376" spans="1:6" x14ac:dyDescent="0.25">
      <c r="A376" t="str" cm="1">
        <f t="array" aca="1" ref="A376" ca="1">"a_CYC_3_" &amp; INDIRECT("F" &amp; ROW(C376) - 24) &amp; "_p"</f>
        <v>a_CYC_3_5_3_p</v>
      </c>
      <c r="B376">
        <v>2</v>
      </c>
      <c r="C376" t="s">
        <v>216</v>
      </c>
    </row>
    <row r="377" spans="1:6" x14ac:dyDescent="0.25">
      <c r="A377" s="56" t="str">
        <f>"sector " &amp; D377 &amp; " and region " &amp;E377</f>
        <v>sector 6 and region 1</v>
      </c>
      <c r="B377" s="56"/>
      <c r="C377" s="56"/>
      <c r="D377" s="19">
        <v>6</v>
      </c>
      <c r="E377" s="19">
        <v>1</v>
      </c>
      <c r="F377" t="s">
        <v>247</v>
      </c>
    </row>
    <row r="378" spans="1:6" x14ac:dyDescent="0.25">
      <c r="A378" s="12" t="s">
        <v>58</v>
      </c>
      <c r="B378" s="1"/>
      <c r="C378" s="1"/>
    </row>
    <row r="379" spans="1:6" x14ac:dyDescent="0.25">
      <c r="A379" t="str" cm="1">
        <f t="array" aca="1" ref="A379" ca="1">"a_T_1_" &amp; INDIRECT("F" &amp; ROW(C379)-2) &amp; "_p"</f>
        <v>a_T_1_6_1_p</v>
      </c>
      <c r="B379">
        <v>0</v>
      </c>
      <c r="C379" t="s">
        <v>59</v>
      </c>
    </row>
    <row r="380" spans="1:6" x14ac:dyDescent="0.25">
      <c r="A380" t="str" cm="1">
        <f t="array" aca="1" ref="A380" ca="1">"a_T_2_" &amp; INDIRECT("F" &amp; ROW(C380)-3) &amp; "_p"</f>
        <v>a_T_2_6_1_p</v>
      </c>
      <c r="B380">
        <v>0</v>
      </c>
      <c r="C380" t="s">
        <v>215</v>
      </c>
    </row>
    <row r="381" spans="1:6" x14ac:dyDescent="0.25">
      <c r="A381" t="str" cm="1">
        <f t="array" aca="1" ref="A381" ca="1">"a_T_3_" &amp; INDIRECT("F" &amp; ROW(C381)-4) &amp; "_p"</f>
        <v>a_T_3_6_1_p</v>
      </c>
      <c r="B381">
        <v>2</v>
      </c>
      <c r="C381" t="s">
        <v>216</v>
      </c>
    </row>
    <row r="382" spans="1:6" x14ac:dyDescent="0.25">
      <c r="A382" s="12" t="s">
        <v>63</v>
      </c>
      <c r="B382" s="1"/>
      <c r="C382" s="1"/>
    </row>
    <row r="383" spans="1:6" x14ac:dyDescent="0.25">
      <c r="A383" t="str" cm="1">
        <f t="array" aca="1" ref="A383" ca="1">"a_WS_1_" &amp; INDIRECT("F" &amp; ROW(C383)-6) &amp; "_p"</f>
        <v>a_WS_1_6_1_p</v>
      </c>
      <c r="B383">
        <v>0</v>
      </c>
      <c r="C383" t="s">
        <v>59</v>
      </c>
    </row>
    <row r="384" spans="1:6" x14ac:dyDescent="0.25">
      <c r="A384" t="str" cm="1">
        <f t="array" aca="1" ref="A384" ca="1">"a_WS_2_" &amp; INDIRECT("F" &amp; ROW(C384)-7) &amp; "_p"</f>
        <v>a_WS_2_6_1_p</v>
      </c>
      <c r="B384">
        <v>0</v>
      </c>
      <c r="C384" t="s">
        <v>215</v>
      </c>
    </row>
    <row r="385" spans="1:3" x14ac:dyDescent="0.25">
      <c r="A385" t="str" cm="1">
        <f t="array" aca="1" ref="A385" ca="1">"a_WS_3_" &amp; INDIRECT("F" &amp; ROW(C385)-8) &amp; "_p"</f>
        <v>a_WS_3_6_1_p</v>
      </c>
      <c r="B385">
        <v>2</v>
      </c>
      <c r="C385" t="s">
        <v>216</v>
      </c>
    </row>
    <row r="386" spans="1:3" x14ac:dyDescent="0.25">
      <c r="A386" s="12" t="s">
        <v>62</v>
      </c>
      <c r="B386" s="1"/>
      <c r="C386" s="1"/>
    </row>
    <row r="387" spans="1:3" x14ac:dyDescent="0.25">
      <c r="A387" t="str" cm="1">
        <f t="array" aca="1" ref="A387" ca="1">"a_PREC_1_" &amp; INDIRECT("F" &amp; ROW(C387) - 10) &amp; "_p"</f>
        <v>a_PREC_1_6_1_p</v>
      </c>
      <c r="B387">
        <v>0</v>
      </c>
      <c r="C387" t="s">
        <v>59</v>
      </c>
    </row>
    <row r="388" spans="1:3" x14ac:dyDescent="0.25">
      <c r="A388" t="str" cm="1">
        <f t="array" aca="1" ref="A388" ca="1">"a_PREC_2_" &amp; INDIRECT("F" &amp; ROW(C388) - 11) &amp; "_p"</f>
        <v>a_PREC_2_6_1_p</v>
      </c>
      <c r="B388">
        <v>0</v>
      </c>
      <c r="C388" t="s">
        <v>215</v>
      </c>
    </row>
    <row r="389" spans="1:3" x14ac:dyDescent="0.25">
      <c r="A389" t="str" cm="1">
        <f t="array" aca="1" ref="A389" ca="1">"a_PREC_3_" &amp; INDIRECT("F" &amp; ROW(C389) - 12) &amp; "_p"</f>
        <v>a_PREC_3_6_1_p</v>
      </c>
      <c r="B389">
        <v>2</v>
      </c>
      <c r="C389" t="s">
        <v>216</v>
      </c>
    </row>
    <row r="390" spans="1:3" x14ac:dyDescent="0.25">
      <c r="A390" s="12" t="s">
        <v>64</v>
      </c>
      <c r="B390" s="1"/>
      <c r="C390" s="1"/>
    </row>
    <row r="391" spans="1:3" x14ac:dyDescent="0.25">
      <c r="A391" t="str" cm="1">
        <f t="array" aca="1" ref="A391" ca="1">"a_SL_1_" &amp; INDIRECT("F" &amp; ROW(C391) - 14) &amp; "_p"</f>
        <v>a_SL_1_6_1_p</v>
      </c>
      <c r="B391">
        <v>0</v>
      </c>
      <c r="C391" t="s">
        <v>59</v>
      </c>
    </row>
    <row r="392" spans="1:3" x14ac:dyDescent="0.25">
      <c r="A392" t="str" cm="1">
        <f t="array" aca="1" ref="A392" ca="1">"a_SL_2_" &amp; INDIRECT("F" &amp; ROW(C392) - 15) &amp; "_p"</f>
        <v>a_SL_2_6_1_p</v>
      </c>
      <c r="B392">
        <v>0</v>
      </c>
      <c r="C392" t="s">
        <v>215</v>
      </c>
    </row>
    <row r="393" spans="1:3" x14ac:dyDescent="0.25">
      <c r="A393" t="str" cm="1">
        <f t="array" aca="1" ref="A393" ca="1">"a_SL_3_" &amp; INDIRECT("F" &amp; ROW(C393) - 16) &amp; "_p"</f>
        <v>a_SL_3_6_1_p</v>
      </c>
      <c r="B393">
        <v>2</v>
      </c>
      <c r="C393" t="s">
        <v>216</v>
      </c>
    </row>
    <row r="394" spans="1:3" x14ac:dyDescent="0.25">
      <c r="A394" s="12" t="s">
        <v>171</v>
      </c>
      <c r="B394" s="1"/>
      <c r="C394" s="1"/>
    </row>
    <row r="395" spans="1:3" x14ac:dyDescent="0.25">
      <c r="A395" t="str" cm="1">
        <f t="array" aca="1" ref="A395" ca="1">"a_DRO_1_" &amp; INDIRECT("F" &amp; ROW(C395) - 18) &amp; "_p"</f>
        <v>a_DRO_1_6_1_p</v>
      </c>
      <c r="B395">
        <v>0</v>
      </c>
      <c r="C395" t="s">
        <v>59</v>
      </c>
    </row>
    <row r="396" spans="1:3" x14ac:dyDescent="0.25">
      <c r="A396" t="str" cm="1">
        <f t="array" aca="1" ref="A396" ca="1">"a_DRO_2_" &amp; INDIRECT("F" &amp; ROW(C396) - 19) &amp; "_p"</f>
        <v>a_DRO_2_6_1_p</v>
      </c>
      <c r="B396">
        <v>0</v>
      </c>
      <c r="C396" t="s">
        <v>215</v>
      </c>
    </row>
    <row r="397" spans="1:3" x14ac:dyDescent="0.25">
      <c r="A397" t="str" cm="1">
        <f t="array" aca="1" ref="A397" ca="1">"a_DRO_3_" &amp; INDIRECT("F" &amp; ROW(C397) - 20) &amp; "_p"</f>
        <v>a_DRO_3_6_1_p</v>
      </c>
      <c r="B397">
        <v>2</v>
      </c>
      <c r="C397" t="s">
        <v>216</v>
      </c>
    </row>
    <row r="398" spans="1:3" x14ac:dyDescent="0.25">
      <c r="A398" s="12" t="s">
        <v>172</v>
      </c>
    </row>
    <row r="399" spans="1:3" x14ac:dyDescent="0.25">
      <c r="A399" t="str" cm="1">
        <f t="array" aca="1" ref="A399" ca="1">"a_CYC_1_" &amp; INDIRECT("F" &amp; ROW(C399) - 22) &amp; "_p"</f>
        <v>a_CYC_1_6_1_p</v>
      </c>
      <c r="B399">
        <v>0</v>
      </c>
      <c r="C399" t="s">
        <v>59</v>
      </c>
    </row>
    <row r="400" spans="1:3" x14ac:dyDescent="0.25">
      <c r="A400" t="str" cm="1">
        <f t="array" aca="1" ref="A400" ca="1">"a_CYC_2_" &amp; INDIRECT("F" &amp; ROW(C400) - 23) &amp; "_p"</f>
        <v>a_CYC_2_6_1_p</v>
      </c>
      <c r="B400">
        <v>0</v>
      </c>
      <c r="C400" t="s">
        <v>215</v>
      </c>
    </row>
    <row r="401" spans="1:6" x14ac:dyDescent="0.25">
      <c r="A401" t="str" cm="1">
        <f t="array" aca="1" ref="A401" ca="1">"a_CYC_3_" &amp; INDIRECT("F" &amp; ROW(C401) - 24) &amp; "_p"</f>
        <v>a_CYC_3_6_1_p</v>
      </c>
      <c r="B401">
        <v>2</v>
      </c>
      <c r="C401" t="s">
        <v>216</v>
      </c>
    </row>
    <row r="402" spans="1:6" x14ac:dyDescent="0.25">
      <c r="A402" s="56" t="str">
        <f>"sector " &amp; D402 &amp; " and region " &amp;E402</f>
        <v>sector 6 and region 2</v>
      </c>
      <c r="B402" s="56"/>
      <c r="C402" s="56"/>
      <c r="D402" s="19">
        <v>6</v>
      </c>
      <c r="E402" s="19">
        <v>2</v>
      </c>
      <c r="F402" t="s">
        <v>248</v>
      </c>
    </row>
    <row r="403" spans="1:6" x14ac:dyDescent="0.25">
      <c r="A403" s="12" t="s">
        <v>58</v>
      </c>
      <c r="B403" s="1"/>
      <c r="C403" s="1"/>
    </row>
    <row r="404" spans="1:6" x14ac:dyDescent="0.25">
      <c r="A404" t="str" cm="1">
        <f t="array" aca="1" ref="A404" ca="1">"a_T_1_" &amp; INDIRECT("F" &amp; ROW(C404)-2) &amp; "_p"</f>
        <v>a_T_1_6_2_p</v>
      </c>
      <c r="B404">
        <v>0</v>
      </c>
      <c r="C404" t="s">
        <v>59</v>
      </c>
    </row>
    <row r="405" spans="1:6" x14ac:dyDescent="0.25">
      <c r="A405" t="str" cm="1">
        <f t="array" aca="1" ref="A405" ca="1">"a_T_2_" &amp; INDIRECT("F" &amp; ROW(C405)-3) &amp; "_p"</f>
        <v>a_T_2_6_2_p</v>
      </c>
      <c r="B405">
        <v>0</v>
      </c>
      <c r="C405" t="s">
        <v>215</v>
      </c>
    </row>
    <row r="406" spans="1:6" x14ac:dyDescent="0.25">
      <c r="A406" t="str" cm="1">
        <f t="array" aca="1" ref="A406" ca="1">"a_T_3_" &amp; INDIRECT("F" &amp; ROW(C406)-4) &amp; "_p"</f>
        <v>a_T_3_6_2_p</v>
      </c>
      <c r="B406">
        <v>2</v>
      </c>
      <c r="C406" t="s">
        <v>216</v>
      </c>
    </row>
    <row r="407" spans="1:6" x14ac:dyDescent="0.25">
      <c r="A407" s="12" t="s">
        <v>63</v>
      </c>
      <c r="B407" s="1"/>
      <c r="C407" s="1"/>
    </row>
    <row r="408" spans="1:6" x14ac:dyDescent="0.25">
      <c r="A408" t="str" cm="1">
        <f t="array" aca="1" ref="A408" ca="1">"a_WS_1_" &amp; INDIRECT("F" &amp; ROW(C408)-6) &amp; "_p"</f>
        <v>a_WS_1_6_2_p</v>
      </c>
      <c r="B408">
        <v>0</v>
      </c>
      <c r="C408" t="s">
        <v>59</v>
      </c>
    </row>
    <row r="409" spans="1:6" x14ac:dyDescent="0.25">
      <c r="A409" t="str" cm="1">
        <f t="array" aca="1" ref="A409" ca="1">"a_WS_2_" &amp; INDIRECT("F" &amp; ROW(C409)-7) &amp; "_p"</f>
        <v>a_WS_2_6_2_p</v>
      </c>
      <c r="B409">
        <v>0</v>
      </c>
      <c r="C409" t="s">
        <v>215</v>
      </c>
    </row>
    <row r="410" spans="1:6" x14ac:dyDescent="0.25">
      <c r="A410" t="str" cm="1">
        <f t="array" aca="1" ref="A410" ca="1">"a_WS_3_" &amp; INDIRECT("F" &amp; ROW(C410)-8) &amp; "_p"</f>
        <v>a_WS_3_6_2_p</v>
      </c>
      <c r="B410">
        <v>2</v>
      </c>
      <c r="C410" t="s">
        <v>216</v>
      </c>
    </row>
    <row r="411" spans="1:6" x14ac:dyDescent="0.25">
      <c r="A411" s="12" t="s">
        <v>62</v>
      </c>
      <c r="B411" s="1"/>
      <c r="C411" s="1"/>
    </row>
    <row r="412" spans="1:6" x14ac:dyDescent="0.25">
      <c r="A412" t="str" cm="1">
        <f t="array" aca="1" ref="A412" ca="1">"a_PREC_1_" &amp; INDIRECT("F" &amp; ROW(C412) - 10) &amp; "_p"</f>
        <v>a_PREC_1_6_2_p</v>
      </c>
      <c r="B412">
        <v>0</v>
      </c>
      <c r="C412" t="s">
        <v>59</v>
      </c>
    </row>
    <row r="413" spans="1:6" x14ac:dyDescent="0.25">
      <c r="A413" t="str" cm="1">
        <f t="array" aca="1" ref="A413" ca="1">"a_PREC_2_" &amp; INDIRECT("F" &amp; ROW(C413) - 11) &amp; "_p"</f>
        <v>a_PREC_2_6_2_p</v>
      </c>
      <c r="B413">
        <v>0</v>
      </c>
      <c r="C413" t="s">
        <v>215</v>
      </c>
    </row>
    <row r="414" spans="1:6" x14ac:dyDescent="0.25">
      <c r="A414" t="str" cm="1">
        <f t="array" aca="1" ref="A414" ca="1">"a_PREC_3_" &amp; INDIRECT("F" &amp; ROW(C414) - 12) &amp; "_p"</f>
        <v>a_PREC_3_6_2_p</v>
      </c>
      <c r="B414">
        <v>2</v>
      </c>
      <c r="C414" t="s">
        <v>216</v>
      </c>
    </row>
    <row r="415" spans="1:6" x14ac:dyDescent="0.25">
      <c r="A415" s="12" t="s">
        <v>64</v>
      </c>
      <c r="B415" s="1"/>
      <c r="C415" s="1"/>
    </row>
    <row r="416" spans="1:6" x14ac:dyDescent="0.25">
      <c r="A416" t="str" cm="1">
        <f t="array" aca="1" ref="A416" ca="1">"a_SL_1_" &amp; INDIRECT("F" &amp; ROW(C416) - 14) &amp; "_p"</f>
        <v>a_SL_1_6_2_p</v>
      </c>
      <c r="B416">
        <v>0</v>
      </c>
      <c r="C416" t="s">
        <v>59</v>
      </c>
    </row>
    <row r="417" spans="1:6" x14ac:dyDescent="0.25">
      <c r="A417" t="str" cm="1">
        <f t="array" aca="1" ref="A417" ca="1">"a_SL_2_" &amp; INDIRECT("F" &amp; ROW(C417) - 15) &amp; "_p"</f>
        <v>a_SL_2_6_2_p</v>
      </c>
      <c r="B417">
        <v>0</v>
      </c>
      <c r="C417" t="s">
        <v>215</v>
      </c>
    </row>
    <row r="418" spans="1:6" x14ac:dyDescent="0.25">
      <c r="A418" t="str" cm="1">
        <f t="array" aca="1" ref="A418" ca="1">"a_SL_3_" &amp; INDIRECT("F" &amp; ROW(C418) - 16) &amp; "_p"</f>
        <v>a_SL_3_6_2_p</v>
      </c>
      <c r="B418">
        <v>2</v>
      </c>
      <c r="C418" t="s">
        <v>216</v>
      </c>
    </row>
    <row r="419" spans="1:6" x14ac:dyDescent="0.25">
      <c r="A419" s="12" t="s">
        <v>171</v>
      </c>
      <c r="B419" s="1"/>
      <c r="C419" s="1"/>
    </row>
    <row r="420" spans="1:6" x14ac:dyDescent="0.25">
      <c r="A420" t="str" cm="1">
        <f t="array" aca="1" ref="A420" ca="1">"a_DRO_1_" &amp; INDIRECT("F" &amp; ROW(C420) - 18) &amp; "_p"</f>
        <v>a_DRO_1_6_2_p</v>
      </c>
      <c r="B420">
        <v>0</v>
      </c>
      <c r="C420" t="s">
        <v>59</v>
      </c>
    </row>
    <row r="421" spans="1:6" x14ac:dyDescent="0.25">
      <c r="A421" t="str" cm="1">
        <f t="array" aca="1" ref="A421" ca="1">"a_DRO_2_" &amp; INDIRECT("F" &amp; ROW(C421) - 19) &amp; "_p"</f>
        <v>a_DRO_2_6_2_p</v>
      </c>
      <c r="B421">
        <v>0</v>
      </c>
      <c r="C421" t="s">
        <v>215</v>
      </c>
    </row>
    <row r="422" spans="1:6" x14ac:dyDescent="0.25">
      <c r="A422" t="str" cm="1">
        <f t="array" aca="1" ref="A422" ca="1">"a_DRO_3_" &amp; INDIRECT("F" &amp; ROW(C422) - 20) &amp; "_p"</f>
        <v>a_DRO_3_6_2_p</v>
      </c>
      <c r="B422">
        <v>2</v>
      </c>
      <c r="C422" t="s">
        <v>216</v>
      </c>
    </row>
    <row r="423" spans="1:6" x14ac:dyDescent="0.25">
      <c r="A423" s="12" t="s">
        <v>172</v>
      </c>
    </row>
    <row r="424" spans="1:6" x14ac:dyDescent="0.25">
      <c r="A424" t="str" cm="1">
        <f t="array" aca="1" ref="A424" ca="1">"a_CYC_1_" &amp; INDIRECT("F" &amp; ROW(C424) - 22) &amp; "_p"</f>
        <v>a_CYC_1_6_2_p</v>
      </c>
      <c r="B424">
        <v>0</v>
      </c>
      <c r="C424" t="s">
        <v>59</v>
      </c>
    </row>
    <row r="425" spans="1:6" x14ac:dyDescent="0.25">
      <c r="A425" t="str" cm="1">
        <f t="array" aca="1" ref="A425" ca="1">"a_CYC_2_" &amp; INDIRECT("F" &amp; ROW(C425) - 23) &amp; "_p"</f>
        <v>a_CYC_2_6_2_p</v>
      </c>
      <c r="B425">
        <v>0</v>
      </c>
      <c r="C425" t="s">
        <v>215</v>
      </c>
    </row>
    <row r="426" spans="1:6" x14ac:dyDescent="0.25">
      <c r="A426" t="str" cm="1">
        <f t="array" aca="1" ref="A426" ca="1">"a_CYC_3_" &amp; INDIRECT("F" &amp; ROW(C426) - 24) &amp; "_p"</f>
        <v>a_CYC_3_6_2_p</v>
      </c>
      <c r="B426">
        <v>2</v>
      </c>
      <c r="C426" t="s">
        <v>216</v>
      </c>
    </row>
    <row r="427" spans="1:6" x14ac:dyDescent="0.25">
      <c r="A427" s="56" t="str">
        <f>"sector " &amp; D427 &amp; " and region " &amp;E427</f>
        <v>sector 6 and region 3</v>
      </c>
      <c r="B427" s="56"/>
      <c r="C427" s="56"/>
      <c r="D427" s="19">
        <v>6</v>
      </c>
      <c r="E427" s="19">
        <v>3</v>
      </c>
      <c r="F427" t="s">
        <v>249</v>
      </c>
    </row>
    <row r="428" spans="1:6" x14ac:dyDescent="0.25">
      <c r="A428" s="12" t="s">
        <v>58</v>
      </c>
      <c r="B428" s="1"/>
      <c r="C428" s="1"/>
    </row>
    <row r="429" spans="1:6" x14ac:dyDescent="0.25">
      <c r="A429" t="str" cm="1">
        <f t="array" aca="1" ref="A429" ca="1">"a_T_1_" &amp; INDIRECT("F" &amp; ROW(C429)-2) &amp; "_p"</f>
        <v>a_T_1_6_3_p</v>
      </c>
      <c r="B429">
        <v>0</v>
      </c>
      <c r="C429" t="s">
        <v>59</v>
      </c>
    </row>
    <row r="430" spans="1:6" x14ac:dyDescent="0.25">
      <c r="A430" t="str" cm="1">
        <f t="array" aca="1" ref="A430" ca="1">"a_T_2_" &amp; INDIRECT("F" &amp; ROW(C430)-3) &amp; "_p"</f>
        <v>a_T_2_6_3_p</v>
      </c>
      <c r="B430">
        <v>0</v>
      </c>
      <c r="C430" t="s">
        <v>215</v>
      </c>
    </row>
    <row r="431" spans="1:6" x14ac:dyDescent="0.25">
      <c r="A431" t="str" cm="1">
        <f t="array" aca="1" ref="A431" ca="1">"a_T_3_" &amp; INDIRECT("F" &amp; ROW(C431)-4) &amp; "_p"</f>
        <v>a_T_3_6_3_p</v>
      </c>
      <c r="B431">
        <v>2</v>
      </c>
      <c r="C431" t="s">
        <v>216</v>
      </c>
    </row>
    <row r="432" spans="1:6" x14ac:dyDescent="0.25">
      <c r="A432" s="12" t="s">
        <v>63</v>
      </c>
      <c r="B432" s="1"/>
      <c r="C432" s="1"/>
    </row>
    <row r="433" spans="1:3" x14ac:dyDescent="0.25">
      <c r="A433" t="str" cm="1">
        <f t="array" aca="1" ref="A433" ca="1">"a_WS_1_" &amp; INDIRECT("F" &amp; ROW(C433)-6) &amp; "_p"</f>
        <v>a_WS_1_6_3_p</v>
      </c>
      <c r="B433">
        <v>0</v>
      </c>
      <c r="C433" t="s">
        <v>59</v>
      </c>
    </row>
    <row r="434" spans="1:3" x14ac:dyDescent="0.25">
      <c r="A434" t="str" cm="1">
        <f t="array" aca="1" ref="A434" ca="1">"a_WS_2_" &amp; INDIRECT("F" &amp; ROW(C434)-7) &amp; "_p"</f>
        <v>a_WS_2_6_3_p</v>
      </c>
      <c r="B434">
        <v>0</v>
      </c>
      <c r="C434" t="s">
        <v>215</v>
      </c>
    </row>
    <row r="435" spans="1:3" x14ac:dyDescent="0.25">
      <c r="A435" t="str" cm="1">
        <f t="array" aca="1" ref="A435" ca="1">"a_WS_3_" &amp; INDIRECT("F" &amp; ROW(C435)-8) &amp; "_p"</f>
        <v>a_WS_3_6_3_p</v>
      </c>
      <c r="B435">
        <v>2</v>
      </c>
      <c r="C435" t="s">
        <v>216</v>
      </c>
    </row>
    <row r="436" spans="1:3" x14ac:dyDescent="0.25">
      <c r="A436" s="12" t="s">
        <v>62</v>
      </c>
      <c r="B436" s="1"/>
      <c r="C436" s="1"/>
    </row>
    <row r="437" spans="1:3" x14ac:dyDescent="0.25">
      <c r="A437" t="str" cm="1">
        <f t="array" aca="1" ref="A437" ca="1">"a_PREC_1_" &amp; INDIRECT("F" &amp; ROW(C437) - 10) &amp; "_p"</f>
        <v>a_PREC_1_6_3_p</v>
      </c>
      <c r="B437">
        <v>0</v>
      </c>
      <c r="C437" t="s">
        <v>59</v>
      </c>
    </row>
    <row r="438" spans="1:3" x14ac:dyDescent="0.25">
      <c r="A438" t="str" cm="1">
        <f t="array" aca="1" ref="A438" ca="1">"a_PREC_2_" &amp; INDIRECT("F" &amp; ROW(C438) - 11) &amp; "_p"</f>
        <v>a_PREC_2_6_3_p</v>
      </c>
      <c r="B438">
        <v>0</v>
      </c>
      <c r="C438" t="s">
        <v>215</v>
      </c>
    </row>
    <row r="439" spans="1:3" x14ac:dyDescent="0.25">
      <c r="A439" t="str" cm="1">
        <f t="array" aca="1" ref="A439" ca="1">"a_PREC_3_" &amp; INDIRECT("F" &amp; ROW(C439) - 12) &amp; "_p"</f>
        <v>a_PREC_3_6_3_p</v>
      </c>
      <c r="B439">
        <v>2</v>
      </c>
      <c r="C439" t="s">
        <v>216</v>
      </c>
    </row>
    <row r="440" spans="1:3" x14ac:dyDescent="0.25">
      <c r="A440" s="12" t="s">
        <v>64</v>
      </c>
      <c r="B440" s="1"/>
      <c r="C440" s="1"/>
    </row>
    <row r="441" spans="1:3" x14ac:dyDescent="0.25">
      <c r="A441" t="str" cm="1">
        <f t="array" aca="1" ref="A441" ca="1">"a_SL_1_" &amp; INDIRECT("F" &amp; ROW(C441) - 14) &amp; "_p"</f>
        <v>a_SL_1_6_3_p</v>
      </c>
      <c r="B441">
        <v>0</v>
      </c>
      <c r="C441" t="s">
        <v>59</v>
      </c>
    </row>
    <row r="442" spans="1:3" x14ac:dyDescent="0.25">
      <c r="A442" t="str" cm="1">
        <f t="array" aca="1" ref="A442" ca="1">"a_SL_2_" &amp; INDIRECT("F" &amp; ROW(C442) - 15) &amp; "_p"</f>
        <v>a_SL_2_6_3_p</v>
      </c>
      <c r="B442">
        <v>0</v>
      </c>
      <c r="C442" t="s">
        <v>215</v>
      </c>
    </row>
    <row r="443" spans="1:3" x14ac:dyDescent="0.25">
      <c r="A443" t="str" cm="1">
        <f t="array" aca="1" ref="A443" ca="1">"a_SL_3_" &amp; INDIRECT("F" &amp; ROW(C443) - 16) &amp; "_p"</f>
        <v>a_SL_3_6_3_p</v>
      </c>
      <c r="B443">
        <v>2</v>
      </c>
      <c r="C443" t="s">
        <v>216</v>
      </c>
    </row>
    <row r="444" spans="1:3" x14ac:dyDescent="0.25">
      <c r="A444" s="12" t="s">
        <v>171</v>
      </c>
      <c r="B444" s="1"/>
      <c r="C444" s="1"/>
    </row>
    <row r="445" spans="1:3" x14ac:dyDescent="0.25">
      <c r="A445" t="str" cm="1">
        <f t="array" aca="1" ref="A445" ca="1">"a_DRO_1_" &amp; INDIRECT("F" &amp; ROW(C445) - 18) &amp; "_p"</f>
        <v>a_DRO_1_6_3_p</v>
      </c>
      <c r="B445">
        <v>0</v>
      </c>
      <c r="C445" t="s">
        <v>59</v>
      </c>
    </row>
    <row r="446" spans="1:3" x14ac:dyDescent="0.25">
      <c r="A446" t="str" cm="1">
        <f t="array" aca="1" ref="A446" ca="1">"a_DRO_2_" &amp; INDIRECT("F" &amp; ROW(C446) - 19) &amp; "_p"</f>
        <v>a_DRO_2_6_3_p</v>
      </c>
      <c r="B446">
        <v>0</v>
      </c>
      <c r="C446" t="s">
        <v>215</v>
      </c>
    </row>
    <row r="447" spans="1:3" x14ac:dyDescent="0.25">
      <c r="A447" t="str" cm="1">
        <f t="array" aca="1" ref="A447" ca="1">"a_DRO_3_" &amp; INDIRECT("F" &amp; ROW(C447) - 20) &amp; "_p"</f>
        <v>a_DRO_3_6_3_p</v>
      </c>
      <c r="B447">
        <v>2</v>
      </c>
      <c r="C447" t="s">
        <v>216</v>
      </c>
    </row>
    <row r="448" spans="1:3" x14ac:dyDescent="0.25">
      <c r="A448" s="12" t="s">
        <v>172</v>
      </c>
    </row>
    <row r="449" spans="1:6" x14ac:dyDescent="0.25">
      <c r="A449" t="str" cm="1">
        <f t="array" aca="1" ref="A449" ca="1">"a_CYC_1_" &amp; INDIRECT("F" &amp; ROW(C449) - 22) &amp; "_p"</f>
        <v>a_CYC_1_6_3_p</v>
      </c>
      <c r="B449">
        <v>0</v>
      </c>
      <c r="C449" t="s">
        <v>59</v>
      </c>
    </row>
    <row r="450" spans="1:6" x14ac:dyDescent="0.25">
      <c r="A450" t="str" cm="1">
        <f t="array" aca="1" ref="A450" ca="1">"a_CYC_2_" &amp; INDIRECT("F" &amp; ROW(C450) - 23) &amp; "_p"</f>
        <v>a_CYC_2_6_3_p</v>
      </c>
      <c r="B450">
        <v>0</v>
      </c>
      <c r="C450" t="s">
        <v>215</v>
      </c>
    </row>
    <row r="451" spans="1:6" x14ac:dyDescent="0.25">
      <c r="A451" t="str" cm="1">
        <f t="array" aca="1" ref="A451" ca="1">"a_CYC_3_" &amp; INDIRECT("F" &amp; ROW(C451) - 24) &amp; "_p"</f>
        <v>a_CYC_3_6_3_p</v>
      </c>
      <c r="B451">
        <v>2</v>
      </c>
      <c r="C451" t="s">
        <v>216</v>
      </c>
    </row>
    <row r="452" spans="1:6" x14ac:dyDescent="0.25">
      <c r="A452" s="56" t="str">
        <f>"sector " &amp; D452 &amp; " and region " &amp;E452</f>
        <v>sector 7 and region 1</v>
      </c>
      <c r="B452" s="56"/>
      <c r="C452" s="56"/>
      <c r="D452" s="19">
        <v>7</v>
      </c>
      <c r="E452" s="19">
        <v>1</v>
      </c>
      <c r="F452" t="s">
        <v>250</v>
      </c>
    </row>
    <row r="453" spans="1:6" x14ac:dyDescent="0.25">
      <c r="A453" s="12" t="s">
        <v>58</v>
      </c>
      <c r="B453" s="1"/>
      <c r="C453" s="1"/>
    </row>
    <row r="454" spans="1:6" x14ac:dyDescent="0.25">
      <c r="A454" t="str" cm="1">
        <f t="array" aca="1" ref="A454" ca="1">"a_T_1_" &amp; INDIRECT("F" &amp; ROW(C454)-2) &amp; "_p"</f>
        <v>a_T_1_7_1_p</v>
      </c>
      <c r="B454">
        <v>0</v>
      </c>
      <c r="C454" t="s">
        <v>59</v>
      </c>
    </row>
    <row r="455" spans="1:6" x14ac:dyDescent="0.25">
      <c r="A455" t="str" cm="1">
        <f t="array" aca="1" ref="A455" ca="1">"a_T_2_" &amp; INDIRECT("F" &amp; ROW(C455)-3) &amp; "_p"</f>
        <v>a_T_2_7_1_p</v>
      </c>
      <c r="B455">
        <v>0</v>
      </c>
      <c r="C455" t="s">
        <v>215</v>
      </c>
    </row>
    <row r="456" spans="1:6" x14ac:dyDescent="0.25">
      <c r="A456" t="str" cm="1">
        <f t="array" aca="1" ref="A456" ca="1">"a_T_3_" &amp; INDIRECT("F" &amp; ROW(C456)-4) &amp; "_p"</f>
        <v>a_T_3_7_1_p</v>
      </c>
      <c r="B456">
        <v>2</v>
      </c>
      <c r="C456" t="s">
        <v>216</v>
      </c>
    </row>
    <row r="457" spans="1:6" x14ac:dyDescent="0.25">
      <c r="A457" s="12" t="s">
        <v>63</v>
      </c>
      <c r="B457" s="1"/>
      <c r="C457" s="1"/>
    </row>
    <row r="458" spans="1:6" x14ac:dyDescent="0.25">
      <c r="A458" t="str" cm="1">
        <f t="array" aca="1" ref="A458" ca="1">"a_WS_1_" &amp; INDIRECT("F" &amp; ROW(C458)-6) &amp; "_p"</f>
        <v>a_WS_1_7_1_p</v>
      </c>
      <c r="B458">
        <v>0</v>
      </c>
      <c r="C458" t="s">
        <v>59</v>
      </c>
    </row>
    <row r="459" spans="1:6" x14ac:dyDescent="0.25">
      <c r="A459" t="str" cm="1">
        <f t="array" aca="1" ref="A459" ca="1">"a_WS_2_" &amp; INDIRECT("F" &amp; ROW(C459)-7) &amp; "_p"</f>
        <v>a_WS_2_7_1_p</v>
      </c>
      <c r="B459">
        <v>0</v>
      </c>
      <c r="C459" t="s">
        <v>215</v>
      </c>
    </row>
    <row r="460" spans="1:6" x14ac:dyDescent="0.25">
      <c r="A460" t="str" cm="1">
        <f t="array" aca="1" ref="A460" ca="1">"a_WS_3_" &amp; INDIRECT("F" &amp; ROW(C460)-8) &amp; "_p"</f>
        <v>a_WS_3_7_1_p</v>
      </c>
      <c r="B460">
        <v>2</v>
      </c>
      <c r="C460" t="s">
        <v>216</v>
      </c>
    </row>
    <row r="461" spans="1:6" x14ac:dyDescent="0.25">
      <c r="A461" s="12" t="s">
        <v>62</v>
      </c>
      <c r="B461" s="1"/>
      <c r="C461" s="1"/>
    </row>
    <row r="462" spans="1:6" x14ac:dyDescent="0.25">
      <c r="A462" t="str" cm="1">
        <f t="array" aca="1" ref="A462" ca="1">"a_PREC_1_" &amp; INDIRECT("F" &amp; ROW(C462) - 10) &amp; "_p"</f>
        <v>a_PREC_1_7_1_p</v>
      </c>
      <c r="B462">
        <v>0</v>
      </c>
      <c r="C462" t="s">
        <v>59</v>
      </c>
    </row>
    <row r="463" spans="1:6" x14ac:dyDescent="0.25">
      <c r="A463" t="str" cm="1">
        <f t="array" aca="1" ref="A463" ca="1">"a_PREC_2_" &amp; INDIRECT("F" &amp; ROW(C463) - 11) &amp; "_p"</f>
        <v>a_PREC_2_7_1_p</v>
      </c>
      <c r="B463">
        <v>0</v>
      </c>
      <c r="C463" t="s">
        <v>215</v>
      </c>
    </row>
    <row r="464" spans="1:6" x14ac:dyDescent="0.25">
      <c r="A464" t="str" cm="1">
        <f t="array" aca="1" ref="A464" ca="1">"a_PREC_3_" &amp; INDIRECT("F" &amp; ROW(C464) - 12) &amp; "_p"</f>
        <v>a_PREC_3_7_1_p</v>
      </c>
      <c r="B464">
        <v>2</v>
      </c>
      <c r="C464" t="s">
        <v>216</v>
      </c>
    </row>
    <row r="465" spans="1:6" x14ac:dyDescent="0.25">
      <c r="A465" s="12" t="s">
        <v>64</v>
      </c>
      <c r="B465" s="1"/>
      <c r="C465" s="1"/>
    </row>
    <row r="466" spans="1:6" x14ac:dyDescent="0.25">
      <c r="A466" t="str" cm="1">
        <f t="array" aca="1" ref="A466" ca="1">"a_SL_1_" &amp; INDIRECT("F" &amp; ROW(C466) - 14) &amp; "_p"</f>
        <v>a_SL_1_7_1_p</v>
      </c>
      <c r="B466">
        <v>0</v>
      </c>
      <c r="C466" t="s">
        <v>59</v>
      </c>
    </row>
    <row r="467" spans="1:6" x14ac:dyDescent="0.25">
      <c r="A467" t="str" cm="1">
        <f t="array" aca="1" ref="A467" ca="1">"a_SL_2_" &amp; INDIRECT("F" &amp; ROW(C467) - 15) &amp; "_p"</f>
        <v>a_SL_2_7_1_p</v>
      </c>
      <c r="B467">
        <v>0</v>
      </c>
      <c r="C467" t="s">
        <v>215</v>
      </c>
    </row>
    <row r="468" spans="1:6" x14ac:dyDescent="0.25">
      <c r="A468" t="str" cm="1">
        <f t="array" aca="1" ref="A468" ca="1">"a_SL_3_" &amp; INDIRECT("F" &amp; ROW(C468) - 16) &amp; "_p"</f>
        <v>a_SL_3_7_1_p</v>
      </c>
      <c r="B468">
        <v>2</v>
      </c>
      <c r="C468" t="s">
        <v>216</v>
      </c>
    </row>
    <row r="469" spans="1:6" x14ac:dyDescent="0.25">
      <c r="A469" s="12" t="s">
        <v>171</v>
      </c>
      <c r="B469" s="1"/>
      <c r="C469" s="1"/>
    </row>
    <row r="470" spans="1:6" x14ac:dyDescent="0.25">
      <c r="A470" t="str" cm="1">
        <f t="array" aca="1" ref="A470" ca="1">"a_DRO_1_" &amp; INDIRECT("F" &amp; ROW(C470) - 18) &amp; "_p"</f>
        <v>a_DRO_1_7_1_p</v>
      </c>
      <c r="B470">
        <v>0</v>
      </c>
      <c r="C470" t="s">
        <v>59</v>
      </c>
    </row>
    <row r="471" spans="1:6" x14ac:dyDescent="0.25">
      <c r="A471" t="str" cm="1">
        <f t="array" aca="1" ref="A471" ca="1">"a_DRO_2_" &amp; INDIRECT("F" &amp; ROW(C471) - 19) &amp; "_p"</f>
        <v>a_DRO_2_7_1_p</v>
      </c>
      <c r="B471">
        <v>0</v>
      </c>
      <c r="C471" t="s">
        <v>215</v>
      </c>
    </row>
    <row r="472" spans="1:6" x14ac:dyDescent="0.25">
      <c r="A472" t="str" cm="1">
        <f t="array" aca="1" ref="A472" ca="1">"a_DRO_3_" &amp; INDIRECT("F" &amp; ROW(C472) - 20) &amp; "_p"</f>
        <v>a_DRO_3_7_1_p</v>
      </c>
      <c r="B472">
        <v>2</v>
      </c>
      <c r="C472" t="s">
        <v>216</v>
      </c>
    </row>
    <row r="473" spans="1:6" x14ac:dyDescent="0.25">
      <c r="A473" s="12" t="s">
        <v>172</v>
      </c>
    </row>
    <row r="474" spans="1:6" x14ac:dyDescent="0.25">
      <c r="A474" t="str" cm="1">
        <f t="array" aca="1" ref="A474" ca="1">"a_CYC_1_" &amp; INDIRECT("F" &amp; ROW(C474) - 22) &amp; "_p"</f>
        <v>a_CYC_1_7_1_p</v>
      </c>
      <c r="B474">
        <v>0</v>
      </c>
      <c r="C474" t="s">
        <v>59</v>
      </c>
    </row>
    <row r="475" spans="1:6" x14ac:dyDescent="0.25">
      <c r="A475" t="str" cm="1">
        <f t="array" aca="1" ref="A475" ca="1">"a_CYC_2_" &amp; INDIRECT("F" &amp; ROW(C475) - 23) &amp; "_p"</f>
        <v>a_CYC_2_7_1_p</v>
      </c>
      <c r="B475">
        <v>0</v>
      </c>
      <c r="C475" t="s">
        <v>215</v>
      </c>
    </row>
    <row r="476" spans="1:6" x14ac:dyDescent="0.25">
      <c r="A476" t="str" cm="1">
        <f t="array" aca="1" ref="A476" ca="1">"a_CYC_3_" &amp; INDIRECT("F" &amp; ROW(C476) - 24) &amp; "_p"</f>
        <v>a_CYC_3_7_1_p</v>
      </c>
      <c r="B476">
        <v>2</v>
      </c>
      <c r="C476" t="s">
        <v>216</v>
      </c>
    </row>
    <row r="477" spans="1:6" x14ac:dyDescent="0.25">
      <c r="A477" s="56" t="str">
        <f>"sector " &amp; D477 &amp; " and region " &amp;E477</f>
        <v>sector 7 and region 2</v>
      </c>
      <c r="B477" s="56"/>
      <c r="C477" s="56"/>
      <c r="D477" s="19">
        <v>7</v>
      </c>
      <c r="E477" s="19">
        <v>2</v>
      </c>
      <c r="F477" t="s">
        <v>251</v>
      </c>
    </row>
    <row r="478" spans="1:6" x14ac:dyDescent="0.25">
      <c r="A478" s="12" t="s">
        <v>58</v>
      </c>
      <c r="B478" s="1"/>
      <c r="C478" s="1"/>
    </row>
    <row r="479" spans="1:6" x14ac:dyDescent="0.25">
      <c r="A479" t="str" cm="1">
        <f t="array" aca="1" ref="A479" ca="1">"a_T_1_" &amp; INDIRECT("F" &amp; ROW(C479)-2) &amp; "_p"</f>
        <v>a_T_1_7_2_p</v>
      </c>
      <c r="B479">
        <v>0</v>
      </c>
      <c r="C479" t="s">
        <v>59</v>
      </c>
    </row>
    <row r="480" spans="1:6" x14ac:dyDescent="0.25">
      <c r="A480" t="str" cm="1">
        <f t="array" aca="1" ref="A480" ca="1">"a_T_2_" &amp; INDIRECT("F" &amp; ROW(C480)-3) &amp; "_p"</f>
        <v>a_T_2_7_2_p</v>
      </c>
      <c r="B480">
        <v>0</v>
      </c>
      <c r="C480" t="s">
        <v>215</v>
      </c>
    </row>
    <row r="481" spans="1:3" x14ac:dyDescent="0.25">
      <c r="A481" t="str" cm="1">
        <f t="array" aca="1" ref="A481" ca="1">"a_T_3_" &amp; INDIRECT("F" &amp; ROW(C481)-4) &amp; "_p"</f>
        <v>a_T_3_7_2_p</v>
      </c>
      <c r="B481">
        <v>2</v>
      </c>
      <c r="C481" t="s">
        <v>216</v>
      </c>
    </row>
    <row r="482" spans="1:3" x14ac:dyDescent="0.25">
      <c r="A482" s="12" t="s">
        <v>63</v>
      </c>
      <c r="B482" s="1"/>
      <c r="C482" s="1"/>
    </row>
    <row r="483" spans="1:3" x14ac:dyDescent="0.25">
      <c r="A483" t="str" cm="1">
        <f t="array" aca="1" ref="A483" ca="1">"a_WS_1_" &amp; INDIRECT("F" &amp; ROW(C483)-6) &amp; "_p"</f>
        <v>a_WS_1_7_2_p</v>
      </c>
      <c r="B483">
        <v>0</v>
      </c>
      <c r="C483" t="s">
        <v>59</v>
      </c>
    </row>
    <row r="484" spans="1:3" x14ac:dyDescent="0.25">
      <c r="A484" t="str" cm="1">
        <f t="array" aca="1" ref="A484" ca="1">"a_WS_2_" &amp; INDIRECT("F" &amp; ROW(C484)-7) &amp; "_p"</f>
        <v>a_WS_2_7_2_p</v>
      </c>
      <c r="B484">
        <v>0</v>
      </c>
      <c r="C484" t="s">
        <v>215</v>
      </c>
    </row>
    <row r="485" spans="1:3" x14ac:dyDescent="0.25">
      <c r="A485" t="str" cm="1">
        <f t="array" aca="1" ref="A485" ca="1">"a_WS_3_" &amp; INDIRECT("F" &amp; ROW(C485)-8) &amp; "_p"</f>
        <v>a_WS_3_7_2_p</v>
      </c>
      <c r="B485">
        <v>2</v>
      </c>
      <c r="C485" t="s">
        <v>216</v>
      </c>
    </row>
    <row r="486" spans="1:3" x14ac:dyDescent="0.25">
      <c r="A486" s="12" t="s">
        <v>62</v>
      </c>
      <c r="B486" s="1"/>
      <c r="C486" s="1"/>
    </row>
    <row r="487" spans="1:3" x14ac:dyDescent="0.25">
      <c r="A487" t="str" cm="1">
        <f t="array" aca="1" ref="A487" ca="1">"a_PREC_1_" &amp; INDIRECT("F" &amp; ROW(C487) - 10) &amp; "_p"</f>
        <v>a_PREC_1_7_2_p</v>
      </c>
      <c r="B487">
        <v>0</v>
      </c>
      <c r="C487" t="s">
        <v>59</v>
      </c>
    </row>
    <row r="488" spans="1:3" x14ac:dyDescent="0.25">
      <c r="A488" t="str" cm="1">
        <f t="array" aca="1" ref="A488" ca="1">"a_PREC_2_" &amp; INDIRECT("F" &amp; ROW(C488) - 11) &amp; "_p"</f>
        <v>a_PREC_2_7_2_p</v>
      </c>
      <c r="B488">
        <v>0</v>
      </c>
      <c r="C488" t="s">
        <v>215</v>
      </c>
    </row>
    <row r="489" spans="1:3" x14ac:dyDescent="0.25">
      <c r="A489" t="str" cm="1">
        <f t="array" aca="1" ref="A489" ca="1">"a_PREC_3_" &amp; INDIRECT("F" &amp; ROW(C489) - 12) &amp; "_p"</f>
        <v>a_PREC_3_7_2_p</v>
      </c>
      <c r="B489">
        <v>2</v>
      </c>
      <c r="C489" t="s">
        <v>216</v>
      </c>
    </row>
    <row r="490" spans="1:3" x14ac:dyDescent="0.25">
      <c r="A490" s="12" t="s">
        <v>64</v>
      </c>
      <c r="B490" s="1"/>
      <c r="C490" s="1"/>
    </row>
    <row r="491" spans="1:3" x14ac:dyDescent="0.25">
      <c r="A491" t="str" cm="1">
        <f t="array" aca="1" ref="A491" ca="1">"a_SL_1_" &amp; INDIRECT("F" &amp; ROW(C491) - 14) &amp; "_p"</f>
        <v>a_SL_1_7_2_p</v>
      </c>
      <c r="B491">
        <v>0</v>
      </c>
      <c r="C491" t="s">
        <v>59</v>
      </c>
    </row>
    <row r="492" spans="1:3" x14ac:dyDescent="0.25">
      <c r="A492" t="str" cm="1">
        <f t="array" aca="1" ref="A492" ca="1">"a_SL_2_" &amp; INDIRECT("F" &amp; ROW(C492) - 15) &amp; "_p"</f>
        <v>a_SL_2_7_2_p</v>
      </c>
      <c r="B492">
        <v>0</v>
      </c>
      <c r="C492" t="s">
        <v>215</v>
      </c>
    </row>
    <row r="493" spans="1:3" x14ac:dyDescent="0.25">
      <c r="A493" t="str" cm="1">
        <f t="array" aca="1" ref="A493" ca="1">"a_SL_3_" &amp; INDIRECT("F" &amp; ROW(C493) - 16) &amp; "_p"</f>
        <v>a_SL_3_7_2_p</v>
      </c>
      <c r="B493">
        <v>2</v>
      </c>
      <c r="C493" t="s">
        <v>216</v>
      </c>
    </row>
    <row r="494" spans="1:3" x14ac:dyDescent="0.25">
      <c r="A494" s="12" t="s">
        <v>171</v>
      </c>
      <c r="B494" s="1"/>
      <c r="C494" s="1"/>
    </row>
    <row r="495" spans="1:3" x14ac:dyDescent="0.25">
      <c r="A495" t="str" cm="1">
        <f t="array" aca="1" ref="A495" ca="1">"a_DRO_1_" &amp; INDIRECT("F" &amp; ROW(C495) - 18) &amp; "_p"</f>
        <v>a_DRO_1_7_2_p</v>
      </c>
      <c r="B495">
        <v>0</v>
      </c>
      <c r="C495" t="s">
        <v>59</v>
      </c>
    </row>
    <row r="496" spans="1:3" x14ac:dyDescent="0.25">
      <c r="A496" t="str" cm="1">
        <f t="array" aca="1" ref="A496" ca="1">"a_DRO_2_" &amp; INDIRECT("F" &amp; ROW(C496) - 19) &amp; "_p"</f>
        <v>a_DRO_2_7_2_p</v>
      </c>
      <c r="B496">
        <v>0</v>
      </c>
      <c r="C496" t="s">
        <v>215</v>
      </c>
    </row>
    <row r="497" spans="1:6" x14ac:dyDescent="0.25">
      <c r="A497" t="str" cm="1">
        <f t="array" aca="1" ref="A497" ca="1">"a_DRO_3_" &amp; INDIRECT("F" &amp; ROW(C497) - 20) &amp; "_p"</f>
        <v>a_DRO_3_7_2_p</v>
      </c>
      <c r="B497">
        <v>2</v>
      </c>
      <c r="C497" t="s">
        <v>216</v>
      </c>
    </row>
    <row r="498" spans="1:6" x14ac:dyDescent="0.25">
      <c r="A498" s="12" t="s">
        <v>172</v>
      </c>
    </row>
    <row r="499" spans="1:6" x14ac:dyDescent="0.25">
      <c r="A499" t="str" cm="1">
        <f t="array" aca="1" ref="A499" ca="1">"a_CYC_1_" &amp; INDIRECT("F" &amp; ROW(C499) - 22) &amp; "_p"</f>
        <v>a_CYC_1_7_2_p</v>
      </c>
      <c r="B499">
        <v>0</v>
      </c>
      <c r="C499" t="s">
        <v>59</v>
      </c>
    </row>
    <row r="500" spans="1:6" x14ac:dyDescent="0.25">
      <c r="A500" t="str" cm="1">
        <f t="array" aca="1" ref="A500" ca="1">"a_CYC_2_" &amp; INDIRECT("F" &amp; ROW(C500) - 23) &amp; "_p"</f>
        <v>a_CYC_2_7_2_p</v>
      </c>
      <c r="B500">
        <v>0</v>
      </c>
      <c r="C500" t="s">
        <v>215</v>
      </c>
    </row>
    <row r="501" spans="1:6" x14ac:dyDescent="0.25">
      <c r="A501" t="str" cm="1">
        <f t="array" aca="1" ref="A501" ca="1">"a_CYC_3_" &amp; INDIRECT("F" &amp; ROW(C501) - 24) &amp; "_p"</f>
        <v>a_CYC_3_7_2_p</v>
      </c>
      <c r="B501">
        <v>2</v>
      </c>
      <c r="C501" t="s">
        <v>216</v>
      </c>
    </row>
    <row r="502" spans="1:6" x14ac:dyDescent="0.25">
      <c r="A502" s="56" t="str">
        <f>"sector " &amp; D502 &amp; " and region " &amp;E502</f>
        <v>sector 7 and region 3</v>
      </c>
      <c r="B502" s="56"/>
      <c r="C502" s="56"/>
      <c r="D502" s="19">
        <v>7</v>
      </c>
      <c r="E502" s="19">
        <v>3</v>
      </c>
      <c r="F502" t="s">
        <v>252</v>
      </c>
    </row>
    <row r="503" spans="1:6" x14ac:dyDescent="0.25">
      <c r="A503" s="12" t="s">
        <v>58</v>
      </c>
      <c r="B503" s="1"/>
      <c r="C503" s="1"/>
    </row>
    <row r="504" spans="1:6" x14ac:dyDescent="0.25">
      <c r="A504" t="str" cm="1">
        <f t="array" aca="1" ref="A504" ca="1">"a_T_1_" &amp; INDIRECT("F" &amp; ROW(C504)-2) &amp; "_p"</f>
        <v>a_T_1_7_3_p</v>
      </c>
      <c r="B504">
        <v>0</v>
      </c>
      <c r="C504" t="s">
        <v>59</v>
      </c>
    </row>
    <row r="505" spans="1:6" x14ac:dyDescent="0.25">
      <c r="A505" t="str" cm="1">
        <f t="array" aca="1" ref="A505" ca="1">"a_T_2_" &amp; INDIRECT("F" &amp; ROW(C505)-3) &amp; "_p"</f>
        <v>a_T_2_7_3_p</v>
      </c>
      <c r="B505">
        <v>0</v>
      </c>
      <c r="C505" t="s">
        <v>215</v>
      </c>
    </row>
    <row r="506" spans="1:6" x14ac:dyDescent="0.25">
      <c r="A506" t="str" cm="1">
        <f t="array" aca="1" ref="A506" ca="1">"a_T_3_" &amp; INDIRECT("F" &amp; ROW(C506)-4) &amp; "_p"</f>
        <v>a_T_3_7_3_p</v>
      </c>
      <c r="B506">
        <v>2</v>
      </c>
      <c r="C506" t="s">
        <v>216</v>
      </c>
    </row>
    <row r="507" spans="1:6" x14ac:dyDescent="0.25">
      <c r="A507" s="12" t="s">
        <v>63</v>
      </c>
      <c r="B507" s="1"/>
      <c r="C507" s="1"/>
    </row>
    <row r="508" spans="1:6" x14ac:dyDescent="0.25">
      <c r="A508" t="str" cm="1">
        <f t="array" aca="1" ref="A508" ca="1">"a_WS_1_" &amp; INDIRECT("F" &amp; ROW(C508)-6) &amp; "_p"</f>
        <v>a_WS_1_7_3_p</v>
      </c>
      <c r="B508">
        <v>0</v>
      </c>
      <c r="C508" t="s">
        <v>59</v>
      </c>
    </row>
    <row r="509" spans="1:6" x14ac:dyDescent="0.25">
      <c r="A509" t="str" cm="1">
        <f t="array" aca="1" ref="A509" ca="1">"a_WS_2_" &amp; INDIRECT("F" &amp; ROW(C509)-7) &amp; "_p"</f>
        <v>a_WS_2_7_3_p</v>
      </c>
      <c r="B509">
        <v>0</v>
      </c>
      <c r="C509" t="s">
        <v>215</v>
      </c>
    </row>
    <row r="510" spans="1:6" x14ac:dyDescent="0.25">
      <c r="A510" t="str" cm="1">
        <f t="array" aca="1" ref="A510" ca="1">"a_WS_3_" &amp; INDIRECT("F" &amp; ROW(C510)-8) &amp; "_p"</f>
        <v>a_WS_3_7_3_p</v>
      </c>
      <c r="B510">
        <v>2</v>
      </c>
      <c r="C510" t="s">
        <v>216</v>
      </c>
    </row>
    <row r="511" spans="1:6" x14ac:dyDescent="0.25">
      <c r="A511" s="12" t="s">
        <v>62</v>
      </c>
      <c r="B511" s="1"/>
      <c r="C511" s="1"/>
    </row>
    <row r="512" spans="1:6" x14ac:dyDescent="0.25">
      <c r="A512" t="str" cm="1">
        <f t="array" aca="1" ref="A512" ca="1">"a_PREC_1_" &amp; INDIRECT("F" &amp; ROW(C512) - 10) &amp; "_p"</f>
        <v>a_PREC_1_7_3_p</v>
      </c>
      <c r="B512">
        <v>0</v>
      </c>
      <c r="C512" t="s">
        <v>59</v>
      </c>
    </row>
    <row r="513" spans="1:6" x14ac:dyDescent="0.25">
      <c r="A513" t="str" cm="1">
        <f t="array" aca="1" ref="A513" ca="1">"a_PREC_2_" &amp; INDIRECT("F" &amp; ROW(C513) - 11) &amp; "_p"</f>
        <v>a_PREC_2_7_3_p</v>
      </c>
      <c r="B513">
        <v>0</v>
      </c>
      <c r="C513" t="s">
        <v>215</v>
      </c>
    </row>
    <row r="514" spans="1:6" x14ac:dyDescent="0.25">
      <c r="A514" t="str" cm="1">
        <f t="array" aca="1" ref="A514" ca="1">"a_PREC_3_" &amp; INDIRECT("F" &amp; ROW(C514) - 12) &amp; "_p"</f>
        <v>a_PREC_3_7_3_p</v>
      </c>
      <c r="B514">
        <v>2</v>
      </c>
      <c r="C514" t="s">
        <v>216</v>
      </c>
    </row>
    <row r="515" spans="1:6" x14ac:dyDescent="0.25">
      <c r="A515" s="12" t="s">
        <v>64</v>
      </c>
      <c r="B515" s="1"/>
      <c r="C515" s="1"/>
    </row>
    <row r="516" spans="1:6" x14ac:dyDescent="0.25">
      <c r="A516" t="str" cm="1">
        <f t="array" aca="1" ref="A516" ca="1">"a_SL_1_" &amp; INDIRECT("F" &amp; ROW(C516) - 14) &amp; "_p"</f>
        <v>a_SL_1_7_3_p</v>
      </c>
      <c r="B516">
        <v>0</v>
      </c>
      <c r="C516" t="s">
        <v>59</v>
      </c>
    </row>
    <row r="517" spans="1:6" x14ac:dyDescent="0.25">
      <c r="A517" t="str" cm="1">
        <f t="array" aca="1" ref="A517" ca="1">"a_SL_2_" &amp; INDIRECT("F" &amp; ROW(C517) - 15) &amp; "_p"</f>
        <v>a_SL_2_7_3_p</v>
      </c>
      <c r="B517">
        <v>0</v>
      </c>
      <c r="C517" t="s">
        <v>215</v>
      </c>
    </row>
    <row r="518" spans="1:6" x14ac:dyDescent="0.25">
      <c r="A518" t="str" cm="1">
        <f t="array" aca="1" ref="A518" ca="1">"a_SL_3_" &amp; INDIRECT("F" &amp; ROW(C518) - 16) &amp; "_p"</f>
        <v>a_SL_3_7_3_p</v>
      </c>
      <c r="B518">
        <v>2</v>
      </c>
      <c r="C518" t="s">
        <v>216</v>
      </c>
    </row>
    <row r="519" spans="1:6" x14ac:dyDescent="0.25">
      <c r="A519" s="12" t="s">
        <v>171</v>
      </c>
      <c r="B519" s="1"/>
      <c r="C519" s="1"/>
    </row>
    <row r="520" spans="1:6" x14ac:dyDescent="0.25">
      <c r="A520" t="str" cm="1">
        <f t="array" aca="1" ref="A520" ca="1">"a_DRO_1_" &amp; INDIRECT("F" &amp; ROW(C520) - 18) &amp; "_p"</f>
        <v>a_DRO_1_7_3_p</v>
      </c>
      <c r="B520">
        <v>0</v>
      </c>
      <c r="C520" t="s">
        <v>59</v>
      </c>
    </row>
    <row r="521" spans="1:6" x14ac:dyDescent="0.25">
      <c r="A521" t="str" cm="1">
        <f t="array" aca="1" ref="A521" ca="1">"a_DRO_2_" &amp; INDIRECT("F" &amp; ROW(C521) - 19) &amp; "_p"</f>
        <v>a_DRO_2_7_3_p</v>
      </c>
      <c r="B521">
        <v>0</v>
      </c>
      <c r="C521" t="s">
        <v>215</v>
      </c>
    </row>
    <row r="522" spans="1:6" x14ac:dyDescent="0.25">
      <c r="A522" t="str" cm="1">
        <f t="array" aca="1" ref="A522" ca="1">"a_DRO_3_" &amp; INDIRECT("F" &amp; ROW(C522) - 20) &amp; "_p"</f>
        <v>a_DRO_3_7_3_p</v>
      </c>
      <c r="B522">
        <v>2</v>
      </c>
      <c r="C522" t="s">
        <v>216</v>
      </c>
    </row>
    <row r="523" spans="1:6" x14ac:dyDescent="0.25">
      <c r="A523" s="12" t="s">
        <v>172</v>
      </c>
    </row>
    <row r="524" spans="1:6" x14ac:dyDescent="0.25">
      <c r="A524" t="str" cm="1">
        <f t="array" aca="1" ref="A524" ca="1">"a_CYC_1_" &amp; INDIRECT("F" &amp; ROW(C524) - 22) &amp; "_p"</f>
        <v>a_CYC_1_7_3_p</v>
      </c>
      <c r="B524">
        <v>0</v>
      </c>
      <c r="C524" t="s">
        <v>59</v>
      </c>
    </row>
    <row r="525" spans="1:6" x14ac:dyDescent="0.25">
      <c r="A525" t="str" cm="1">
        <f t="array" aca="1" ref="A525" ca="1">"a_CYC_2_" &amp; INDIRECT("F" &amp; ROW(C525) - 23) &amp; "_p"</f>
        <v>a_CYC_2_7_3_p</v>
      </c>
      <c r="B525">
        <v>0</v>
      </c>
      <c r="C525" t="s">
        <v>215</v>
      </c>
    </row>
    <row r="526" spans="1:6" x14ac:dyDescent="0.25">
      <c r="A526" t="str" cm="1">
        <f t="array" aca="1" ref="A526" ca="1">"a_CYC_3_" &amp; INDIRECT("F" &amp; ROW(C526) - 24) &amp; "_p"</f>
        <v>a_CYC_3_7_3_p</v>
      </c>
      <c r="B526">
        <v>2</v>
      </c>
      <c r="C526" t="s">
        <v>216</v>
      </c>
    </row>
    <row r="527" spans="1:6" x14ac:dyDescent="0.25">
      <c r="A527" s="56" t="str">
        <f>"sector " &amp; D527 &amp; " and region " &amp;E527</f>
        <v>sector 8 and region 1</v>
      </c>
      <c r="B527" s="56"/>
      <c r="C527" s="56"/>
      <c r="D527" s="19">
        <v>8</v>
      </c>
      <c r="E527" s="19">
        <v>1</v>
      </c>
      <c r="F527" t="s">
        <v>253</v>
      </c>
    </row>
    <row r="528" spans="1:6" x14ac:dyDescent="0.25">
      <c r="A528" s="12" t="s">
        <v>58</v>
      </c>
      <c r="B528" s="1"/>
      <c r="C528" s="1"/>
    </row>
    <row r="529" spans="1:3" x14ac:dyDescent="0.25">
      <c r="A529" t="str" cm="1">
        <f t="array" aca="1" ref="A529" ca="1">"a_T_1_" &amp; INDIRECT("F" &amp; ROW(C529)-2) &amp; "_p"</f>
        <v>a_T_1_8_1_p</v>
      </c>
      <c r="B529">
        <v>0</v>
      </c>
      <c r="C529" t="s">
        <v>59</v>
      </c>
    </row>
    <row r="530" spans="1:3" x14ac:dyDescent="0.25">
      <c r="A530" t="str" cm="1">
        <f t="array" aca="1" ref="A530" ca="1">"a_T_2_" &amp; INDIRECT("F" &amp; ROW(C530)-3) &amp; "_p"</f>
        <v>a_T_2_8_1_p</v>
      </c>
      <c r="B530">
        <v>0</v>
      </c>
      <c r="C530" t="s">
        <v>215</v>
      </c>
    </row>
    <row r="531" spans="1:3" x14ac:dyDescent="0.25">
      <c r="A531" t="str" cm="1">
        <f t="array" aca="1" ref="A531" ca="1">"a_T_3_" &amp; INDIRECT("F" &amp; ROW(C531)-4) &amp; "_p"</f>
        <v>a_T_3_8_1_p</v>
      </c>
      <c r="B531">
        <v>2</v>
      </c>
      <c r="C531" t="s">
        <v>216</v>
      </c>
    </row>
    <row r="532" spans="1:3" x14ac:dyDescent="0.25">
      <c r="A532" s="12" t="s">
        <v>63</v>
      </c>
      <c r="B532" s="1"/>
      <c r="C532" s="1"/>
    </row>
    <row r="533" spans="1:3" x14ac:dyDescent="0.25">
      <c r="A533" t="str" cm="1">
        <f t="array" aca="1" ref="A533" ca="1">"a_WS_1_" &amp; INDIRECT("F" &amp; ROW(C533)-6) &amp; "_p"</f>
        <v>a_WS_1_8_1_p</v>
      </c>
      <c r="B533">
        <v>0</v>
      </c>
      <c r="C533" t="s">
        <v>59</v>
      </c>
    </row>
    <row r="534" spans="1:3" x14ac:dyDescent="0.25">
      <c r="A534" t="str" cm="1">
        <f t="array" aca="1" ref="A534" ca="1">"a_WS_2_" &amp; INDIRECT("F" &amp; ROW(C534)-7) &amp; "_p"</f>
        <v>a_WS_2_8_1_p</v>
      </c>
      <c r="B534">
        <v>0</v>
      </c>
      <c r="C534" t="s">
        <v>215</v>
      </c>
    </row>
    <row r="535" spans="1:3" x14ac:dyDescent="0.25">
      <c r="A535" t="str" cm="1">
        <f t="array" aca="1" ref="A535" ca="1">"a_WS_3_" &amp; INDIRECT("F" &amp; ROW(C535)-8) &amp; "_p"</f>
        <v>a_WS_3_8_1_p</v>
      </c>
      <c r="B535">
        <v>2</v>
      </c>
      <c r="C535" t="s">
        <v>216</v>
      </c>
    </row>
    <row r="536" spans="1:3" x14ac:dyDescent="0.25">
      <c r="A536" s="12" t="s">
        <v>62</v>
      </c>
      <c r="B536" s="1"/>
      <c r="C536" s="1"/>
    </row>
    <row r="537" spans="1:3" x14ac:dyDescent="0.25">
      <c r="A537" t="str" cm="1">
        <f t="array" aca="1" ref="A537" ca="1">"a_PREC_1_" &amp; INDIRECT("F" &amp; ROW(C537) - 10) &amp; "_p"</f>
        <v>a_PREC_1_8_1_p</v>
      </c>
      <c r="B537">
        <v>0</v>
      </c>
      <c r="C537" t="s">
        <v>59</v>
      </c>
    </row>
    <row r="538" spans="1:3" x14ac:dyDescent="0.25">
      <c r="A538" t="str" cm="1">
        <f t="array" aca="1" ref="A538" ca="1">"a_PREC_2_" &amp; INDIRECT("F" &amp; ROW(C538) - 11) &amp; "_p"</f>
        <v>a_PREC_2_8_1_p</v>
      </c>
      <c r="B538">
        <v>0</v>
      </c>
      <c r="C538" t="s">
        <v>215</v>
      </c>
    </row>
    <row r="539" spans="1:3" x14ac:dyDescent="0.25">
      <c r="A539" t="str" cm="1">
        <f t="array" aca="1" ref="A539" ca="1">"a_PREC_3_" &amp; INDIRECT("F" &amp; ROW(C539) - 12) &amp; "_p"</f>
        <v>a_PREC_3_8_1_p</v>
      </c>
      <c r="B539">
        <v>2</v>
      </c>
      <c r="C539" t="s">
        <v>216</v>
      </c>
    </row>
    <row r="540" spans="1:3" x14ac:dyDescent="0.25">
      <c r="A540" s="12" t="s">
        <v>64</v>
      </c>
      <c r="B540" s="1"/>
      <c r="C540" s="1"/>
    </row>
    <row r="541" spans="1:3" x14ac:dyDescent="0.25">
      <c r="A541" t="str" cm="1">
        <f t="array" aca="1" ref="A541" ca="1">"a_SL_1_" &amp; INDIRECT("F" &amp; ROW(C541) - 14) &amp; "_p"</f>
        <v>a_SL_1_8_1_p</v>
      </c>
      <c r="B541">
        <v>0</v>
      </c>
      <c r="C541" t="s">
        <v>59</v>
      </c>
    </row>
    <row r="542" spans="1:3" x14ac:dyDescent="0.25">
      <c r="A542" t="str" cm="1">
        <f t="array" aca="1" ref="A542" ca="1">"a_SL_2_" &amp; INDIRECT("F" &amp; ROW(C542) - 15) &amp; "_p"</f>
        <v>a_SL_2_8_1_p</v>
      </c>
      <c r="B542">
        <v>0</v>
      </c>
      <c r="C542" t="s">
        <v>215</v>
      </c>
    </row>
    <row r="543" spans="1:3" x14ac:dyDescent="0.25">
      <c r="A543" t="str" cm="1">
        <f t="array" aca="1" ref="A543" ca="1">"a_SL_3_" &amp; INDIRECT("F" &amp; ROW(C543) - 16) &amp; "_p"</f>
        <v>a_SL_3_8_1_p</v>
      </c>
      <c r="B543">
        <v>2</v>
      </c>
      <c r="C543" t="s">
        <v>216</v>
      </c>
    </row>
    <row r="544" spans="1:3" x14ac:dyDescent="0.25">
      <c r="A544" s="12" t="s">
        <v>171</v>
      </c>
      <c r="B544" s="1"/>
      <c r="C544" s="1"/>
    </row>
    <row r="545" spans="1:6" x14ac:dyDescent="0.25">
      <c r="A545" t="str" cm="1">
        <f t="array" aca="1" ref="A545" ca="1">"a_DRO_1_" &amp; INDIRECT("F" &amp; ROW(C545) - 18) &amp; "_p"</f>
        <v>a_DRO_1_8_1_p</v>
      </c>
      <c r="B545">
        <v>0</v>
      </c>
      <c r="C545" t="s">
        <v>59</v>
      </c>
    </row>
    <row r="546" spans="1:6" x14ac:dyDescent="0.25">
      <c r="A546" t="str" cm="1">
        <f t="array" aca="1" ref="A546" ca="1">"a_DRO_2_" &amp; INDIRECT("F" &amp; ROW(C546) - 19) &amp; "_p"</f>
        <v>a_DRO_2_8_1_p</v>
      </c>
      <c r="B546">
        <v>0</v>
      </c>
      <c r="C546" t="s">
        <v>215</v>
      </c>
    </row>
    <row r="547" spans="1:6" x14ac:dyDescent="0.25">
      <c r="A547" t="str" cm="1">
        <f t="array" aca="1" ref="A547" ca="1">"a_DRO_3_" &amp; INDIRECT("F" &amp; ROW(C547) - 20) &amp; "_p"</f>
        <v>a_DRO_3_8_1_p</v>
      </c>
      <c r="B547">
        <v>2</v>
      </c>
      <c r="C547" t="s">
        <v>216</v>
      </c>
    </row>
    <row r="548" spans="1:6" x14ac:dyDescent="0.25">
      <c r="A548" s="12" t="s">
        <v>172</v>
      </c>
    </row>
    <row r="549" spans="1:6" x14ac:dyDescent="0.25">
      <c r="A549" t="str" cm="1">
        <f t="array" aca="1" ref="A549" ca="1">"a_CYC_1_" &amp; INDIRECT("F" &amp; ROW(C549) - 22) &amp; "_p"</f>
        <v>a_CYC_1_8_1_p</v>
      </c>
      <c r="B549">
        <v>0</v>
      </c>
      <c r="C549" t="s">
        <v>59</v>
      </c>
    </row>
    <row r="550" spans="1:6" x14ac:dyDescent="0.25">
      <c r="A550" t="str" cm="1">
        <f t="array" aca="1" ref="A550" ca="1">"a_CYC_2_" &amp; INDIRECT("F" &amp; ROW(C550) - 23) &amp; "_p"</f>
        <v>a_CYC_2_8_1_p</v>
      </c>
      <c r="B550">
        <v>0</v>
      </c>
      <c r="C550" t="s">
        <v>215</v>
      </c>
    </row>
    <row r="551" spans="1:6" x14ac:dyDescent="0.25">
      <c r="A551" t="str" cm="1">
        <f t="array" aca="1" ref="A551" ca="1">"a_CYC_3_" &amp; INDIRECT("F" &amp; ROW(C551) - 24) &amp; "_p"</f>
        <v>a_CYC_3_8_1_p</v>
      </c>
      <c r="B551">
        <v>2</v>
      </c>
      <c r="C551" t="s">
        <v>216</v>
      </c>
    </row>
    <row r="552" spans="1:6" x14ac:dyDescent="0.25">
      <c r="A552" s="56" t="str">
        <f>"sector " &amp; D552 &amp; " and region " &amp;E552</f>
        <v>sector 8 and region 2</v>
      </c>
      <c r="B552" s="56"/>
      <c r="C552" s="56"/>
      <c r="D552" s="19">
        <v>8</v>
      </c>
      <c r="E552" s="19">
        <v>2</v>
      </c>
      <c r="F552" t="s">
        <v>254</v>
      </c>
    </row>
    <row r="553" spans="1:6" x14ac:dyDescent="0.25">
      <c r="A553" s="12" t="s">
        <v>58</v>
      </c>
      <c r="B553" s="1"/>
      <c r="C553" s="1"/>
    </row>
    <row r="554" spans="1:6" x14ac:dyDescent="0.25">
      <c r="A554" t="str" cm="1">
        <f t="array" aca="1" ref="A554" ca="1">"a_T_1_" &amp; INDIRECT("F" &amp; ROW(C554)-2) &amp; "_p"</f>
        <v>a_T_1_8_2_p</v>
      </c>
      <c r="B554">
        <v>0</v>
      </c>
      <c r="C554" t="s">
        <v>59</v>
      </c>
    </row>
    <row r="555" spans="1:6" x14ac:dyDescent="0.25">
      <c r="A555" t="str" cm="1">
        <f t="array" aca="1" ref="A555" ca="1">"a_T_2_" &amp; INDIRECT("F" &amp; ROW(C555)-3) &amp; "_p"</f>
        <v>a_T_2_8_2_p</v>
      </c>
      <c r="B555">
        <v>0</v>
      </c>
      <c r="C555" t="s">
        <v>215</v>
      </c>
    </row>
    <row r="556" spans="1:6" x14ac:dyDescent="0.25">
      <c r="A556" t="str" cm="1">
        <f t="array" aca="1" ref="A556" ca="1">"a_T_3_" &amp; INDIRECT("F" &amp; ROW(C556)-4) &amp; "_p"</f>
        <v>a_T_3_8_2_p</v>
      </c>
      <c r="B556">
        <v>2</v>
      </c>
      <c r="C556" t="s">
        <v>216</v>
      </c>
    </row>
    <row r="557" spans="1:6" x14ac:dyDescent="0.25">
      <c r="A557" s="12" t="s">
        <v>63</v>
      </c>
      <c r="B557" s="1"/>
      <c r="C557" s="1"/>
    </row>
    <row r="558" spans="1:6" x14ac:dyDescent="0.25">
      <c r="A558" t="str" cm="1">
        <f t="array" aca="1" ref="A558" ca="1">"a_WS_1_" &amp; INDIRECT("F" &amp; ROW(C558)-6) &amp; "_p"</f>
        <v>a_WS_1_8_2_p</v>
      </c>
      <c r="B558">
        <v>0</v>
      </c>
      <c r="C558" t="s">
        <v>59</v>
      </c>
    </row>
    <row r="559" spans="1:6" x14ac:dyDescent="0.25">
      <c r="A559" t="str" cm="1">
        <f t="array" aca="1" ref="A559" ca="1">"a_WS_2_" &amp; INDIRECT("F" &amp; ROW(C559)-7) &amp; "_p"</f>
        <v>a_WS_2_8_2_p</v>
      </c>
      <c r="B559">
        <v>0</v>
      </c>
      <c r="C559" t="s">
        <v>215</v>
      </c>
    </row>
    <row r="560" spans="1:6" x14ac:dyDescent="0.25">
      <c r="A560" t="str" cm="1">
        <f t="array" aca="1" ref="A560" ca="1">"a_WS_3_" &amp; INDIRECT("F" &amp; ROW(C560)-8) &amp; "_p"</f>
        <v>a_WS_3_8_2_p</v>
      </c>
      <c r="B560">
        <v>2</v>
      </c>
      <c r="C560" t="s">
        <v>216</v>
      </c>
    </row>
    <row r="561" spans="1:3" x14ac:dyDescent="0.25">
      <c r="A561" s="12" t="s">
        <v>62</v>
      </c>
      <c r="B561" s="1"/>
      <c r="C561" s="1"/>
    </row>
    <row r="562" spans="1:3" x14ac:dyDescent="0.25">
      <c r="A562" t="str" cm="1">
        <f t="array" aca="1" ref="A562" ca="1">"a_PREC_1_" &amp; INDIRECT("F" &amp; ROW(C562) - 10) &amp; "_p"</f>
        <v>a_PREC_1_8_2_p</v>
      </c>
      <c r="B562">
        <v>0</v>
      </c>
      <c r="C562" t="s">
        <v>59</v>
      </c>
    </row>
    <row r="563" spans="1:3" x14ac:dyDescent="0.25">
      <c r="A563" t="str" cm="1">
        <f t="array" aca="1" ref="A563" ca="1">"a_PREC_2_" &amp; INDIRECT("F" &amp; ROW(C563) - 11) &amp; "_p"</f>
        <v>a_PREC_2_8_2_p</v>
      </c>
      <c r="B563">
        <v>0</v>
      </c>
      <c r="C563" t="s">
        <v>215</v>
      </c>
    </row>
    <row r="564" spans="1:3" x14ac:dyDescent="0.25">
      <c r="A564" t="str" cm="1">
        <f t="array" aca="1" ref="A564" ca="1">"a_PREC_3_" &amp; INDIRECT("F" &amp; ROW(C564) - 12) &amp; "_p"</f>
        <v>a_PREC_3_8_2_p</v>
      </c>
      <c r="B564">
        <v>2</v>
      </c>
      <c r="C564" t="s">
        <v>216</v>
      </c>
    </row>
    <row r="565" spans="1:3" x14ac:dyDescent="0.25">
      <c r="A565" s="12" t="s">
        <v>64</v>
      </c>
      <c r="B565" s="1"/>
      <c r="C565" s="1"/>
    </row>
    <row r="566" spans="1:3" x14ac:dyDescent="0.25">
      <c r="A566" t="str" cm="1">
        <f t="array" aca="1" ref="A566" ca="1">"a_SL_1_" &amp; INDIRECT("F" &amp; ROW(C566) - 14) &amp; "_p"</f>
        <v>a_SL_1_8_2_p</v>
      </c>
      <c r="B566">
        <v>0</v>
      </c>
      <c r="C566" t="s">
        <v>59</v>
      </c>
    </row>
    <row r="567" spans="1:3" x14ac:dyDescent="0.25">
      <c r="A567" t="str" cm="1">
        <f t="array" aca="1" ref="A567" ca="1">"a_SL_2_" &amp; INDIRECT("F" &amp; ROW(C567) - 15) &amp; "_p"</f>
        <v>a_SL_2_8_2_p</v>
      </c>
      <c r="B567">
        <v>0</v>
      </c>
      <c r="C567" t="s">
        <v>215</v>
      </c>
    </row>
    <row r="568" spans="1:3" x14ac:dyDescent="0.25">
      <c r="A568" t="str" cm="1">
        <f t="array" aca="1" ref="A568" ca="1">"a_SL_3_" &amp; INDIRECT("F" &amp; ROW(C568) - 16) &amp; "_p"</f>
        <v>a_SL_3_8_2_p</v>
      </c>
      <c r="B568">
        <v>2</v>
      </c>
      <c r="C568" t="s">
        <v>216</v>
      </c>
    </row>
    <row r="569" spans="1:3" x14ac:dyDescent="0.25">
      <c r="A569" s="12" t="s">
        <v>171</v>
      </c>
      <c r="B569" s="1"/>
      <c r="C569" s="1"/>
    </row>
    <row r="570" spans="1:3" x14ac:dyDescent="0.25">
      <c r="A570" t="str" cm="1">
        <f t="array" aca="1" ref="A570" ca="1">"a_DRO_1_" &amp; INDIRECT("F" &amp; ROW(C570) - 18) &amp; "_p"</f>
        <v>a_DRO_1_8_2_p</v>
      </c>
      <c r="B570">
        <v>0</v>
      </c>
      <c r="C570" t="s">
        <v>59</v>
      </c>
    </row>
    <row r="571" spans="1:3" x14ac:dyDescent="0.25">
      <c r="A571" t="str" cm="1">
        <f t="array" aca="1" ref="A571" ca="1">"a_DRO_2_" &amp; INDIRECT("F" &amp; ROW(C571) - 19) &amp; "_p"</f>
        <v>a_DRO_2_8_2_p</v>
      </c>
      <c r="B571">
        <v>0</v>
      </c>
      <c r="C571" t="s">
        <v>215</v>
      </c>
    </row>
    <row r="572" spans="1:3" x14ac:dyDescent="0.25">
      <c r="A572" t="str" cm="1">
        <f t="array" aca="1" ref="A572" ca="1">"a_DRO_3_" &amp; INDIRECT("F" &amp; ROW(C572) - 20) &amp; "_p"</f>
        <v>a_DRO_3_8_2_p</v>
      </c>
      <c r="B572">
        <v>2</v>
      </c>
      <c r="C572" t="s">
        <v>216</v>
      </c>
    </row>
    <row r="573" spans="1:3" x14ac:dyDescent="0.25">
      <c r="A573" s="12" t="s">
        <v>172</v>
      </c>
    </row>
    <row r="574" spans="1:3" x14ac:dyDescent="0.25">
      <c r="A574" t="str" cm="1">
        <f t="array" aca="1" ref="A574" ca="1">"a_CYC_1_" &amp; INDIRECT("F" &amp; ROW(C574) - 22) &amp; "_p"</f>
        <v>a_CYC_1_8_2_p</v>
      </c>
      <c r="B574">
        <v>0</v>
      </c>
      <c r="C574" t="s">
        <v>59</v>
      </c>
    </row>
    <row r="575" spans="1:3" x14ac:dyDescent="0.25">
      <c r="A575" t="str" cm="1">
        <f t="array" aca="1" ref="A575" ca="1">"a_CYC_2_" &amp; INDIRECT("F" &amp; ROW(C575) - 23) &amp; "_p"</f>
        <v>a_CYC_2_8_2_p</v>
      </c>
      <c r="B575">
        <v>0</v>
      </c>
      <c r="C575" t="s">
        <v>215</v>
      </c>
    </row>
    <row r="576" spans="1:3" x14ac:dyDescent="0.25">
      <c r="A576" t="str" cm="1">
        <f t="array" aca="1" ref="A576" ca="1">"a_CYC_3_" &amp; INDIRECT("F" &amp; ROW(C576) - 24) &amp; "_p"</f>
        <v>a_CYC_3_8_2_p</v>
      </c>
      <c r="B576">
        <v>2</v>
      </c>
      <c r="C576" t="s">
        <v>216</v>
      </c>
    </row>
    <row r="577" spans="1:6" x14ac:dyDescent="0.25">
      <c r="A577" s="56" t="str">
        <f>"sector " &amp; D577 &amp; " and region " &amp;E577</f>
        <v>sector 8 and region 3</v>
      </c>
      <c r="B577" s="56"/>
      <c r="C577" s="56"/>
      <c r="D577" s="19">
        <v>8</v>
      </c>
      <c r="E577" s="19">
        <v>3</v>
      </c>
      <c r="F577" t="s">
        <v>255</v>
      </c>
    </row>
    <row r="578" spans="1:6" x14ac:dyDescent="0.25">
      <c r="A578" s="12" t="s">
        <v>58</v>
      </c>
      <c r="B578" s="1"/>
      <c r="C578" s="1"/>
    </row>
    <row r="579" spans="1:6" x14ac:dyDescent="0.25">
      <c r="A579" t="str" cm="1">
        <f t="array" aca="1" ref="A579" ca="1">"a_T_1_" &amp; INDIRECT("F" &amp; ROW(C579)-2) &amp; "_p"</f>
        <v>a_T_1_8_3_p</v>
      </c>
      <c r="B579">
        <v>0</v>
      </c>
      <c r="C579" t="s">
        <v>59</v>
      </c>
    </row>
    <row r="580" spans="1:6" x14ac:dyDescent="0.25">
      <c r="A580" t="str" cm="1">
        <f t="array" aca="1" ref="A580" ca="1">"a_T_2_" &amp; INDIRECT("F" &amp; ROW(C580)-3) &amp; "_p"</f>
        <v>a_T_2_8_3_p</v>
      </c>
      <c r="B580">
        <v>0</v>
      </c>
      <c r="C580" t="s">
        <v>215</v>
      </c>
    </row>
    <row r="581" spans="1:6" x14ac:dyDescent="0.25">
      <c r="A581" t="str" cm="1">
        <f t="array" aca="1" ref="A581" ca="1">"a_T_3_" &amp; INDIRECT("F" &amp; ROW(C581)-4) &amp; "_p"</f>
        <v>a_T_3_8_3_p</v>
      </c>
      <c r="B581">
        <v>2</v>
      </c>
      <c r="C581" t="s">
        <v>216</v>
      </c>
    </row>
    <row r="582" spans="1:6" x14ac:dyDescent="0.25">
      <c r="A582" s="12" t="s">
        <v>63</v>
      </c>
      <c r="B582" s="1"/>
      <c r="C582" s="1"/>
    </row>
    <row r="583" spans="1:6" x14ac:dyDescent="0.25">
      <c r="A583" t="str" cm="1">
        <f t="array" aca="1" ref="A583" ca="1">"a_WS_1_" &amp; INDIRECT("F" &amp; ROW(C583)-6) &amp; "_p"</f>
        <v>a_WS_1_8_3_p</v>
      </c>
      <c r="B583">
        <v>0</v>
      </c>
      <c r="C583" t="s">
        <v>59</v>
      </c>
    </row>
    <row r="584" spans="1:6" x14ac:dyDescent="0.25">
      <c r="A584" t="str" cm="1">
        <f t="array" aca="1" ref="A584" ca="1">"a_WS_2_" &amp; INDIRECT("F" &amp; ROW(C584)-7) &amp; "_p"</f>
        <v>a_WS_2_8_3_p</v>
      </c>
      <c r="B584">
        <v>0</v>
      </c>
      <c r="C584" t="s">
        <v>215</v>
      </c>
    </row>
    <row r="585" spans="1:6" x14ac:dyDescent="0.25">
      <c r="A585" t="str" cm="1">
        <f t="array" aca="1" ref="A585" ca="1">"a_WS_3_" &amp; INDIRECT("F" &amp; ROW(C585)-8) &amp; "_p"</f>
        <v>a_WS_3_8_3_p</v>
      </c>
      <c r="B585">
        <v>2</v>
      </c>
      <c r="C585" t="s">
        <v>216</v>
      </c>
    </row>
    <row r="586" spans="1:6" x14ac:dyDescent="0.25">
      <c r="A586" s="12" t="s">
        <v>62</v>
      </c>
      <c r="B586" s="1"/>
      <c r="C586" s="1"/>
    </row>
    <row r="587" spans="1:6" x14ac:dyDescent="0.25">
      <c r="A587" t="str" cm="1">
        <f t="array" aca="1" ref="A587" ca="1">"a_PREC_1_" &amp; INDIRECT("F" &amp; ROW(C587) - 10) &amp; "_p"</f>
        <v>a_PREC_1_8_3_p</v>
      </c>
      <c r="B587">
        <v>0</v>
      </c>
      <c r="C587" t="s">
        <v>59</v>
      </c>
    </row>
    <row r="588" spans="1:6" x14ac:dyDescent="0.25">
      <c r="A588" t="str" cm="1">
        <f t="array" aca="1" ref="A588" ca="1">"a_PREC_2_" &amp; INDIRECT("F" &amp; ROW(C588) - 11) &amp; "_p"</f>
        <v>a_PREC_2_8_3_p</v>
      </c>
      <c r="B588">
        <v>0</v>
      </c>
      <c r="C588" t="s">
        <v>215</v>
      </c>
    </row>
    <row r="589" spans="1:6" x14ac:dyDescent="0.25">
      <c r="A589" t="str" cm="1">
        <f t="array" aca="1" ref="A589" ca="1">"a_PREC_3_" &amp; INDIRECT("F" &amp; ROW(C589) - 12) &amp; "_p"</f>
        <v>a_PREC_3_8_3_p</v>
      </c>
      <c r="B589">
        <v>2</v>
      </c>
      <c r="C589" t="s">
        <v>216</v>
      </c>
    </row>
    <row r="590" spans="1:6" x14ac:dyDescent="0.25">
      <c r="A590" s="12" t="s">
        <v>64</v>
      </c>
      <c r="B590" s="1"/>
      <c r="C590" s="1"/>
    </row>
    <row r="591" spans="1:6" x14ac:dyDescent="0.25">
      <c r="A591" t="str" cm="1">
        <f t="array" aca="1" ref="A591" ca="1">"a_SL_1_" &amp; INDIRECT("F" &amp; ROW(C591) - 14) &amp; "_p"</f>
        <v>a_SL_1_8_3_p</v>
      </c>
      <c r="B591">
        <v>0</v>
      </c>
      <c r="C591" t="s">
        <v>59</v>
      </c>
    </row>
    <row r="592" spans="1:6" x14ac:dyDescent="0.25">
      <c r="A592" t="str" cm="1">
        <f t="array" aca="1" ref="A592" ca="1">"a_SL_2_" &amp; INDIRECT("F" &amp; ROW(C592) - 15) &amp; "_p"</f>
        <v>a_SL_2_8_3_p</v>
      </c>
      <c r="B592">
        <v>0</v>
      </c>
      <c r="C592" t="s">
        <v>215</v>
      </c>
    </row>
    <row r="593" spans="1:6" x14ac:dyDescent="0.25">
      <c r="A593" t="str" cm="1">
        <f t="array" aca="1" ref="A593" ca="1">"a_SL_3_" &amp; INDIRECT("F" &amp; ROW(C593) - 16) &amp; "_p"</f>
        <v>a_SL_3_8_3_p</v>
      </c>
      <c r="B593">
        <v>2</v>
      </c>
      <c r="C593" t="s">
        <v>216</v>
      </c>
    </row>
    <row r="594" spans="1:6" x14ac:dyDescent="0.25">
      <c r="A594" s="12" t="s">
        <v>171</v>
      </c>
      <c r="B594" s="1"/>
      <c r="C594" s="1"/>
    </row>
    <row r="595" spans="1:6" x14ac:dyDescent="0.25">
      <c r="A595" t="str" cm="1">
        <f t="array" aca="1" ref="A595" ca="1">"a_DRO_1_" &amp; INDIRECT("F" &amp; ROW(C595) - 18) &amp; "_p"</f>
        <v>a_DRO_1_8_3_p</v>
      </c>
      <c r="B595">
        <v>0</v>
      </c>
      <c r="C595" t="s">
        <v>59</v>
      </c>
    </row>
    <row r="596" spans="1:6" x14ac:dyDescent="0.25">
      <c r="A596" t="str" cm="1">
        <f t="array" aca="1" ref="A596" ca="1">"a_DRO_2_" &amp; INDIRECT("F" &amp; ROW(C596) - 19) &amp; "_p"</f>
        <v>a_DRO_2_8_3_p</v>
      </c>
      <c r="B596">
        <v>0</v>
      </c>
      <c r="C596" t="s">
        <v>215</v>
      </c>
    </row>
    <row r="597" spans="1:6" x14ac:dyDescent="0.25">
      <c r="A597" t="str" cm="1">
        <f t="array" aca="1" ref="A597" ca="1">"a_DRO_3_" &amp; INDIRECT("F" &amp; ROW(C597) - 20) &amp; "_p"</f>
        <v>a_DRO_3_8_3_p</v>
      </c>
      <c r="B597">
        <v>2</v>
      </c>
      <c r="C597" t="s">
        <v>216</v>
      </c>
    </row>
    <row r="598" spans="1:6" x14ac:dyDescent="0.25">
      <c r="A598" s="12" t="s">
        <v>172</v>
      </c>
    </row>
    <row r="599" spans="1:6" x14ac:dyDescent="0.25">
      <c r="A599" t="str" cm="1">
        <f t="array" aca="1" ref="A599" ca="1">"a_CYC_1_" &amp; INDIRECT("F" &amp; ROW(C599) - 22) &amp; "_p"</f>
        <v>a_CYC_1_8_3_p</v>
      </c>
      <c r="B599">
        <v>0</v>
      </c>
      <c r="C599" t="s">
        <v>59</v>
      </c>
    </row>
    <row r="600" spans="1:6" x14ac:dyDescent="0.25">
      <c r="A600" t="str" cm="1">
        <f t="array" aca="1" ref="A600" ca="1">"a_CYC_2_" &amp; INDIRECT("F" &amp; ROW(C600) - 23) &amp; "_p"</f>
        <v>a_CYC_2_8_3_p</v>
      </c>
      <c r="B600">
        <v>0</v>
      </c>
      <c r="C600" t="s">
        <v>215</v>
      </c>
    </row>
    <row r="601" spans="1:6" x14ac:dyDescent="0.25">
      <c r="A601" t="str" cm="1">
        <f t="array" aca="1" ref="A601" ca="1">"a_CYC_3_" &amp; INDIRECT("F" &amp; ROW(C601) - 24) &amp; "_p"</f>
        <v>a_CYC_3_8_3_p</v>
      </c>
      <c r="B601">
        <v>2</v>
      </c>
      <c r="C601" t="s">
        <v>216</v>
      </c>
    </row>
    <row r="602" spans="1:6" x14ac:dyDescent="0.25">
      <c r="A602" s="56" t="str">
        <f>"sector " &amp; D602 &amp; " and region " &amp;E602</f>
        <v>sector 9 and region 1</v>
      </c>
      <c r="B602" s="56"/>
      <c r="C602" s="56"/>
      <c r="D602" s="19">
        <v>9</v>
      </c>
      <c r="E602" s="19">
        <v>1</v>
      </c>
      <c r="F602" t="s">
        <v>256</v>
      </c>
    </row>
    <row r="603" spans="1:6" x14ac:dyDescent="0.25">
      <c r="A603" s="12" t="s">
        <v>58</v>
      </c>
      <c r="B603" s="1"/>
      <c r="C603" s="1"/>
    </row>
    <row r="604" spans="1:6" x14ac:dyDescent="0.25">
      <c r="A604" t="str" cm="1">
        <f t="array" aca="1" ref="A604" ca="1">"a_T_1_" &amp; INDIRECT("F" &amp; ROW(C604)-2) &amp; "_p"</f>
        <v>a_T_1_9_1_p</v>
      </c>
      <c r="B604">
        <v>0</v>
      </c>
      <c r="C604" t="s">
        <v>59</v>
      </c>
    </row>
    <row r="605" spans="1:6" x14ac:dyDescent="0.25">
      <c r="A605" t="str" cm="1">
        <f t="array" aca="1" ref="A605" ca="1">"a_T_2_" &amp; INDIRECT("F" &amp; ROW(C605)-3) &amp; "_p"</f>
        <v>a_T_2_9_1_p</v>
      </c>
      <c r="B605">
        <v>0</v>
      </c>
      <c r="C605" t="s">
        <v>215</v>
      </c>
    </row>
    <row r="606" spans="1:6" x14ac:dyDescent="0.25">
      <c r="A606" t="str" cm="1">
        <f t="array" aca="1" ref="A606" ca="1">"a_T_3_" &amp; INDIRECT("F" &amp; ROW(C606)-4) &amp; "_p"</f>
        <v>a_T_3_9_1_p</v>
      </c>
      <c r="B606">
        <v>2</v>
      </c>
      <c r="C606" t="s">
        <v>216</v>
      </c>
    </row>
    <row r="607" spans="1:6" x14ac:dyDescent="0.25">
      <c r="A607" s="12" t="s">
        <v>63</v>
      </c>
      <c r="B607" s="1"/>
      <c r="C607" s="1"/>
    </row>
    <row r="608" spans="1:6" x14ac:dyDescent="0.25">
      <c r="A608" t="str" cm="1">
        <f t="array" aca="1" ref="A608" ca="1">"a_WS_1_" &amp; INDIRECT("F" &amp; ROW(C608)-6) &amp; "_p"</f>
        <v>a_WS_1_9_1_p</v>
      </c>
      <c r="B608">
        <v>0</v>
      </c>
      <c r="C608" t="s">
        <v>59</v>
      </c>
    </row>
    <row r="609" spans="1:3" x14ac:dyDescent="0.25">
      <c r="A609" t="str" cm="1">
        <f t="array" aca="1" ref="A609" ca="1">"a_WS_2_" &amp; INDIRECT("F" &amp; ROW(C609)-7) &amp; "_p"</f>
        <v>a_WS_2_9_1_p</v>
      </c>
      <c r="B609">
        <v>0</v>
      </c>
      <c r="C609" t="s">
        <v>215</v>
      </c>
    </row>
    <row r="610" spans="1:3" x14ac:dyDescent="0.25">
      <c r="A610" t="str" cm="1">
        <f t="array" aca="1" ref="A610" ca="1">"a_WS_3_" &amp; INDIRECT("F" &amp; ROW(C610)-8) &amp; "_p"</f>
        <v>a_WS_3_9_1_p</v>
      </c>
      <c r="B610">
        <v>2</v>
      </c>
      <c r="C610" t="s">
        <v>216</v>
      </c>
    </row>
    <row r="611" spans="1:3" x14ac:dyDescent="0.25">
      <c r="A611" s="12" t="s">
        <v>62</v>
      </c>
      <c r="B611" s="1"/>
      <c r="C611" s="1"/>
    </row>
    <row r="612" spans="1:3" x14ac:dyDescent="0.25">
      <c r="A612" t="str" cm="1">
        <f t="array" aca="1" ref="A612" ca="1">"a_PREC_1_" &amp; INDIRECT("F" &amp; ROW(C612) - 10) &amp; "_p"</f>
        <v>a_PREC_1_9_1_p</v>
      </c>
      <c r="B612">
        <v>0</v>
      </c>
      <c r="C612" t="s">
        <v>59</v>
      </c>
    </row>
    <row r="613" spans="1:3" x14ac:dyDescent="0.25">
      <c r="A613" t="str" cm="1">
        <f t="array" aca="1" ref="A613" ca="1">"a_PREC_2_" &amp; INDIRECT("F" &amp; ROW(C613) - 11) &amp; "_p"</f>
        <v>a_PREC_2_9_1_p</v>
      </c>
      <c r="B613">
        <v>0</v>
      </c>
      <c r="C613" t="s">
        <v>215</v>
      </c>
    </row>
    <row r="614" spans="1:3" x14ac:dyDescent="0.25">
      <c r="A614" t="str" cm="1">
        <f t="array" aca="1" ref="A614" ca="1">"a_PREC_3_" &amp; INDIRECT("F" &amp; ROW(C614) - 12) &amp; "_p"</f>
        <v>a_PREC_3_9_1_p</v>
      </c>
      <c r="B614">
        <v>2</v>
      </c>
      <c r="C614" t="s">
        <v>216</v>
      </c>
    </row>
    <row r="615" spans="1:3" x14ac:dyDescent="0.25">
      <c r="A615" s="12" t="s">
        <v>64</v>
      </c>
      <c r="B615" s="1"/>
      <c r="C615" s="1"/>
    </row>
    <row r="616" spans="1:3" x14ac:dyDescent="0.25">
      <c r="A616" t="str" cm="1">
        <f t="array" aca="1" ref="A616" ca="1">"a_SL_1_" &amp; INDIRECT("F" &amp; ROW(C616) - 14) &amp; "_p"</f>
        <v>a_SL_1_9_1_p</v>
      </c>
      <c r="B616">
        <v>0</v>
      </c>
      <c r="C616" t="s">
        <v>59</v>
      </c>
    </row>
    <row r="617" spans="1:3" x14ac:dyDescent="0.25">
      <c r="A617" t="str" cm="1">
        <f t="array" aca="1" ref="A617" ca="1">"a_SL_2_" &amp; INDIRECT("F" &amp; ROW(C617) - 15) &amp; "_p"</f>
        <v>a_SL_2_9_1_p</v>
      </c>
      <c r="B617">
        <v>0</v>
      </c>
      <c r="C617" t="s">
        <v>215</v>
      </c>
    </row>
    <row r="618" spans="1:3" x14ac:dyDescent="0.25">
      <c r="A618" t="str" cm="1">
        <f t="array" aca="1" ref="A618" ca="1">"a_SL_3_" &amp; INDIRECT("F" &amp; ROW(C618) - 16) &amp; "_p"</f>
        <v>a_SL_3_9_1_p</v>
      </c>
      <c r="B618">
        <v>2</v>
      </c>
      <c r="C618" t="s">
        <v>216</v>
      </c>
    </row>
    <row r="619" spans="1:3" x14ac:dyDescent="0.25">
      <c r="A619" s="12" t="s">
        <v>171</v>
      </c>
      <c r="B619" s="1"/>
      <c r="C619" s="1"/>
    </row>
    <row r="620" spans="1:3" x14ac:dyDescent="0.25">
      <c r="A620" t="str" cm="1">
        <f t="array" aca="1" ref="A620" ca="1">"a_DRO_1_" &amp; INDIRECT("F" &amp; ROW(C620) - 18) &amp; "_p"</f>
        <v>a_DRO_1_9_1_p</v>
      </c>
      <c r="B620">
        <v>0</v>
      </c>
      <c r="C620" t="s">
        <v>59</v>
      </c>
    </row>
    <row r="621" spans="1:3" x14ac:dyDescent="0.25">
      <c r="A621" t="str" cm="1">
        <f t="array" aca="1" ref="A621" ca="1">"a_DRO_2_" &amp; INDIRECT("F" &amp; ROW(C621) - 19) &amp; "_p"</f>
        <v>a_DRO_2_9_1_p</v>
      </c>
      <c r="B621">
        <v>0</v>
      </c>
      <c r="C621" t="s">
        <v>215</v>
      </c>
    </row>
    <row r="622" spans="1:3" x14ac:dyDescent="0.25">
      <c r="A622" t="str" cm="1">
        <f t="array" aca="1" ref="A622" ca="1">"a_DRO_3_" &amp; INDIRECT("F" &amp; ROW(C622) - 20) &amp; "_p"</f>
        <v>a_DRO_3_9_1_p</v>
      </c>
      <c r="B622">
        <v>2</v>
      </c>
      <c r="C622" t="s">
        <v>216</v>
      </c>
    </row>
    <row r="623" spans="1:3" x14ac:dyDescent="0.25">
      <c r="A623" s="12" t="s">
        <v>172</v>
      </c>
    </row>
    <row r="624" spans="1:3" x14ac:dyDescent="0.25">
      <c r="A624" t="str" cm="1">
        <f t="array" aca="1" ref="A624" ca="1">"a_CYC_1_" &amp; INDIRECT("F" &amp; ROW(C624) - 22) &amp; "_p"</f>
        <v>a_CYC_1_9_1_p</v>
      </c>
      <c r="B624">
        <v>0</v>
      </c>
      <c r="C624" t="s">
        <v>59</v>
      </c>
    </row>
    <row r="625" spans="1:6" x14ac:dyDescent="0.25">
      <c r="A625" t="str" cm="1">
        <f t="array" aca="1" ref="A625" ca="1">"a_CYC_2_" &amp; INDIRECT("F" &amp; ROW(C625) - 23) &amp; "_p"</f>
        <v>a_CYC_2_9_1_p</v>
      </c>
      <c r="B625">
        <v>0</v>
      </c>
      <c r="C625" t="s">
        <v>215</v>
      </c>
    </row>
    <row r="626" spans="1:6" x14ac:dyDescent="0.25">
      <c r="A626" t="str" cm="1">
        <f t="array" aca="1" ref="A626" ca="1">"a_CYC_3_" &amp; INDIRECT("F" &amp; ROW(C626) - 24) &amp; "_p"</f>
        <v>a_CYC_3_9_1_p</v>
      </c>
      <c r="B626">
        <v>2</v>
      </c>
      <c r="C626" t="s">
        <v>216</v>
      </c>
    </row>
    <row r="627" spans="1:6" x14ac:dyDescent="0.25">
      <c r="A627" s="56" t="str">
        <f>"sector " &amp; D627 &amp; " and region " &amp;E627</f>
        <v>sector 9 and region 2</v>
      </c>
      <c r="B627" s="56"/>
      <c r="C627" s="56"/>
      <c r="D627" s="19">
        <v>9</v>
      </c>
      <c r="E627" s="19">
        <v>2</v>
      </c>
      <c r="F627" t="s">
        <v>257</v>
      </c>
    </row>
    <row r="628" spans="1:6" x14ac:dyDescent="0.25">
      <c r="A628" s="12" t="s">
        <v>58</v>
      </c>
      <c r="B628" s="1"/>
      <c r="C628" s="1"/>
    </row>
    <row r="629" spans="1:6" x14ac:dyDescent="0.25">
      <c r="A629" t="str" cm="1">
        <f t="array" aca="1" ref="A629" ca="1">"a_T_1_" &amp; INDIRECT("F" &amp; ROW(C629)-2) &amp; "_p"</f>
        <v>a_T_1_9_2_p</v>
      </c>
      <c r="B629">
        <v>0</v>
      </c>
      <c r="C629" t="s">
        <v>59</v>
      </c>
    </row>
    <row r="630" spans="1:6" x14ac:dyDescent="0.25">
      <c r="A630" t="str" cm="1">
        <f t="array" aca="1" ref="A630" ca="1">"a_T_2_" &amp; INDIRECT("F" &amp; ROW(C630)-3) &amp; "_p"</f>
        <v>a_T_2_9_2_p</v>
      </c>
      <c r="B630">
        <v>0</v>
      </c>
      <c r="C630" t="s">
        <v>215</v>
      </c>
    </row>
    <row r="631" spans="1:6" x14ac:dyDescent="0.25">
      <c r="A631" t="str" cm="1">
        <f t="array" aca="1" ref="A631" ca="1">"a_T_3_" &amp; INDIRECT("F" &amp; ROW(C631)-4) &amp; "_p"</f>
        <v>a_T_3_9_2_p</v>
      </c>
      <c r="B631">
        <v>2</v>
      </c>
      <c r="C631" t="s">
        <v>216</v>
      </c>
    </row>
    <row r="632" spans="1:6" x14ac:dyDescent="0.25">
      <c r="A632" s="12" t="s">
        <v>63</v>
      </c>
      <c r="B632" s="1"/>
      <c r="C632" s="1"/>
    </row>
    <row r="633" spans="1:6" x14ac:dyDescent="0.25">
      <c r="A633" t="str" cm="1">
        <f t="array" aca="1" ref="A633" ca="1">"a_WS_1_" &amp; INDIRECT("F" &amp; ROW(C633)-6) &amp; "_p"</f>
        <v>a_WS_1_9_2_p</v>
      </c>
      <c r="B633">
        <v>0</v>
      </c>
      <c r="C633" t="s">
        <v>59</v>
      </c>
    </row>
    <row r="634" spans="1:6" x14ac:dyDescent="0.25">
      <c r="A634" t="str" cm="1">
        <f t="array" aca="1" ref="A634" ca="1">"a_WS_2_" &amp; INDIRECT("F" &amp; ROW(C634)-7) &amp; "_p"</f>
        <v>a_WS_2_9_2_p</v>
      </c>
      <c r="B634">
        <v>0</v>
      </c>
      <c r="C634" t="s">
        <v>215</v>
      </c>
    </row>
    <row r="635" spans="1:6" x14ac:dyDescent="0.25">
      <c r="A635" t="str" cm="1">
        <f t="array" aca="1" ref="A635" ca="1">"a_WS_3_" &amp; INDIRECT("F" &amp; ROW(C635)-8) &amp; "_p"</f>
        <v>a_WS_3_9_2_p</v>
      </c>
      <c r="B635">
        <v>2</v>
      </c>
      <c r="C635" t="s">
        <v>216</v>
      </c>
    </row>
    <row r="636" spans="1:6" x14ac:dyDescent="0.25">
      <c r="A636" s="12" t="s">
        <v>62</v>
      </c>
      <c r="B636" s="1"/>
      <c r="C636" s="1"/>
    </row>
    <row r="637" spans="1:6" x14ac:dyDescent="0.25">
      <c r="A637" t="str" cm="1">
        <f t="array" aca="1" ref="A637" ca="1">"a_PREC_1_" &amp; INDIRECT("F" &amp; ROW(C637) - 10) &amp; "_p"</f>
        <v>a_PREC_1_9_2_p</v>
      </c>
      <c r="B637">
        <v>0</v>
      </c>
      <c r="C637" t="s">
        <v>59</v>
      </c>
    </row>
    <row r="638" spans="1:6" x14ac:dyDescent="0.25">
      <c r="A638" t="str" cm="1">
        <f t="array" aca="1" ref="A638" ca="1">"a_PREC_2_" &amp; INDIRECT("F" &amp; ROW(C638) - 11) &amp; "_p"</f>
        <v>a_PREC_2_9_2_p</v>
      </c>
      <c r="B638">
        <v>0</v>
      </c>
      <c r="C638" t="s">
        <v>215</v>
      </c>
    </row>
    <row r="639" spans="1:6" x14ac:dyDescent="0.25">
      <c r="A639" t="str" cm="1">
        <f t="array" aca="1" ref="A639" ca="1">"a_PREC_3_" &amp; INDIRECT("F" &amp; ROW(C639) - 12) &amp; "_p"</f>
        <v>a_PREC_3_9_2_p</v>
      </c>
      <c r="B639">
        <v>2</v>
      </c>
      <c r="C639" t="s">
        <v>216</v>
      </c>
    </row>
    <row r="640" spans="1:6" x14ac:dyDescent="0.25">
      <c r="A640" s="12" t="s">
        <v>64</v>
      </c>
      <c r="B640" s="1"/>
      <c r="C640" s="1"/>
    </row>
    <row r="641" spans="1:6" x14ac:dyDescent="0.25">
      <c r="A641" t="str" cm="1">
        <f t="array" aca="1" ref="A641" ca="1">"a_SL_1_" &amp; INDIRECT("F" &amp; ROW(C641) - 14) &amp; "_p"</f>
        <v>a_SL_1_9_2_p</v>
      </c>
      <c r="B641">
        <v>0</v>
      </c>
      <c r="C641" t="s">
        <v>59</v>
      </c>
    </row>
    <row r="642" spans="1:6" x14ac:dyDescent="0.25">
      <c r="A642" t="str" cm="1">
        <f t="array" aca="1" ref="A642" ca="1">"a_SL_2_" &amp; INDIRECT("F" &amp; ROW(C642) - 15) &amp; "_p"</f>
        <v>a_SL_2_9_2_p</v>
      </c>
      <c r="B642">
        <v>0</v>
      </c>
      <c r="C642" t="s">
        <v>215</v>
      </c>
    </row>
    <row r="643" spans="1:6" x14ac:dyDescent="0.25">
      <c r="A643" t="str" cm="1">
        <f t="array" aca="1" ref="A643" ca="1">"a_SL_3_" &amp; INDIRECT("F" &amp; ROW(C643) - 16) &amp; "_p"</f>
        <v>a_SL_3_9_2_p</v>
      </c>
      <c r="B643">
        <v>2</v>
      </c>
      <c r="C643" t="s">
        <v>216</v>
      </c>
    </row>
    <row r="644" spans="1:6" x14ac:dyDescent="0.25">
      <c r="A644" s="12" t="s">
        <v>171</v>
      </c>
      <c r="B644" s="1"/>
      <c r="C644" s="1"/>
    </row>
    <row r="645" spans="1:6" x14ac:dyDescent="0.25">
      <c r="A645" t="str" cm="1">
        <f t="array" aca="1" ref="A645" ca="1">"a_DRO_1_" &amp; INDIRECT("F" &amp; ROW(C645) - 18) &amp; "_p"</f>
        <v>a_DRO_1_9_2_p</v>
      </c>
      <c r="B645">
        <v>0</v>
      </c>
      <c r="C645" t="s">
        <v>59</v>
      </c>
    </row>
    <row r="646" spans="1:6" x14ac:dyDescent="0.25">
      <c r="A646" t="str" cm="1">
        <f t="array" aca="1" ref="A646" ca="1">"a_DRO_2_" &amp; INDIRECT("F" &amp; ROW(C646) - 19) &amp; "_p"</f>
        <v>a_DRO_2_9_2_p</v>
      </c>
      <c r="B646">
        <v>0</v>
      </c>
      <c r="C646" t="s">
        <v>215</v>
      </c>
    </row>
    <row r="647" spans="1:6" x14ac:dyDescent="0.25">
      <c r="A647" t="str" cm="1">
        <f t="array" aca="1" ref="A647" ca="1">"a_DRO_3_" &amp; INDIRECT("F" &amp; ROW(C647) - 20) &amp; "_p"</f>
        <v>a_DRO_3_9_2_p</v>
      </c>
      <c r="B647">
        <v>2</v>
      </c>
      <c r="C647" t="s">
        <v>216</v>
      </c>
    </row>
    <row r="648" spans="1:6" x14ac:dyDescent="0.25">
      <c r="A648" s="12" t="s">
        <v>172</v>
      </c>
    </row>
    <row r="649" spans="1:6" x14ac:dyDescent="0.25">
      <c r="A649" t="str" cm="1">
        <f t="array" aca="1" ref="A649" ca="1">"a_CYC_1_" &amp; INDIRECT("F" &amp; ROW(C649) - 22) &amp; "_p"</f>
        <v>a_CYC_1_9_2_p</v>
      </c>
      <c r="B649">
        <v>0</v>
      </c>
      <c r="C649" t="s">
        <v>59</v>
      </c>
    </row>
    <row r="650" spans="1:6" x14ac:dyDescent="0.25">
      <c r="A650" t="str" cm="1">
        <f t="array" aca="1" ref="A650" ca="1">"a_CYC_2_" &amp; INDIRECT("F" &amp; ROW(C650) - 23) &amp; "_p"</f>
        <v>a_CYC_2_9_2_p</v>
      </c>
      <c r="B650">
        <v>0</v>
      </c>
      <c r="C650" t="s">
        <v>215</v>
      </c>
    </row>
    <row r="651" spans="1:6" x14ac:dyDescent="0.25">
      <c r="A651" t="str" cm="1">
        <f t="array" aca="1" ref="A651" ca="1">"a_CYC_3_" &amp; INDIRECT("F" &amp; ROW(C651) - 24) &amp; "_p"</f>
        <v>a_CYC_3_9_2_p</v>
      </c>
      <c r="B651">
        <v>2</v>
      </c>
      <c r="C651" t="s">
        <v>216</v>
      </c>
    </row>
    <row r="652" spans="1:6" x14ac:dyDescent="0.25">
      <c r="A652" s="56" t="str">
        <f>"sector " &amp; D652 &amp; " and region " &amp;E652</f>
        <v>sector 9 and region 3</v>
      </c>
      <c r="B652" s="56"/>
      <c r="C652" s="56"/>
      <c r="D652" s="19">
        <v>9</v>
      </c>
      <c r="E652" s="19">
        <v>3</v>
      </c>
      <c r="F652" t="s">
        <v>258</v>
      </c>
    </row>
    <row r="653" spans="1:6" x14ac:dyDescent="0.25">
      <c r="A653" s="12" t="s">
        <v>58</v>
      </c>
      <c r="B653" s="1"/>
      <c r="C653" s="1"/>
    </row>
    <row r="654" spans="1:6" x14ac:dyDescent="0.25">
      <c r="A654" t="str" cm="1">
        <f t="array" aca="1" ref="A654" ca="1">"a_T_1_" &amp; INDIRECT("F" &amp; ROW(C654)-2) &amp; "_p"</f>
        <v>a_T_1_9_3_p</v>
      </c>
      <c r="B654">
        <v>0</v>
      </c>
      <c r="C654" t="s">
        <v>59</v>
      </c>
    </row>
    <row r="655" spans="1:6" x14ac:dyDescent="0.25">
      <c r="A655" t="str" cm="1">
        <f t="array" aca="1" ref="A655" ca="1">"a_T_2_" &amp; INDIRECT("F" &amp; ROW(C655)-3) &amp; "_p"</f>
        <v>a_T_2_9_3_p</v>
      </c>
      <c r="B655">
        <v>0</v>
      </c>
      <c r="C655" t="s">
        <v>215</v>
      </c>
    </row>
    <row r="656" spans="1:6" x14ac:dyDescent="0.25">
      <c r="A656" t="str" cm="1">
        <f t="array" aca="1" ref="A656" ca="1">"a_T_3_" &amp; INDIRECT("F" &amp; ROW(C656)-4) &amp; "_p"</f>
        <v>a_T_3_9_3_p</v>
      </c>
      <c r="B656">
        <v>2</v>
      </c>
      <c r="C656" t="s">
        <v>216</v>
      </c>
    </row>
    <row r="657" spans="1:3" x14ac:dyDescent="0.25">
      <c r="A657" s="12" t="s">
        <v>63</v>
      </c>
      <c r="B657" s="1"/>
      <c r="C657" s="1"/>
    </row>
    <row r="658" spans="1:3" x14ac:dyDescent="0.25">
      <c r="A658" t="str" cm="1">
        <f t="array" aca="1" ref="A658" ca="1">"a_WS_1_" &amp; INDIRECT("F" &amp; ROW(C658)-6) &amp; "_p"</f>
        <v>a_WS_1_9_3_p</v>
      </c>
      <c r="B658">
        <v>0</v>
      </c>
      <c r="C658" t="s">
        <v>59</v>
      </c>
    </row>
    <row r="659" spans="1:3" x14ac:dyDescent="0.25">
      <c r="A659" t="str" cm="1">
        <f t="array" aca="1" ref="A659" ca="1">"a_WS_2_" &amp; INDIRECT("F" &amp; ROW(C659)-7) &amp; "_p"</f>
        <v>a_WS_2_9_3_p</v>
      </c>
      <c r="B659">
        <v>0</v>
      </c>
      <c r="C659" t="s">
        <v>215</v>
      </c>
    </row>
    <row r="660" spans="1:3" x14ac:dyDescent="0.25">
      <c r="A660" t="str" cm="1">
        <f t="array" aca="1" ref="A660" ca="1">"a_WS_3_" &amp; INDIRECT("F" &amp; ROW(C660)-8) &amp; "_p"</f>
        <v>a_WS_3_9_3_p</v>
      </c>
      <c r="B660">
        <v>2</v>
      </c>
      <c r="C660" t="s">
        <v>216</v>
      </c>
    </row>
    <row r="661" spans="1:3" x14ac:dyDescent="0.25">
      <c r="A661" s="12" t="s">
        <v>62</v>
      </c>
      <c r="B661" s="1"/>
      <c r="C661" s="1"/>
    </row>
    <row r="662" spans="1:3" x14ac:dyDescent="0.25">
      <c r="A662" t="str" cm="1">
        <f t="array" aca="1" ref="A662" ca="1">"a_PREC_1_" &amp; INDIRECT("F" &amp; ROW(C662) - 10) &amp; "_p"</f>
        <v>a_PREC_1_9_3_p</v>
      </c>
      <c r="B662">
        <v>0</v>
      </c>
      <c r="C662" t="s">
        <v>59</v>
      </c>
    </row>
    <row r="663" spans="1:3" x14ac:dyDescent="0.25">
      <c r="A663" t="str" cm="1">
        <f t="array" aca="1" ref="A663" ca="1">"a_PREC_2_" &amp; INDIRECT("F" &amp; ROW(C663) - 11) &amp; "_p"</f>
        <v>a_PREC_2_9_3_p</v>
      </c>
      <c r="B663">
        <v>0</v>
      </c>
      <c r="C663" t="s">
        <v>215</v>
      </c>
    </row>
    <row r="664" spans="1:3" x14ac:dyDescent="0.25">
      <c r="A664" t="str" cm="1">
        <f t="array" aca="1" ref="A664" ca="1">"a_PREC_3_" &amp; INDIRECT("F" &amp; ROW(C664) - 12) &amp; "_p"</f>
        <v>a_PREC_3_9_3_p</v>
      </c>
      <c r="B664">
        <v>2</v>
      </c>
      <c r="C664" t="s">
        <v>216</v>
      </c>
    </row>
    <row r="665" spans="1:3" x14ac:dyDescent="0.25">
      <c r="A665" s="12" t="s">
        <v>64</v>
      </c>
      <c r="B665" s="1"/>
      <c r="C665" s="1"/>
    </row>
    <row r="666" spans="1:3" x14ac:dyDescent="0.25">
      <c r="A666" t="str" cm="1">
        <f t="array" aca="1" ref="A666" ca="1">"a_SL_1_" &amp; INDIRECT("F" &amp; ROW(C666) - 14) &amp; "_p"</f>
        <v>a_SL_1_9_3_p</v>
      </c>
      <c r="B666">
        <v>0</v>
      </c>
      <c r="C666" t="s">
        <v>59</v>
      </c>
    </row>
    <row r="667" spans="1:3" x14ac:dyDescent="0.25">
      <c r="A667" t="str" cm="1">
        <f t="array" aca="1" ref="A667" ca="1">"a_SL_2_" &amp; INDIRECT("F" &amp; ROW(C667) - 15) &amp; "_p"</f>
        <v>a_SL_2_9_3_p</v>
      </c>
      <c r="B667">
        <v>0</v>
      </c>
      <c r="C667" t="s">
        <v>215</v>
      </c>
    </row>
    <row r="668" spans="1:3" x14ac:dyDescent="0.25">
      <c r="A668" t="str" cm="1">
        <f t="array" aca="1" ref="A668" ca="1">"a_SL_3_" &amp; INDIRECT("F" &amp; ROW(C668) - 16) &amp; "_p"</f>
        <v>a_SL_3_9_3_p</v>
      </c>
      <c r="B668">
        <v>2</v>
      </c>
      <c r="C668" t="s">
        <v>216</v>
      </c>
    </row>
    <row r="669" spans="1:3" x14ac:dyDescent="0.25">
      <c r="A669" s="12" t="s">
        <v>171</v>
      </c>
      <c r="B669" s="1"/>
      <c r="C669" s="1"/>
    </row>
    <row r="670" spans="1:3" x14ac:dyDescent="0.25">
      <c r="A670" t="str" cm="1">
        <f t="array" aca="1" ref="A670" ca="1">"a_DRO_1_" &amp; INDIRECT("F" &amp; ROW(C670) - 18) &amp; "_p"</f>
        <v>a_DRO_1_9_3_p</v>
      </c>
      <c r="B670">
        <v>0</v>
      </c>
      <c r="C670" t="s">
        <v>59</v>
      </c>
    </row>
    <row r="671" spans="1:3" x14ac:dyDescent="0.25">
      <c r="A671" t="str" cm="1">
        <f t="array" aca="1" ref="A671" ca="1">"a_DRO_2_" &amp; INDIRECT("F" &amp; ROW(C671) - 19) &amp; "_p"</f>
        <v>a_DRO_2_9_3_p</v>
      </c>
      <c r="B671">
        <v>0</v>
      </c>
      <c r="C671" t="s">
        <v>215</v>
      </c>
    </row>
    <row r="672" spans="1:3" x14ac:dyDescent="0.25">
      <c r="A672" t="str" cm="1">
        <f t="array" aca="1" ref="A672" ca="1">"a_DRO_3_" &amp; INDIRECT("F" &amp; ROW(C672) - 20) &amp; "_p"</f>
        <v>a_DRO_3_9_3_p</v>
      </c>
      <c r="B672">
        <v>2</v>
      </c>
      <c r="C672" t="s">
        <v>216</v>
      </c>
    </row>
    <row r="673" spans="1:3" x14ac:dyDescent="0.25">
      <c r="A673" s="12" t="s">
        <v>172</v>
      </c>
    </row>
    <row r="674" spans="1:3" x14ac:dyDescent="0.25">
      <c r="A674" t="str" cm="1">
        <f t="array" aca="1" ref="A674" ca="1">"a_CYC_1_" &amp; INDIRECT("F" &amp; ROW(C674) - 22) &amp; "_p"</f>
        <v>a_CYC_1_9_3_p</v>
      </c>
      <c r="B674">
        <v>0</v>
      </c>
      <c r="C674" t="s">
        <v>59</v>
      </c>
    </row>
    <row r="675" spans="1:3" x14ac:dyDescent="0.25">
      <c r="A675" t="str" cm="1">
        <f t="array" aca="1" ref="A675" ca="1">"a_CYC_2_" &amp; INDIRECT("F" &amp; ROW(C675) - 23) &amp; "_p"</f>
        <v>a_CYC_2_9_3_p</v>
      </c>
      <c r="B675">
        <v>0</v>
      </c>
      <c r="C675" t="s">
        <v>215</v>
      </c>
    </row>
    <row r="676" spans="1:3" x14ac:dyDescent="0.25">
      <c r="A676" t="str" cm="1">
        <f t="array" aca="1" ref="A676" ca="1">"a_CYC_3_" &amp; INDIRECT("F" &amp; ROW(C676) - 24) &amp; "_p"</f>
        <v>a_CYC_3_9_3_p</v>
      </c>
      <c r="B676">
        <v>2</v>
      </c>
      <c r="C676" t="s">
        <v>216</v>
      </c>
    </row>
  </sheetData>
  <mergeCells count="27">
    <mergeCell ref="A602:C602"/>
    <mergeCell ref="A627:C627"/>
    <mergeCell ref="A652:C652"/>
    <mergeCell ref="A477:C477"/>
    <mergeCell ref="A502:C502"/>
    <mergeCell ref="A527:C527"/>
    <mergeCell ref="A552:C552"/>
    <mergeCell ref="A577:C577"/>
    <mergeCell ref="A352:C352"/>
    <mergeCell ref="A377:C377"/>
    <mergeCell ref="A402:C402"/>
    <mergeCell ref="A427:C427"/>
    <mergeCell ref="A452:C452"/>
    <mergeCell ref="A227:C227"/>
    <mergeCell ref="A252:C252"/>
    <mergeCell ref="A277:C277"/>
    <mergeCell ref="A302:C302"/>
    <mergeCell ref="A327:C327"/>
    <mergeCell ref="A52:C52"/>
    <mergeCell ref="A2:C2"/>
    <mergeCell ref="A27:C27"/>
    <mergeCell ref="A127:C127"/>
    <mergeCell ref="A202:C202"/>
    <mergeCell ref="A152:C152"/>
    <mergeCell ref="A177:C177"/>
    <mergeCell ref="A77:C77"/>
    <mergeCell ref="A102:C102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5" width="13.7109375" customWidth="1"/>
    <col min="6" max="8" width="11.85546875" customWidth="1"/>
    <col min="9" max="9" width="14.7109375" customWidth="1"/>
  </cols>
  <sheetData>
    <row r="1" spans="1:9" x14ac:dyDescent="0.25">
      <c r="A1" s="48" t="s">
        <v>159</v>
      </c>
      <c r="B1" s="48" t="s">
        <v>180</v>
      </c>
      <c r="C1" s="48" t="s">
        <v>160</v>
      </c>
      <c r="D1" s="48" t="s">
        <v>167</v>
      </c>
      <c r="E1" s="48" t="s">
        <v>181</v>
      </c>
      <c r="F1" s="48" t="s">
        <v>259</v>
      </c>
      <c r="G1" s="48" t="s">
        <v>260</v>
      </c>
      <c r="H1" s="48" t="s">
        <v>261</v>
      </c>
      <c r="I1" s="48" t="s">
        <v>161</v>
      </c>
    </row>
    <row r="2" spans="1:9" x14ac:dyDescent="0.25">
      <c r="A2">
        <v>2</v>
      </c>
      <c r="B2">
        <v>9.360000000000035E-3</v>
      </c>
      <c r="C2">
        <v>6.0234982679686244E-2</v>
      </c>
      <c r="D2">
        <v>4.9200080191319884E-2</v>
      </c>
      <c r="E2">
        <v>5.4883757029977415E-2</v>
      </c>
      <c r="F2">
        <v>1.4167847160566875</v>
      </c>
      <c r="G2">
        <v>2.8875671839107158</v>
      </c>
      <c r="H2">
        <v>1.6584165749752133</v>
      </c>
      <c r="I2">
        <v>5.2047368573680244E-3</v>
      </c>
    </row>
    <row r="3" spans="1:9" x14ac:dyDescent="0.25">
      <c r="A3">
        <v>3</v>
      </c>
      <c r="B3">
        <v>1.8809999999999993E-2</v>
      </c>
      <c r="C3">
        <v>0.1193452540379043</v>
      </c>
      <c r="D3">
        <v>9.8472290468742035E-2</v>
      </c>
      <c r="E3">
        <v>0.10907468982562465</v>
      </c>
      <c r="F3">
        <v>2.800273622963283</v>
      </c>
      <c r="G3">
        <v>5.6524796669103363</v>
      </c>
      <c r="H3">
        <v>3.2772408301166713</v>
      </c>
      <c r="I3">
        <v>1.0423423208272631E-2</v>
      </c>
    </row>
    <row r="4" spans="1:9" x14ac:dyDescent="0.25">
      <c r="A4">
        <v>4</v>
      </c>
      <c r="B4">
        <v>2.8410000000000046E-2</v>
      </c>
      <c r="C4">
        <v>0.17667760262122606</v>
      </c>
      <c r="D4">
        <v>0.14781417049981702</v>
      </c>
      <c r="E4">
        <v>0.16196673596422259</v>
      </c>
      <c r="F4">
        <v>4.1256997439907463</v>
      </c>
      <c r="G4">
        <v>8.2076794642087147</v>
      </c>
      <c r="H4">
        <v>4.8275084312990932</v>
      </c>
      <c r="I4">
        <v>1.5656059052713819E-2</v>
      </c>
    </row>
    <row r="5" spans="1:9" x14ac:dyDescent="0.25">
      <c r="A5">
        <v>5</v>
      </c>
      <c r="B5">
        <v>3.6660000000000026E-2</v>
      </c>
      <c r="C5">
        <v>0.23180064296751501</v>
      </c>
      <c r="D5">
        <v>0.19705658389071148</v>
      </c>
      <c r="E5">
        <v>0.21344628530392459</v>
      </c>
      <c r="F5">
        <v>5.3750935984366723</v>
      </c>
      <c r="G5">
        <v>10.492781116258348</v>
      </c>
      <c r="H5">
        <v>6.2880927899059023</v>
      </c>
      <c r="I5">
        <v>2.0902644390691574E-2</v>
      </c>
    </row>
    <row r="6" spans="1:9" x14ac:dyDescent="0.25">
      <c r="A6">
        <v>6</v>
      </c>
      <c r="B6">
        <v>4.4869999999999965E-2</v>
      </c>
      <c r="C6">
        <v>0.28450915862981502</v>
      </c>
      <c r="D6">
        <v>0.24618241138093286</v>
      </c>
      <c r="E6">
        <v>0.26360061481523211</v>
      </c>
      <c r="F6">
        <v>6.5356204139552201</v>
      </c>
      <c r="G6">
        <v>12.468134075775975</v>
      </c>
      <c r="H6">
        <v>7.6440488035608745</v>
      </c>
      <c r="I6">
        <v>2.6163179222205919E-2</v>
      </c>
    </row>
    <row r="7" spans="1:9" x14ac:dyDescent="0.25">
      <c r="A7">
        <v>7</v>
      </c>
      <c r="B7">
        <v>5.3059999999999996E-2</v>
      </c>
      <c r="C7">
        <v>0.33511908528874029</v>
      </c>
      <c r="D7">
        <v>0.29532323704419727</v>
      </c>
      <c r="E7">
        <v>0.31215605982521932</v>
      </c>
      <c r="F7">
        <v>7.5985926346079999</v>
      </c>
      <c r="G7">
        <v>14.111086171781235</v>
      </c>
      <c r="H7">
        <v>8.8848959492099802</v>
      </c>
      <c r="I7">
        <v>3.1437663547256849E-2</v>
      </c>
    </row>
    <row r="8" spans="1:9" x14ac:dyDescent="0.25">
      <c r="A8">
        <v>8</v>
      </c>
      <c r="B8">
        <v>6.1270000000000047E-2</v>
      </c>
      <c r="C8">
        <v>0.38394175426969407</v>
      </c>
      <c r="D8">
        <v>0.34421990217100018</v>
      </c>
      <c r="E8">
        <v>0.3590781764876636</v>
      </c>
      <c r="F8">
        <v>8.5577948276559788</v>
      </c>
      <c r="G8">
        <v>15.413646520295284</v>
      </c>
      <c r="H8">
        <v>10.00339150699557</v>
      </c>
      <c r="I8">
        <v>3.672609736584434E-2</v>
      </c>
    </row>
    <row r="9" spans="1:9" x14ac:dyDescent="0.25">
      <c r="A9">
        <v>9</v>
      </c>
      <c r="B9">
        <v>6.9529999999999981E-2</v>
      </c>
      <c r="C9">
        <v>0.43137379560584993</v>
      </c>
      <c r="D9">
        <v>0.39304671633249666</v>
      </c>
      <c r="E9">
        <v>0.40457401970318918</v>
      </c>
      <c r="F9">
        <v>9.4094999355242468</v>
      </c>
      <c r="G9">
        <v>16.38159476595284</v>
      </c>
      <c r="H9">
        <v>10.994848292067125</v>
      </c>
      <c r="I9">
        <v>4.2028480677968411E-2</v>
      </c>
    </row>
    <row r="10" spans="1:9" x14ac:dyDescent="0.25">
      <c r="A10">
        <v>10</v>
      </c>
      <c r="B10">
        <v>7.6160000000000005E-2</v>
      </c>
      <c r="C10">
        <v>0.4773888331750557</v>
      </c>
      <c r="D10">
        <v>0.44181806130764567</v>
      </c>
      <c r="E10">
        <v>0.44842660273575352</v>
      </c>
      <c r="F10">
        <v>10.151010258520117</v>
      </c>
      <c r="G10">
        <v>17.035526918892369</v>
      </c>
      <c r="H10">
        <v>11.856453832033004</v>
      </c>
      <c r="I10">
        <v>4.7344813483629074E-2</v>
      </c>
    </row>
    <row r="11" spans="1:9" x14ac:dyDescent="0.25">
      <c r="A11">
        <v>11</v>
      </c>
      <c r="B11">
        <v>8.268999999999993E-2</v>
      </c>
      <c r="C11">
        <v>0.52174271380073067</v>
      </c>
      <c r="D11">
        <v>0.49021714227943969</v>
      </c>
      <c r="E11">
        <v>0.49088145574272501</v>
      </c>
      <c r="F11">
        <v>10.782003874337848</v>
      </c>
      <c r="G11">
        <v>17.412526693000704</v>
      </c>
      <c r="H11">
        <v>12.587527720065374</v>
      </c>
      <c r="I11">
        <v>5.2675095782826295E-2</v>
      </c>
    </row>
    <row r="12" spans="1:9" x14ac:dyDescent="0.25">
      <c r="A12">
        <v>12</v>
      </c>
      <c r="B12">
        <v>8.9110000000000023E-2</v>
      </c>
      <c r="C12">
        <v>0.56382221590440418</v>
      </c>
      <c r="D12">
        <v>0.53809736040436351</v>
      </c>
      <c r="E12">
        <v>0.5322387406899074</v>
      </c>
      <c r="F12">
        <v>11.303570374262938</v>
      </c>
      <c r="G12">
        <v>17.569561192897762</v>
      </c>
      <c r="H12">
        <v>13.189424025991714</v>
      </c>
      <c r="I12">
        <v>5.8019327575560095E-2</v>
      </c>
    </row>
    <row r="13" spans="1:9" x14ac:dyDescent="0.25">
      <c r="A13">
        <v>13</v>
      </c>
      <c r="B13">
        <v>9.542000000000006E-2</v>
      </c>
      <c r="C13">
        <v>0.60328741819501008</v>
      </c>
      <c r="D13">
        <v>0.58515454622467966</v>
      </c>
      <c r="E13">
        <v>0.5719368030039772</v>
      </c>
      <c r="F13">
        <v>11.718915347424963</v>
      </c>
      <c r="G13">
        <v>17.589677028764463</v>
      </c>
      <c r="H13">
        <v>13.666155124621207</v>
      </c>
      <c r="I13">
        <v>6.3377508861830509E-2</v>
      </c>
    </row>
    <row r="14" spans="1:9" x14ac:dyDescent="0.25">
      <c r="A14">
        <v>14</v>
      </c>
      <c r="B14">
        <v>0.10165000000000002</v>
      </c>
      <c r="C14">
        <v>0.64043996404501269</v>
      </c>
      <c r="D14">
        <v>0.63101520482896167</v>
      </c>
      <c r="E14">
        <v>0.60983044872568615</v>
      </c>
      <c r="F14">
        <v>12.033425444648993</v>
      </c>
      <c r="G14">
        <v>17.589677028764463</v>
      </c>
      <c r="H14">
        <v>14.024723252794717</v>
      </c>
      <c r="I14">
        <v>6.8749639641637467E-2</v>
      </c>
    </row>
    <row r="15" spans="1:9" x14ac:dyDescent="0.25">
      <c r="A15">
        <v>15</v>
      </c>
      <c r="B15">
        <v>0.10603999999999991</v>
      </c>
      <c r="C15">
        <v>0.67506378885881646</v>
      </c>
      <c r="D15">
        <v>0.67543599682805666</v>
      </c>
      <c r="E15">
        <v>0.64584833340668357</v>
      </c>
      <c r="F15">
        <v>12.255599615548309</v>
      </c>
      <c r="G15">
        <v>17.589677028764463</v>
      </c>
      <c r="H15">
        <v>14.275371366700512</v>
      </c>
      <c r="I15">
        <v>7.4135719914981024E-2</v>
      </c>
    </row>
    <row r="16" spans="1:9" x14ac:dyDescent="0.25">
      <c r="A16">
        <v>16</v>
      </c>
      <c r="B16">
        <v>0.11073</v>
      </c>
      <c r="C16">
        <v>0.70695368240010525</v>
      </c>
      <c r="D16">
        <v>0.71818045742636627</v>
      </c>
      <c r="E16">
        <v>0.67976751322421958</v>
      </c>
      <c r="F16">
        <v>12.396153574517429</v>
      </c>
      <c r="G16">
        <v>17.589677028764463</v>
      </c>
      <c r="H16">
        <v>14.431542907565342</v>
      </c>
      <c r="I16">
        <v>7.953574968186114E-2</v>
      </c>
    </row>
    <row r="17" spans="1:9" x14ac:dyDescent="0.25">
      <c r="A17">
        <v>17</v>
      </c>
      <c r="B17">
        <v>0.11565000000000003</v>
      </c>
      <c r="C17">
        <v>0.73629187853719325</v>
      </c>
      <c r="D17">
        <v>0.75922415330148385</v>
      </c>
      <c r="E17">
        <v>0.71189676670366064</v>
      </c>
      <c r="F17">
        <v>12.469114008001348</v>
      </c>
      <c r="G17">
        <v>17.589677028764463</v>
      </c>
      <c r="H17">
        <v>14.510262473256638</v>
      </c>
      <c r="I17">
        <v>8.4949728942277841E-2</v>
      </c>
    </row>
    <row r="18" spans="1:9" x14ac:dyDescent="0.25">
      <c r="A18">
        <v>18</v>
      </c>
      <c r="B18">
        <v>0.12070000000000003</v>
      </c>
      <c r="C18">
        <v>0.76308763333940766</v>
      </c>
      <c r="D18">
        <v>0.79876214454754135</v>
      </c>
      <c r="E18">
        <v>0.7425336584903286</v>
      </c>
      <c r="F18">
        <v>12.492846772413186</v>
      </c>
      <c r="G18">
        <v>17.589677028764463</v>
      </c>
      <c r="H18">
        <v>14.534198706280371</v>
      </c>
      <c r="I18">
        <v>9.0377657696231101E-2</v>
      </c>
    </row>
    <row r="19" spans="1:9" x14ac:dyDescent="0.25">
      <c r="A19">
        <v>19</v>
      </c>
      <c r="B19">
        <v>0.12579000000000007</v>
      </c>
      <c r="C19">
        <v>0.78779475815340172</v>
      </c>
      <c r="D19">
        <v>0.83685840148418422</v>
      </c>
      <c r="E19">
        <v>0.77158332517930306</v>
      </c>
      <c r="F19">
        <v>12.492846772413186</v>
      </c>
      <c r="G19">
        <v>17.589677028764463</v>
      </c>
      <c r="H19">
        <v>14.534198706280371</v>
      </c>
      <c r="I19">
        <v>9.5819535943720988E-2</v>
      </c>
    </row>
    <row r="20" spans="1:9" x14ac:dyDescent="0.25">
      <c r="A20">
        <v>20</v>
      </c>
      <c r="B20">
        <v>0.12874999999999992</v>
      </c>
      <c r="C20">
        <v>0.81112483749043163</v>
      </c>
      <c r="D20">
        <v>0.8739211393880626</v>
      </c>
      <c r="E20">
        <v>0.7987760131426932</v>
      </c>
      <c r="F20">
        <v>12.492846772413186</v>
      </c>
      <c r="G20">
        <v>17.589677028764463</v>
      </c>
      <c r="H20">
        <v>14.534198706280371</v>
      </c>
      <c r="I20">
        <v>0.10127536368474742</v>
      </c>
    </row>
    <row r="21" spans="1:9" x14ac:dyDescent="0.25">
      <c r="A21">
        <v>21</v>
      </c>
      <c r="B21">
        <v>0.13210999999999995</v>
      </c>
      <c r="C21">
        <v>0.83364396609235158</v>
      </c>
      <c r="D21">
        <v>0.91043409072157733</v>
      </c>
      <c r="E21">
        <v>0.82496853942171933</v>
      </c>
      <c r="F21">
        <v>12.492846772413186</v>
      </c>
      <c r="G21">
        <v>17.589677028764463</v>
      </c>
      <c r="H21">
        <v>14.534198706280371</v>
      </c>
      <c r="I21">
        <v>0.10674514091931042</v>
      </c>
    </row>
    <row r="22" spans="1:9" x14ac:dyDescent="0.25">
      <c r="A22">
        <v>22</v>
      </c>
      <c r="B22">
        <v>0.13578000000000001</v>
      </c>
      <c r="C22">
        <v>0.85528872408405809</v>
      </c>
      <c r="D22">
        <v>0.94643732125348956</v>
      </c>
      <c r="E22">
        <v>0.8502954695588939</v>
      </c>
      <c r="F22">
        <v>12.492846772413186</v>
      </c>
      <c r="G22">
        <v>17.589677028764463</v>
      </c>
      <c r="H22">
        <v>14.534198706280371</v>
      </c>
      <c r="I22">
        <v>0.11222886764741002</v>
      </c>
    </row>
    <row r="23" spans="1:9" x14ac:dyDescent="0.25">
      <c r="A23">
        <v>23</v>
      </c>
      <c r="B23">
        <v>0.13969000000000009</v>
      </c>
      <c r="C23">
        <v>0.87625422190829183</v>
      </c>
      <c r="D23">
        <v>0.98222745493545793</v>
      </c>
      <c r="E23">
        <v>0.87554310220050102</v>
      </c>
      <c r="F23">
        <v>12.492846772413186</v>
      </c>
      <c r="G23">
        <v>17.589677028764463</v>
      </c>
      <c r="H23">
        <v>14.534198706280371</v>
      </c>
      <c r="I23">
        <v>0.1177265438690462</v>
      </c>
    </row>
    <row r="24" spans="1:9" x14ac:dyDescent="0.25">
      <c r="A24">
        <v>24</v>
      </c>
      <c r="B24">
        <v>0.14373999999999998</v>
      </c>
      <c r="C24">
        <v>0.89667051272163034</v>
      </c>
      <c r="D24">
        <v>1.0174834057875113</v>
      </c>
      <c r="E24">
        <v>0.90073303597679188</v>
      </c>
      <c r="F24">
        <v>12.492846772413186</v>
      </c>
      <c r="G24">
        <v>17.589677028764463</v>
      </c>
      <c r="H24">
        <v>14.534198706280371</v>
      </c>
      <c r="I24">
        <v>0.12323816958421893</v>
      </c>
    </row>
    <row r="25" spans="1:9" x14ac:dyDescent="0.25">
      <c r="A25">
        <v>25</v>
      </c>
      <c r="B25">
        <v>0.14491000000000009</v>
      </c>
      <c r="C25">
        <v>0.91639556043528003</v>
      </c>
      <c r="D25">
        <v>1.0522166384121303</v>
      </c>
      <c r="E25">
        <v>0.92536051859493151</v>
      </c>
      <c r="F25">
        <v>12.492846772413186</v>
      </c>
      <c r="G25">
        <v>17.589677028764463</v>
      </c>
      <c r="H25">
        <v>14.534198706280371</v>
      </c>
      <c r="I25">
        <v>0.12876374479292829</v>
      </c>
    </row>
    <row r="26" spans="1:9" x14ac:dyDescent="0.25">
      <c r="A26">
        <v>26</v>
      </c>
      <c r="B26">
        <v>0.14674000000000009</v>
      </c>
      <c r="C26">
        <v>0.93562399409816277</v>
      </c>
      <c r="D26">
        <v>1.0864731703447785</v>
      </c>
      <c r="E26">
        <v>0.9496067007463046</v>
      </c>
      <c r="F26">
        <v>12.492846772413186</v>
      </c>
      <c r="G26">
        <v>17.589677028764463</v>
      </c>
      <c r="H26">
        <v>14.534198706280371</v>
      </c>
      <c r="I26">
        <v>0.13430326949517415</v>
      </c>
    </row>
    <row r="27" spans="1:9" x14ac:dyDescent="0.25">
      <c r="A27">
        <v>27</v>
      </c>
      <c r="B27">
        <v>0.1492</v>
      </c>
      <c r="C27">
        <v>0.9544724663706794</v>
      </c>
      <c r="D27">
        <v>1.1199199380624665</v>
      </c>
      <c r="E27">
        <v>0.97392160251233773</v>
      </c>
      <c r="F27">
        <v>12.492846772413186</v>
      </c>
      <c r="G27">
        <v>17.589677028764463</v>
      </c>
      <c r="H27">
        <v>14.534198706280371</v>
      </c>
      <c r="I27">
        <v>0.13985674369095666</v>
      </c>
    </row>
    <row r="28" spans="1:9" x14ac:dyDescent="0.25">
      <c r="A28">
        <v>28</v>
      </c>
      <c r="B28">
        <v>0.15226000000000006</v>
      </c>
      <c r="C28">
        <v>0.97307879223726945</v>
      </c>
      <c r="D28">
        <v>1.1525487719066718</v>
      </c>
      <c r="E28">
        <v>0.9991984183973347</v>
      </c>
      <c r="F28">
        <v>12.492846772413186</v>
      </c>
      <c r="G28">
        <v>17.589677028764463</v>
      </c>
      <c r="H28">
        <v>14.534198706280371</v>
      </c>
      <c r="I28">
        <v>0.14542416738027569</v>
      </c>
    </row>
    <row r="29" spans="1:9" x14ac:dyDescent="0.25">
      <c r="A29">
        <v>29</v>
      </c>
      <c r="B29">
        <v>0.15589000000000008</v>
      </c>
      <c r="C29">
        <v>0.99212843300590015</v>
      </c>
      <c r="D29">
        <v>1.1839710640622105</v>
      </c>
      <c r="E29">
        <v>1.0261895980426223</v>
      </c>
      <c r="F29">
        <v>12.492846772413186</v>
      </c>
      <c r="G29">
        <v>17.589677028764463</v>
      </c>
      <c r="H29">
        <v>14.534198706280371</v>
      </c>
      <c r="I29">
        <v>0.15100554056313137</v>
      </c>
    </row>
    <row r="30" spans="1:9" x14ac:dyDescent="0.25">
      <c r="A30">
        <v>30</v>
      </c>
      <c r="B30">
        <v>0.15651999999999999</v>
      </c>
      <c r="C30">
        <v>1.0124192756806378</v>
      </c>
      <c r="D30">
        <v>1.2139455985474794</v>
      </c>
      <c r="E30">
        <v>1.0552801743533382</v>
      </c>
      <c r="F30">
        <v>12.492846772413186</v>
      </c>
      <c r="G30">
        <v>17.589677028764463</v>
      </c>
      <c r="H30">
        <v>14.534198706280371</v>
      </c>
      <c r="I30">
        <v>0.15660086323952357</v>
      </c>
    </row>
    <row r="31" spans="1:9" x14ac:dyDescent="0.25">
      <c r="A31">
        <v>31</v>
      </c>
      <c r="B31">
        <v>0.15748000000000006</v>
      </c>
      <c r="C31">
        <v>1.0336804050265878</v>
      </c>
      <c r="D31">
        <v>1.2425457391421215</v>
      </c>
      <c r="E31">
        <v>1.0861216997458381</v>
      </c>
      <c r="F31">
        <v>12.492846772413186</v>
      </c>
      <c r="G31">
        <v>17.589677028764463</v>
      </c>
      <c r="H31">
        <v>14.534198706280371</v>
      </c>
      <c r="I31">
        <v>0.16221013540945237</v>
      </c>
    </row>
    <row r="32" spans="1:9" x14ac:dyDescent="0.25">
      <c r="A32">
        <v>32</v>
      </c>
      <c r="B32">
        <v>0.15873999999999988</v>
      </c>
      <c r="C32">
        <v>1.0558036824529611</v>
      </c>
      <c r="D32">
        <v>1.2692797409576975</v>
      </c>
      <c r="E32">
        <v>1.1189325066472005</v>
      </c>
      <c r="F32">
        <v>12.492846772413186</v>
      </c>
      <c r="G32">
        <v>17.589677028764463</v>
      </c>
      <c r="H32">
        <v>14.534198706280371</v>
      </c>
      <c r="I32">
        <v>0.16783335707291777</v>
      </c>
    </row>
    <row r="33" spans="1:9" x14ac:dyDescent="0.25">
      <c r="A33">
        <v>33</v>
      </c>
      <c r="B33">
        <v>0.16025</v>
      </c>
      <c r="C33">
        <v>1.0772741362301832</v>
      </c>
      <c r="D33">
        <v>1.2940880814980524</v>
      </c>
      <c r="E33">
        <v>1.1517957659232254</v>
      </c>
      <c r="F33">
        <v>12.492846772413186</v>
      </c>
      <c r="G33">
        <v>17.589677028764463</v>
      </c>
      <c r="H33">
        <v>14.534198706280371</v>
      </c>
      <c r="I33">
        <v>0.17347052822991971</v>
      </c>
    </row>
    <row r="34" spans="1:9" x14ac:dyDescent="0.25">
      <c r="A34">
        <v>34</v>
      </c>
      <c r="B34">
        <v>0.16193999999999997</v>
      </c>
      <c r="C34">
        <v>1.0972619871338092</v>
      </c>
      <c r="D34">
        <v>1.3173283240506199</v>
      </c>
      <c r="E34">
        <v>1.1835958436463412</v>
      </c>
      <c r="F34">
        <v>12.492846772413186</v>
      </c>
      <c r="G34">
        <v>17.589677028764463</v>
      </c>
      <c r="H34">
        <v>14.534198706280371</v>
      </c>
      <c r="I34">
        <v>0.17912164888045823</v>
      </c>
    </row>
    <row r="35" spans="1:9" x14ac:dyDescent="0.25">
      <c r="A35">
        <v>35</v>
      </c>
      <c r="B35">
        <v>0.16193999999999997</v>
      </c>
      <c r="C35">
        <v>1.1157850035799848</v>
      </c>
      <c r="D35">
        <v>1.3390954374975295</v>
      </c>
      <c r="E35">
        <v>1.2132217071774356</v>
      </c>
      <c r="F35">
        <v>12.492846772413186</v>
      </c>
      <c r="G35">
        <v>17.589677028764463</v>
      </c>
      <c r="H35">
        <v>14.534198706280371</v>
      </c>
      <c r="I35">
        <v>0.18478671902453331</v>
      </c>
    </row>
    <row r="36" spans="1:9" x14ac:dyDescent="0.25">
      <c r="A36">
        <v>36</v>
      </c>
      <c r="B36">
        <v>0.16193999999999997</v>
      </c>
      <c r="C36">
        <v>1.1332452489712017</v>
      </c>
      <c r="D36">
        <v>1.3601058893454152</v>
      </c>
      <c r="E36">
        <v>1.2402541486722893</v>
      </c>
      <c r="F36">
        <v>12.492846772413186</v>
      </c>
      <c r="G36">
        <v>17.589677028764463</v>
      </c>
      <c r="H36">
        <v>14.534198706280371</v>
      </c>
      <c r="I36">
        <v>0.190465738662145</v>
      </c>
    </row>
    <row r="37" spans="1:9" x14ac:dyDescent="0.25">
      <c r="A37">
        <v>37</v>
      </c>
      <c r="B37">
        <v>0.16193999999999997</v>
      </c>
      <c r="C37">
        <v>1.1497756297783315</v>
      </c>
      <c r="D37">
        <v>1.3812766975181505</v>
      </c>
      <c r="E37">
        <v>1.2657070708011284</v>
      </c>
      <c r="F37">
        <v>12.492846772413186</v>
      </c>
      <c r="G37">
        <v>17.589677028764463</v>
      </c>
      <c r="H37">
        <v>14.534198706280371</v>
      </c>
      <c r="I37">
        <v>0.19615870779329331</v>
      </c>
    </row>
    <row r="38" spans="1:9" x14ac:dyDescent="0.25">
      <c r="A38">
        <v>38</v>
      </c>
      <c r="B38">
        <v>0.16193999999999997</v>
      </c>
      <c r="C38">
        <v>1.1654010283954503</v>
      </c>
      <c r="D38">
        <v>1.4023532396849279</v>
      </c>
      <c r="E38">
        <v>1.2903248701365979</v>
      </c>
      <c r="F38">
        <v>12.492846772413186</v>
      </c>
      <c r="G38">
        <v>17.589677028764463</v>
      </c>
      <c r="H38">
        <v>14.534198706280371</v>
      </c>
      <c r="I38">
        <v>0.20186562641797817</v>
      </c>
    </row>
    <row r="39" spans="1:9" x14ac:dyDescent="0.25">
      <c r="A39">
        <v>39</v>
      </c>
      <c r="B39">
        <v>0.16193999999999997</v>
      </c>
      <c r="C39">
        <v>1.1799239707358744</v>
      </c>
      <c r="D39">
        <v>1.4229347488993735</v>
      </c>
      <c r="E39">
        <v>1.3143307908510014</v>
      </c>
      <c r="F39">
        <v>12.492846772413186</v>
      </c>
      <c r="G39">
        <v>17.589677028764463</v>
      </c>
      <c r="H39">
        <v>14.534198706280371</v>
      </c>
      <c r="I39">
        <v>0.20758649453619957</v>
      </c>
    </row>
    <row r="40" spans="1:9" x14ac:dyDescent="0.25">
      <c r="A40">
        <v>40</v>
      </c>
      <c r="B40">
        <v>0.16193999999999997</v>
      </c>
      <c r="C40">
        <v>1.1937366036900583</v>
      </c>
      <c r="D40">
        <v>1.4424208108946082</v>
      </c>
      <c r="E40">
        <v>1.3378897227113553</v>
      </c>
      <c r="F40">
        <v>12.492846772413186</v>
      </c>
      <c r="G40">
        <v>17.589677028764463</v>
      </c>
      <c r="H40">
        <v>14.534198706280371</v>
      </c>
      <c r="I40">
        <v>0.21332131214795758</v>
      </c>
    </row>
    <row r="41" spans="1:9" x14ac:dyDescent="0.25">
      <c r="A41">
        <v>41</v>
      </c>
      <c r="B41">
        <v>0.16193999999999997</v>
      </c>
      <c r="C41">
        <v>1.2069448984143913</v>
      </c>
      <c r="D41">
        <v>1.4606491808876805</v>
      </c>
      <c r="E41">
        <v>1.360668508026242</v>
      </c>
      <c r="F41">
        <v>12.492846772413186</v>
      </c>
      <c r="G41">
        <v>17.589677028764463</v>
      </c>
      <c r="H41">
        <v>14.534198706280371</v>
      </c>
      <c r="I41">
        <v>0.21907007925325214</v>
      </c>
    </row>
    <row r="42" spans="1:9" x14ac:dyDescent="0.25">
      <c r="A42">
        <v>42</v>
      </c>
      <c r="B42">
        <v>0.16193999999999997</v>
      </c>
      <c r="C42">
        <v>1.2196603312323679</v>
      </c>
      <c r="D42">
        <v>1.4776738896336006</v>
      </c>
      <c r="E42">
        <v>1.3823189862998211</v>
      </c>
      <c r="F42">
        <v>12.492846772413186</v>
      </c>
      <c r="G42">
        <v>17.589677028764463</v>
      </c>
      <c r="H42">
        <v>14.534198706280371</v>
      </c>
      <c r="I42">
        <v>0.22483279585208329</v>
      </c>
    </row>
    <row r="43" spans="1:9" x14ac:dyDescent="0.25">
      <c r="A43">
        <v>43</v>
      </c>
      <c r="B43">
        <v>0.16193999999999997</v>
      </c>
      <c r="C43">
        <v>1.2320658951284875</v>
      </c>
      <c r="D43">
        <v>1.4939350847363231</v>
      </c>
      <c r="E43">
        <v>1.4030315419987935</v>
      </c>
      <c r="F43">
        <v>12.492846772413186</v>
      </c>
      <c r="G43">
        <v>17.589677028764463</v>
      </c>
      <c r="H43">
        <v>14.534198706280371</v>
      </c>
      <c r="I43">
        <v>0.23060946194445106</v>
      </c>
    </row>
    <row r="44" spans="1:9" x14ac:dyDescent="0.25">
      <c r="A44">
        <v>44</v>
      </c>
      <c r="B44">
        <v>0.16193999999999997</v>
      </c>
      <c r="C44">
        <v>1.2441842603940276</v>
      </c>
      <c r="D44">
        <v>1.5093152681182533</v>
      </c>
      <c r="E44">
        <v>1.4223770492302363</v>
      </c>
      <c r="F44">
        <v>12.492846772413186</v>
      </c>
      <c r="G44">
        <v>17.589677028764463</v>
      </c>
      <c r="H44">
        <v>14.534198706280371</v>
      </c>
      <c r="I44">
        <v>0.23640007753035536</v>
      </c>
    </row>
    <row r="45" spans="1:9" x14ac:dyDescent="0.25">
      <c r="A45">
        <v>45</v>
      </c>
      <c r="B45">
        <v>0.16193999999999997</v>
      </c>
      <c r="C45">
        <v>1.2564587088971362</v>
      </c>
      <c r="D45">
        <v>1.5237460882687657</v>
      </c>
      <c r="E45">
        <v>1.4404342107612533</v>
      </c>
      <c r="F45">
        <v>12.492846772413186</v>
      </c>
      <c r="G45">
        <v>17.589677028764463</v>
      </c>
      <c r="H45">
        <v>14.534198706280371</v>
      </c>
      <c r="I45">
        <v>0.24220464260979624</v>
      </c>
    </row>
    <row r="46" spans="1:9" x14ac:dyDescent="0.25">
      <c r="A46">
        <v>46</v>
      </c>
      <c r="B46">
        <v>0.16193999999999997</v>
      </c>
      <c r="C46">
        <v>1.268979144110375</v>
      </c>
      <c r="D46">
        <v>1.5383484198618227</v>
      </c>
      <c r="E46">
        <v>1.4571329809715561</v>
      </c>
      <c r="F46">
        <v>12.495746586963826</v>
      </c>
      <c r="G46">
        <v>17.589677028764463</v>
      </c>
      <c r="H46">
        <v>14.541916104286679</v>
      </c>
      <c r="I46">
        <v>0.24802315718277373</v>
      </c>
    </row>
    <row r="47" spans="1:9" x14ac:dyDescent="0.25">
      <c r="A47">
        <v>47</v>
      </c>
      <c r="B47">
        <v>0.16193999999999997</v>
      </c>
      <c r="C47">
        <v>1.2824028959102749</v>
      </c>
      <c r="D47">
        <v>1.5537207691251658</v>
      </c>
      <c r="E47">
        <v>1.4729225845515985</v>
      </c>
      <c r="F47">
        <v>12.509237798577812</v>
      </c>
      <c r="G47">
        <v>17.589677028764463</v>
      </c>
      <c r="H47">
        <v>14.564673543678531</v>
      </c>
      <c r="I47">
        <v>0.25385562124928779</v>
      </c>
    </row>
    <row r="48" spans="1:9" x14ac:dyDescent="0.25">
      <c r="A48">
        <v>48</v>
      </c>
      <c r="B48">
        <v>0.16193999999999997</v>
      </c>
      <c r="C48">
        <v>1.2966624213317701</v>
      </c>
      <c r="D48">
        <v>1.5708592033933497</v>
      </c>
      <c r="E48">
        <v>1.4885410894211299</v>
      </c>
      <c r="F48">
        <v>12.536752503353759</v>
      </c>
      <c r="G48">
        <v>17.589880081509449</v>
      </c>
      <c r="H48">
        <v>14.606673935838794</v>
      </c>
      <c r="I48">
        <v>0.2597020348093384</v>
      </c>
    </row>
    <row r="49" spans="1:9" x14ac:dyDescent="0.25">
      <c r="A49">
        <v>49</v>
      </c>
      <c r="B49">
        <v>0.16193999999999997</v>
      </c>
      <c r="C49">
        <v>1.3110896975546276</v>
      </c>
      <c r="D49">
        <v>1.5899722591599659</v>
      </c>
      <c r="E49">
        <v>1.503268647204381</v>
      </c>
      <c r="F49">
        <v>12.580266671543036</v>
      </c>
      <c r="G49">
        <v>17.63581120484573</v>
      </c>
      <c r="H49">
        <v>14.669807890535017</v>
      </c>
      <c r="I49">
        <v>0.26556239786292563</v>
      </c>
    </row>
    <row r="50" spans="1:9" x14ac:dyDescent="0.25">
      <c r="A50">
        <v>50</v>
      </c>
      <c r="B50">
        <v>0.16193999999999997</v>
      </c>
      <c r="C50">
        <v>1.3258178971859473</v>
      </c>
      <c r="D50">
        <v>1.6103511273265634</v>
      </c>
      <c r="E50">
        <v>1.5171302752225637</v>
      </c>
      <c r="F50">
        <v>12.639141007209879</v>
      </c>
      <c r="G50">
        <v>17.74979922464891</v>
      </c>
      <c r="H50">
        <v>14.753947931455397</v>
      </c>
      <c r="I50">
        <v>0.27143671041004941</v>
      </c>
    </row>
    <row r="51" spans="1:9" x14ac:dyDescent="0.25">
      <c r="A51">
        <v>51</v>
      </c>
      <c r="B51">
        <v>0.16193999999999997</v>
      </c>
      <c r="C51">
        <v>1.3407713976853615</v>
      </c>
      <c r="D51">
        <v>1.6318517187865103</v>
      </c>
      <c r="E51">
        <v>1.5304388254720327</v>
      </c>
      <c r="F51">
        <v>12.712518374806402</v>
      </c>
      <c r="G51">
        <v>17.933973114390909</v>
      </c>
      <c r="H51">
        <v>14.856915594045436</v>
      </c>
      <c r="I51">
        <v>0.27732497245070975</v>
      </c>
    </row>
    <row r="52" spans="1:9" x14ac:dyDescent="0.25">
      <c r="A52">
        <v>52</v>
      </c>
      <c r="B52">
        <v>0.16193999999999997</v>
      </c>
      <c r="C52">
        <v>1.3557050697362374</v>
      </c>
      <c r="D52">
        <v>1.6542509723373571</v>
      </c>
      <c r="E52">
        <v>1.5430038528662677</v>
      </c>
      <c r="F52">
        <v>12.797122366697945</v>
      </c>
      <c r="G52">
        <v>18.170660359006863</v>
      </c>
      <c r="H52">
        <v>14.973707855139134</v>
      </c>
      <c r="I52">
        <v>0.28322718398490671</v>
      </c>
    </row>
    <row r="53" spans="1:9" x14ac:dyDescent="0.25">
      <c r="A53">
        <v>53</v>
      </c>
      <c r="B53">
        <v>0.16193999999999997</v>
      </c>
      <c r="C53">
        <v>1.370912325835369</v>
      </c>
      <c r="D53">
        <v>1.6771080296374763</v>
      </c>
      <c r="E53">
        <v>1.5558618099748949</v>
      </c>
      <c r="F53">
        <v>12.889038063028528</v>
      </c>
      <c r="G53">
        <v>18.447112050520161</v>
      </c>
      <c r="H53">
        <v>15.100237887717384</v>
      </c>
      <c r="I53">
        <v>0.28914334501264022</v>
      </c>
    </row>
    <row r="54" spans="1:9" x14ac:dyDescent="0.25">
      <c r="A54">
        <v>54</v>
      </c>
      <c r="B54">
        <v>0.16193999999999997</v>
      </c>
      <c r="C54">
        <v>1.3859296917657382</v>
      </c>
      <c r="D54">
        <v>1.700079398906468</v>
      </c>
      <c r="E54">
        <v>1.5690155989699532</v>
      </c>
      <c r="F54">
        <v>12.985535035934721</v>
      </c>
      <c r="G54">
        <v>18.753922795626771</v>
      </c>
      <c r="H54">
        <v>15.23338554723097</v>
      </c>
      <c r="I54">
        <v>0.29507345553391034</v>
      </c>
    </row>
    <row r="55" spans="1:9" x14ac:dyDescent="0.25">
      <c r="A55">
        <v>55</v>
      </c>
      <c r="B55">
        <v>0.16193999999999997</v>
      </c>
      <c r="C55">
        <v>1.4004949259475747</v>
      </c>
      <c r="D55">
        <v>1.7228405259118231</v>
      </c>
      <c r="E55">
        <v>1.5822916453066633</v>
      </c>
      <c r="F55">
        <v>13.08410347677779</v>
      </c>
      <c r="G55">
        <v>19.084202370365631</v>
      </c>
      <c r="H55">
        <v>15.370662099206021</v>
      </c>
      <c r="I55">
        <v>0.30101751554871697</v>
      </c>
    </row>
    <row r="56" spans="1:9" x14ac:dyDescent="0.25">
      <c r="A56">
        <v>56</v>
      </c>
      <c r="B56">
        <v>0.16193999999999997</v>
      </c>
      <c r="C56">
        <v>1.4149685158616145</v>
      </c>
      <c r="D56">
        <v>1.7455593470451114</v>
      </c>
      <c r="E56">
        <v>1.5950179092217818</v>
      </c>
      <c r="F56">
        <v>13.18354441141385</v>
      </c>
      <c r="G56">
        <v>19.432691878844363</v>
      </c>
      <c r="H56">
        <v>15.510022268365478</v>
      </c>
      <c r="I56">
        <v>0.30697552505706027</v>
      </c>
    </row>
    <row r="57" spans="1:9" x14ac:dyDescent="0.25">
      <c r="A57">
        <v>57</v>
      </c>
      <c r="B57">
        <v>0.16193999999999997</v>
      </c>
      <c r="C57">
        <v>1.4296455434922699</v>
      </c>
      <c r="D57">
        <v>1.7682444794028875</v>
      </c>
      <c r="E57">
        <v>1.6071677250319036</v>
      </c>
      <c r="F57">
        <v>13.283005160530831</v>
      </c>
      <c r="G57">
        <v>19.7950730566169</v>
      </c>
      <c r="H57">
        <v>15.650095176229692</v>
      </c>
      <c r="I57">
        <v>0.31294748405894013</v>
      </c>
    </row>
    <row r="58" spans="1:9" x14ac:dyDescent="0.25">
      <c r="A58">
        <v>58</v>
      </c>
      <c r="B58">
        <v>0.16193999999999997</v>
      </c>
      <c r="C58">
        <v>1.4440702677307682</v>
      </c>
      <c r="D58">
        <v>1.7911363196655818</v>
      </c>
      <c r="E58">
        <v>1.6188193816214902</v>
      </c>
      <c r="F58">
        <v>13.380362943998669</v>
      </c>
      <c r="G58">
        <v>20.167587477096578</v>
      </c>
      <c r="H58">
        <v>15.789346867138182</v>
      </c>
      <c r="I58">
        <v>0.31893339255435649</v>
      </c>
    </row>
    <row r="59" spans="1:9" x14ac:dyDescent="0.25">
      <c r="A59">
        <v>59</v>
      </c>
      <c r="B59">
        <v>0.16193999999999997</v>
      </c>
      <c r="C59">
        <v>1.4579449259834785</v>
      </c>
      <c r="D59">
        <v>1.8141770995090447</v>
      </c>
      <c r="E59">
        <v>1.6302402475134736</v>
      </c>
      <c r="F59">
        <v>13.475092396380923</v>
      </c>
      <c r="G59">
        <v>20.5468663395304</v>
      </c>
      <c r="H59">
        <v>15.926958826064679</v>
      </c>
      <c r="I59">
        <v>0.32493325054330946</v>
      </c>
    </row>
    <row r="60" spans="1:9" x14ac:dyDescent="0.25">
      <c r="A60">
        <v>60</v>
      </c>
      <c r="B60">
        <v>0.16193999999999997</v>
      </c>
      <c r="C60">
        <v>1.4710968702089124</v>
      </c>
      <c r="D60">
        <v>1.8370202984009321</v>
      </c>
      <c r="E60">
        <v>1.6418388745871515</v>
      </c>
      <c r="F60">
        <v>13.566116357212278</v>
      </c>
      <c r="G60">
        <v>20.929509172220946</v>
      </c>
      <c r="H60">
        <v>16.062383797057674</v>
      </c>
      <c r="I60">
        <v>0.33094705802579905</v>
      </c>
    </row>
    <row r="61" spans="1:9" x14ac:dyDescent="0.25">
      <c r="A61">
        <v>61</v>
      </c>
      <c r="B61">
        <v>0.16193999999999997</v>
      </c>
      <c r="C61">
        <v>1.4833152891598258</v>
      </c>
      <c r="D61">
        <v>1.8599850459445546</v>
      </c>
      <c r="E61">
        <v>1.6538106311768541</v>
      </c>
      <c r="F61">
        <v>13.652445261685779</v>
      </c>
      <c r="G61">
        <v>21.313005267360637</v>
      </c>
      <c r="H61">
        <v>16.194479866198591</v>
      </c>
      <c r="I61">
        <v>0.33697481500182519</v>
      </c>
    </row>
    <row r="62" spans="1:9" x14ac:dyDescent="0.25">
      <c r="A62">
        <v>62</v>
      </c>
      <c r="B62">
        <v>0.16193999999999997</v>
      </c>
      <c r="C62">
        <v>1.4948801460616303</v>
      </c>
      <c r="D62">
        <v>1.8830153879889335</v>
      </c>
      <c r="E62">
        <v>1.665914496115565</v>
      </c>
      <c r="F62">
        <v>13.733212284203251</v>
      </c>
      <c r="G62">
        <v>21.695075131825419</v>
      </c>
      <c r="H62">
        <v>16.322008058470075</v>
      </c>
      <c r="I62">
        <v>0.34301652147138795</v>
      </c>
    </row>
    <row r="63" spans="1:9" x14ac:dyDescent="0.25">
      <c r="A63">
        <v>63</v>
      </c>
      <c r="B63">
        <v>0.16193999999999997</v>
      </c>
      <c r="C63">
        <v>1.5061320116930246</v>
      </c>
      <c r="D63">
        <v>1.9059347456452256</v>
      </c>
      <c r="E63">
        <v>1.6783053553806346</v>
      </c>
      <c r="F63">
        <v>13.80775907428893</v>
      </c>
      <c r="G63">
        <v>22.073185683316293</v>
      </c>
      <c r="H63">
        <v>16.444499894611408</v>
      </c>
      <c r="I63">
        <v>0.34907217743448726</v>
      </c>
    </row>
    <row r="64" spans="1:9" x14ac:dyDescent="0.25">
      <c r="A64">
        <v>64</v>
      </c>
      <c r="B64">
        <v>0.16193999999999997</v>
      </c>
      <c r="C64">
        <v>1.5173979450383253</v>
      </c>
      <c r="D64">
        <v>1.9283830762653553</v>
      </c>
      <c r="E64">
        <v>1.6915119266481951</v>
      </c>
      <c r="F64">
        <v>13.87798786465687</v>
      </c>
      <c r="G64">
        <v>22.444434072239968</v>
      </c>
      <c r="H64">
        <v>16.562564373670664</v>
      </c>
      <c r="I64">
        <v>0.35514178289112308</v>
      </c>
    </row>
    <row r="65" spans="1:9" x14ac:dyDescent="0.25">
      <c r="A65">
        <v>65</v>
      </c>
      <c r="B65">
        <v>0.16193999999999997</v>
      </c>
      <c r="C65">
        <v>1.5287431077890705</v>
      </c>
      <c r="D65">
        <v>1.9501159247522966</v>
      </c>
      <c r="E65">
        <v>1.7061760237449066</v>
      </c>
      <c r="F65">
        <v>13.94466480206467</v>
      </c>
      <c r="G65">
        <v>22.806038916662747</v>
      </c>
      <c r="H65">
        <v>16.677154483103383</v>
      </c>
      <c r="I65">
        <v>0.36122533784129557</v>
      </c>
    </row>
    <row r="66" spans="1:9" x14ac:dyDescent="0.25">
      <c r="A66">
        <v>66</v>
      </c>
      <c r="B66">
        <v>0.16193999999999997</v>
      </c>
      <c r="C66">
        <v>1.5408447990446861</v>
      </c>
      <c r="D66">
        <v>1.9708352776717513</v>
      </c>
      <c r="E66">
        <v>1.7226983676325109</v>
      </c>
      <c r="F66">
        <v>14.007821444099667</v>
      </c>
      <c r="G66">
        <v>23.154940769173788</v>
      </c>
      <c r="H66">
        <v>16.788277096233685</v>
      </c>
      <c r="I66">
        <v>0.36732284228500461</v>
      </c>
    </row>
    <row r="67" spans="1:9" x14ac:dyDescent="0.25">
      <c r="A67">
        <v>67</v>
      </c>
      <c r="B67">
        <v>0.16193999999999997</v>
      </c>
      <c r="C67">
        <v>1.5532967441112009</v>
      </c>
      <c r="D67">
        <v>1.9906845198472209</v>
      </c>
      <c r="E67">
        <v>1.74005830450081</v>
      </c>
      <c r="F67">
        <v>14.067746689623679</v>
      </c>
      <c r="G67">
        <v>23.489251566388887</v>
      </c>
      <c r="H67">
        <v>16.895689159606579</v>
      </c>
      <c r="I67">
        <v>0.37343429622225016</v>
      </c>
    </row>
    <row r="68" spans="1:9" x14ac:dyDescent="0.25">
      <c r="A68">
        <v>68</v>
      </c>
      <c r="B68">
        <v>0.16193999999999997</v>
      </c>
      <c r="C68">
        <v>1.5654902309588548</v>
      </c>
      <c r="D68">
        <v>2.010068503544002</v>
      </c>
      <c r="E68">
        <v>1.7579186290423721</v>
      </c>
      <c r="F68">
        <v>14.125009485524506</v>
      </c>
      <c r="G68">
        <v>23.807430624325026</v>
      </c>
      <c r="H68">
        <v>17.000329917338238</v>
      </c>
      <c r="I68">
        <v>0.37955969965303238</v>
      </c>
    </row>
    <row r="69" spans="1:9" x14ac:dyDescent="0.25">
      <c r="A69">
        <v>69</v>
      </c>
      <c r="B69">
        <v>0.16193999999999997</v>
      </c>
      <c r="C69">
        <v>1.5776531367710538</v>
      </c>
      <c r="D69">
        <v>2.0290121808536998</v>
      </c>
      <c r="E69">
        <v>1.7757854569341358</v>
      </c>
      <c r="F69">
        <v>14.183031699015597</v>
      </c>
      <c r="G69">
        <v>24.108363095453495</v>
      </c>
      <c r="H69">
        <v>17.103760683138091</v>
      </c>
      <c r="I69">
        <v>0.38569905257735115</v>
      </c>
    </row>
    <row r="70" spans="1:9" x14ac:dyDescent="0.25">
      <c r="A70">
        <v>70</v>
      </c>
      <c r="B70">
        <v>0.16193999999999997</v>
      </c>
      <c r="C70">
        <v>1.5899668212877573</v>
      </c>
      <c r="D70">
        <v>2.0474352427090059</v>
      </c>
      <c r="E70">
        <v>1.7932189601752855</v>
      </c>
      <c r="F70">
        <v>14.243135830662274</v>
      </c>
      <c r="G70">
        <v>24.391824482350408</v>
      </c>
      <c r="H70">
        <v>17.206676530551817</v>
      </c>
      <c r="I70">
        <v>0.39185235499520649</v>
      </c>
    </row>
    <row r="71" spans="1:9" x14ac:dyDescent="0.25">
      <c r="A71">
        <v>71</v>
      </c>
      <c r="B71">
        <v>0.16193999999999997</v>
      </c>
      <c r="C71">
        <v>1.6019279941201834</v>
      </c>
      <c r="D71">
        <v>2.0649540415389076</v>
      </c>
      <c r="E71">
        <v>1.8103262080941045</v>
      </c>
      <c r="F71">
        <v>14.304105471199103</v>
      </c>
      <c r="G71">
        <v>24.658160501694837</v>
      </c>
      <c r="H71">
        <v>17.308490055537337</v>
      </c>
      <c r="I71">
        <v>0.39801960690659838</v>
      </c>
    </row>
    <row r="72" spans="1:9" x14ac:dyDescent="0.25">
      <c r="A72">
        <v>72</v>
      </c>
      <c r="B72">
        <v>0.16193999999999997</v>
      </c>
      <c r="C72">
        <v>1.6130350635174062</v>
      </c>
      <c r="D72">
        <v>2.0809198004787235</v>
      </c>
      <c r="E72">
        <v>1.8267803112380023</v>
      </c>
      <c r="F72">
        <v>14.364388276985062</v>
      </c>
      <c r="G72">
        <v>24.908111026698222</v>
      </c>
      <c r="H72">
        <v>17.407741992107898</v>
      </c>
      <c r="I72">
        <v>0.40420080831152694</v>
      </c>
    </row>
    <row r="73" spans="1:9" x14ac:dyDescent="0.25">
      <c r="A73">
        <v>73</v>
      </c>
      <c r="B73">
        <v>0.16193999999999997</v>
      </c>
      <c r="C73">
        <v>1.6233422847743033</v>
      </c>
      <c r="D73">
        <v>2.0946779913721856</v>
      </c>
      <c r="E73">
        <v>1.8422364875047226</v>
      </c>
      <c r="F73">
        <v>14.423591842161194</v>
      </c>
      <c r="G73">
        <v>25.14187784479957</v>
      </c>
      <c r="H73">
        <v>17.504146981420082</v>
      </c>
      <c r="I73">
        <v>0.41039595920999206</v>
      </c>
    </row>
    <row r="74" spans="1:9" x14ac:dyDescent="0.25">
      <c r="A74">
        <v>74</v>
      </c>
      <c r="B74">
        <v>0.16193999999999997</v>
      </c>
      <c r="C74">
        <v>1.6325899710877925</v>
      </c>
      <c r="D74">
        <v>2.1058876464203951</v>
      </c>
      <c r="E74">
        <v>1.8569757965575726</v>
      </c>
      <c r="F74">
        <v>14.482397839045348</v>
      </c>
      <c r="G74">
        <v>25.35925593504906</v>
      </c>
      <c r="H74">
        <v>17.597531787642172</v>
      </c>
      <c r="I74">
        <v>0.41660505960199368</v>
      </c>
    </row>
    <row r="75" spans="1:9" x14ac:dyDescent="0.25">
      <c r="A75">
        <v>75</v>
      </c>
      <c r="B75">
        <v>0.16193999999999997</v>
      </c>
      <c r="C75">
        <v>1.6407015812109695</v>
      </c>
      <c r="D75">
        <v>2.1144902558682568</v>
      </c>
      <c r="E75">
        <v>1.8707108879368382</v>
      </c>
      <c r="F75">
        <v>14.539274273177098</v>
      </c>
      <c r="G75">
        <v>25.560533110269617</v>
      </c>
      <c r="H75">
        <v>17.686751103518418</v>
      </c>
      <c r="I75">
        <v>0.42282810948753197</v>
      </c>
    </row>
    <row r="76" spans="1:9" x14ac:dyDescent="0.25">
      <c r="A76">
        <v>76</v>
      </c>
      <c r="B76">
        <v>0.16193999999999997</v>
      </c>
      <c r="C76">
        <v>1.6481001132371336</v>
      </c>
      <c r="D76">
        <v>2.1210582559626476</v>
      </c>
      <c r="E76">
        <v>1.8831671002590484</v>
      </c>
      <c r="F76">
        <v>14.591001531002053</v>
      </c>
      <c r="G76">
        <v>25.746312138263932</v>
      </c>
      <c r="H76">
        <v>17.768744439618356</v>
      </c>
      <c r="I76">
        <v>0.42906510886660676</v>
      </c>
    </row>
    <row r="77" spans="1:9" x14ac:dyDescent="0.25">
      <c r="A77">
        <v>77</v>
      </c>
      <c r="B77">
        <v>0.16193999999999997</v>
      </c>
      <c r="C77">
        <v>1.6545500021841579</v>
      </c>
      <c r="D77">
        <v>2.1252102174252214</v>
      </c>
      <c r="E77">
        <v>1.8940040493596531</v>
      </c>
      <c r="F77">
        <v>14.635272391418114</v>
      </c>
      <c r="G77">
        <v>25.917152711294204</v>
      </c>
      <c r="H77">
        <v>17.841278540043106</v>
      </c>
      <c r="I77">
        <v>0.43531605773921817</v>
      </c>
    </row>
    <row r="78" spans="1:9" x14ac:dyDescent="0.25">
      <c r="A78">
        <v>78</v>
      </c>
      <c r="B78">
        <v>0.16193999999999997</v>
      </c>
      <c r="C78">
        <v>1.6597353830152914</v>
      </c>
      <c r="D78">
        <v>2.1273587213437333</v>
      </c>
      <c r="E78">
        <v>1.9031544142546939</v>
      </c>
      <c r="F78">
        <v>14.672924666429905</v>
      </c>
      <c r="G78">
        <v>26.072807830852675</v>
      </c>
      <c r="H78">
        <v>17.904362681396304</v>
      </c>
      <c r="I78">
        <v>0.44158095610536618</v>
      </c>
    </row>
    <row r="79" spans="1:9" x14ac:dyDescent="0.25">
      <c r="A79">
        <v>79</v>
      </c>
      <c r="B79">
        <v>0.16193999999999997</v>
      </c>
      <c r="C79">
        <v>1.6641923357122566</v>
      </c>
      <c r="D79">
        <v>2.1278819033686571</v>
      </c>
      <c r="E79">
        <v>1.9116993110385523</v>
      </c>
      <c r="F79">
        <v>14.706580722092426</v>
      </c>
      <c r="G79">
        <v>26.212952859834136</v>
      </c>
      <c r="H79">
        <v>17.960149849141288</v>
      </c>
      <c r="I79">
        <v>0.44785980396505065</v>
      </c>
    </row>
    <row r="80" spans="1:9" x14ac:dyDescent="0.25">
      <c r="A80">
        <v>80</v>
      </c>
      <c r="B80">
        <v>0.16193999999999997</v>
      </c>
      <c r="C80">
        <v>1.6680288476184575</v>
      </c>
      <c r="D80">
        <v>2.1278819033686571</v>
      </c>
      <c r="E80">
        <v>1.9193340494166948</v>
      </c>
      <c r="F80">
        <v>14.737945936498685</v>
      </c>
      <c r="G80">
        <v>26.337642218745664</v>
      </c>
      <c r="H80">
        <v>18.010015453469727</v>
      </c>
      <c r="I80">
        <v>0.45415260131827184</v>
      </c>
    </row>
    <row r="81" spans="1:9" x14ac:dyDescent="0.25">
      <c r="A81">
        <v>81</v>
      </c>
      <c r="B81">
        <v>0.16193999999999997</v>
      </c>
      <c r="C81">
        <v>1.6710502141891874</v>
      </c>
      <c r="D81">
        <v>2.1278819033686571</v>
      </c>
      <c r="E81">
        <v>1.9261515467088759</v>
      </c>
      <c r="F81">
        <v>14.765959269599056</v>
      </c>
      <c r="G81">
        <v>26.447882833230199</v>
      </c>
      <c r="H81">
        <v>18.054298879967035</v>
      </c>
      <c r="I81">
        <v>0.46045934816502948</v>
      </c>
    </row>
    <row r="82" spans="1:9" x14ac:dyDescent="0.25">
      <c r="A82">
        <v>82</v>
      </c>
      <c r="B82">
        <v>0.16193999999999997</v>
      </c>
      <c r="C82">
        <v>1.673697032796736</v>
      </c>
      <c r="D82">
        <v>2.1278819033686571</v>
      </c>
      <c r="E82">
        <v>1.932244864297247</v>
      </c>
      <c r="F82">
        <v>14.789909997298111</v>
      </c>
      <c r="G82">
        <v>26.544945339364308</v>
      </c>
      <c r="H82">
        <v>18.093392203841017</v>
      </c>
      <c r="I82">
        <v>0.46678004450532384</v>
      </c>
    </row>
    <row r="83" spans="1:9" x14ac:dyDescent="0.25">
      <c r="A83">
        <v>83</v>
      </c>
      <c r="B83">
        <v>0.16193999999999997</v>
      </c>
      <c r="C83">
        <v>1.6760988928199962</v>
      </c>
      <c r="D83">
        <v>2.1278819033686571</v>
      </c>
      <c r="E83">
        <v>1.9367537926905611</v>
      </c>
      <c r="F83">
        <v>14.81197210536901</v>
      </c>
      <c r="G83">
        <v>26.629907604732587</v>
      </c>
      <c r="H83">
        <v>18.128811535999507</v>
      </c>
      <c r="I83">
        <v>0.47311469033915465</v>
      </c>
    </row>
    <row r="84" spans="1:9" x14ac:dyDescent="0.25">
      <c r="A84">
        <v>84</v>
      </c>
      <c r="B84">
        <v>0.16193999999999997</v>
      </c>
      <c r="C84">
        <v>1.678493905291973</v>
      </c>
      <c r="D84">
        <v>2.1278819033686571</v>
      </c>
      <c r="E84">
        <v>1.9406054386134008</v>
      </c>
      <c r="F84">
        <v>14.834034957503674</v>
      </c>
      <c r="G84">
        <v>26.704608590816775</v>
      </c>
      <c r="H84">
        <v>18.162396626325961</v>
      </c>
      <c r="I84">
        <v>0.47946328566652213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3" width="13.7109375" customWidth="1"/>
    <col min="4" max="4" width="15.42578125" customWidth="1"/>
    <col min="5" max="5" width="14.7109375" customWidth="1"/>
    <col min="6" max="8" width="12.7109375" customWidth="1"/>
    <col min="9" max="9" width="14.7109375" customWidth="1"/>
  </cols>
  <sheetData>
    <row r="1" spans="1:9" x14ac:dyDescent="0.25">
      <c r="A1" s="49" t="s">
        <v>159</v>
      </c>
      <c r="B1" s="49" t="s">
        <v>180</v>
      </c>
      <c r="C1" s="49" t="s">
        <v>160</v>
      </c>
      <c r="D1" s="49" t="s">
        <v>167</v>
      </c>
      <c r="E1" s="49" t="s">
        <v>181</v>
      </c>
      <c r="F1" s="49" t="s">
        <v>259</v>
      </c>
      <c r="G1" s="49" t="s">
        <v>260</v>
      </c>
      <c r="H1" s="49" t="s">
        <v>261</v>
      </c>
      <c r="I1" s="49" t="s">
        <v>161</v>
      </c>
    </row>
    <row r="2" spans="1:9" x14ac:dyDescent="0.25">
      <c r="A2">
        <v>2</v>
      </c>
      <c r="B2">
        <v>9.360000000000035E-3</v>
      </c>
      <c r="C2">
        <v>2.5186150472519403E-2</v>
      </c>
      <c r="D2">
        <v>0</v>
      </c>
      <c r="E2">
        <v>3.8117252551516934E-3</v>
      </c>
      <c r="F2">
        <v>0.77513434956772165</v>
      </c>
      <c r="G2">
        <v>0.56042120873296009</v>
      </c>
      <c r="H2">
        <v>0.58997182992920427</v>
      </c>
      <c r="I2">
        <v>2.4840273821180327E-3</v>
      </c>
    </row>
    <row r="3" spans="1:9" x14ac:dyDescent="0.25">
      <c r="A3">
        <v>3</v>
      </c>
      <c r="B3">
        <v>1.8809999999999993E-2</v>
      </c>
      <c r="C3">
        <v>4.8760524774532493E-2</v>
      </c>
      <c r="D3">
        <v>0</v>
      </c>
      <c r="E3">
        <v>8.1770156044932152E-3</v>
      </c>
      <c r="F3">
        <v>1.5323510711885604</v>
      </c>
      <c r="G3">
        <v>1.114958546334287</v>
      </c>
      <c r="H3">
        <v>1.1702287843279069</v>
      </c>
      <c r="I3">
        <v>4.988500374715832E-3</v>
      </c>
    </row>
    <row r="4" spans="1:9" x14ac:dyDescent="0.25">
      <c r="A4">
        <v>4</v>
      </c>
      <c r="B4">
        <v>2.8410000000000046E-2</v>
      </c>
      <c r="C4">
        <v>6.9798056705636602E-2</v>
      </c>
      <c r="D4">
        <v>0</v>
      </c>
      <c r="E4">
        <v>1.3414721942775737E-2</v>
      </c>
      <c r="F4">
        <v>2.2570856976908873</v>
      </c>
      <c r="G4">
        <v>1.6589815563377615</v>
      </c>
      <c r="H4">
        <v>1.7335031317712535</v>
      </c>
      <c r="I4">
        <v>7.5134189777933983E-3</v>
      </c>
    </row>
    <row r="5" spans="1:9" x14ac:dyDescent="0.25">
      <c r="A5">
        <v>5</v>
      </c>
      <c r="B5">
        <v>3.6660000000000026E-2</v>
      </c>
      <c r="C5">
        <v>8.8263835244953681E-2</v>
      </c>
      <c r="D5">
        <v>0</v>
      </c>
      <c r="E5">
        <v>1.9841620080449374E-2</v>
      </c>
      <c r="F5">
        <v>2.9369460918351917</v>
      </c>
      <c r="G5">
        <v>2.1887651040143044</v>
      </c>
      <c r="H5">
        <v>2.2750462515690351</v>
      </c>
      <c r="I5">
        <v>1.0058783191350713E-2</v>
      </c>
    </row>
    <row r="6" spans="1:9" x14ac:dyDescent="0.25">
      <c r="A6">
        <v>6</v>
      </c>
      <c r="B6">
        <v>4.4869999999999965E-2</v>
      </c>
      <c r="C6">
        <v>0.10469430249139833</v>
      </c>
      <c r="D6">
        <v>8.5484678045283369E-5</v>
      </c>
      <c r="E6">
        <v>2.7789416296582409E-2</v>
      </c>
      <c r="F6">
        <v>3.5607281376977253</v>
      </c>
      <c r="G6">
        <v>2.699441048308203</v>
      </c>
      <c r="H6">
        <v>2.7912558522383031</v>
      </c>
      <c r="I6">
        <v>1.2624593015387795E-2</v>
      </c>
    </row>
    <row r="7" spans="1:9" x14ac:dyDescent="0.25">
      <c r="A7">
        <v>7</v>
      </c>
      <c r="B7">
        <v>5.3059999999999996E-2</v>
      </c>
      <c r="C7">
        <v>0.11949680762425019</v>
      </c>
      <c r="D7">
        <v>1.9159511505473514E-3</v>
      </c>
      <c r="E7">
        <v>3.7521843469532329E-2</v>
      </c>
      <c r="F7">
        <v>4.1184353179338782</v>
      </c>
      <c r="G7">
        <v>3.1867253837860177</v>
      </c>
      <c r="H7">
        <v>3.279628292414031</v>
      </c>
      <c r="I7">
        <v>1.5210848449904644E-2</v>
      </c>
    </row>
    <row r="8" spans="1:9" x14ac:dyDescent="0.25">
      <c r="A8">
        <v>8</v>
      </c>
      <c r="B8">
        <v>6.1270000000000047E-2</v>
      </c>
      <c r="C8">
        <v>0.1336158014655584</v>
      </c>
      <c r="D8">
        <v>5.5974977584472563E-3</v>
      </c>
      <c r="E8">
        <v>4.8977910935136398E-2</v>
      </c>
      <c r="F8">
        <v>4.5990379514274649</v>
      </c>
      <c r="G8">
        <v>3.6478079992230952</v>
      </c>
      <c r="H8">
        <v>3.7378340329787938</v>
      </c>
      <c r="I8">
        <v>1.781754949490125E-2</v>
      </c>
    </row>
    <row r="9" spans="1:9" x14ac:dyDescent="0.25">
      <c r="A9">
        <v>9</v>
      </c>
      <c r="B9">
        <v>6.9529999999999981E-2</v>
      </c>
      <c r="C9">
        <v>0.14804324968692245</v>
      </c>
      <c r="D9">
        <v>1.2138373475070019E-2</v>
      </c>
      <c r="E9">
        <v>6.2321899283140553E-2</v>
      </c>
      <c r="F9">
        <v>4.9904704679571186</v>
      </c>
      <c r="G9">
        <v>4.0827812767485474</v>
      </c>
      <c r="H9">
        <v>4.1643325564710771</v>
      </c>
      <c r="I9">
        <v>2.0444696150377615E-2</v>
      </c>
    </row>
    <row r="10" spans="1:9" x14ac:dyDescent="0.25">
      <c r="A10">
        <v>10</v>
      </c>
      <c r="B10">
        <v>7.6160000000000005E-2</v>
      </c>
      <c r="C10">
        <v>0.16353717264401002</v>
      </c>
      <c r="D10">
        <v>2.2528768489607082E-2</v>
      </c>
      <c r="E10">
        <v>7.7534993226831411E-2</v>
      </c>
      <c r="F10">
        <v>5.2764335279486447</v>
      </c>
      <c r="G10">
        <v>4.4934208565049589</v>
      </c>
      <c r="H10">
        <v>4.5574388499746235</v>
      </c>
      <c r="I10">
        <v>2.3092288416333748E-2</v>
      </c>
    </row>
    <row r="11" spans="1:9" x14ac:dyDescent="0.25">
      <c r="A11">
        <v>11</v>
      </c>
      <c r="B11">
        <v>8.268999999999993E-2</v>
      </c>
      <c r="C11">
        <v>0.18028228383276046</v>
      </c>
      <c r="D11">
        <v>3.6622815715820295E-2</v>
      </c>
      <c r="E11">
        <v>9.5109934095100684E-2</v>
      </c>
      <c r="F11">
        <v>5.4343237286038502</v>
      </c>
      <c r="G11">
        <v>4.8813901388989667</v>
      </c>
      <c r="H11">
        <v>4.9163447060186138</v>
      </c>
      <c r="I11">
        <v>2.5760326292769628E-2</v>
      </c>
    </row>
    <row r="12" spans="1:9" x14ac:dyDescent="0.25">
      <c r="A12">
        <v>12</v>
      </c>
      <c r="B12">
        <v>8.9110000000000023E-2</v>
      </c>
      <c r="C12">
        <v>0.19837331669599101</v>
      </c>
      <c r="D12">
        <v>5.4444945051044163E-2</v>
      </c>
      <c r="E12">
        <v>0.11427622682449592</v>
      </c>
      <c r="F12">
        <v>5.4343237286038502</v>
      </c>
      <c r="G12">
        <v>5.24759253927499</v>
      </c>
      <c r="H12">
        <v>5.2406675459702754</v>
      </c>
      <c r="I12">
        <v>2.8448809779685284E-2</v>
      </c>
    </row>
    <row r="13" spans="1:9" x14ac:dyDescent="0.25">
      <c r="A13">
        <v>13</v>
      </c>
      <c r="B13">
        <v>9.542000000000006E-2</v>
      </c>
      <c r="C13">
        <v>0.21736641328967443</v>
      </c>
      <c r="D13">
        <v>7.4917463747855711E-2</v>
      </c>
      <c r="E13">
        <v>0.13534598032419812</v>
      </c>
      <c r="F13">
        <v>5.4343237286038502</v>
      </c>
      <c r="G13">
        <v>5.5923780897855879</v>
      </c>
      <c r="H13">
        <v>5.530903926824883</v>
      </c>
      <c r="I13">
        <v>3.1157738877080697E-2</v>
      </c>
    </row>
    <row r="14" spans="1:9" x14ac:dyDescent="0.25">
      <c r="A14">
        <v>14</v>
      </c>
      <c r="B14">
        <v>0.10165000000000002</v>
      </c>
      <c r="C14">
        <v>0.23745062534864808</v>
      </c>
      <c r="D14">
        <v>9.8206087547947268E-2</v>
      </c>
      <c r="E14">
        <v>0.1586680638225286</v>
      </c>
      <c r="F14">
        <v>5.4343237286038502</v>
      </c>
      <c r="G14">
        <v>5.916271768653842</v>
      </c>
      <c r="H14">
        <v>5.7869461011405718</v>
      </c>
      <c r="I14">
        <v>3.3887113584955865E-2</v>
      </c>
    </row>
    <row r="15" spans="1:9" x14ac:dyDescent="0.25">
      <c r="A15">
        <v>15</v>
      </c>
      <c r="B15">
        <v>0.10603999999999991</v>
      </c>
      <c r="C15">
        <v>0.25833502800355496</v>
      </c>
      <c r="D15">
        <v>0.12376490676537336</v>
      </c>
      <c r="E15">
        <v>0.18399419280552867</v>
      </c>
      <c r="F15">
        <v>5.4343237286038502</v>
      </c>
      <c r="G15">
        <v>6.2205992601054199</v>
      </c>
      <c r="H15">
        <v>6.0090654763219797</v>
      </c>
      <c r="I15">
        <v>3.6636933903310798E-2</v>
      </c>
    </row>
    <row r="16" spans="1:9" x14ac:dyDescent="0.25">
      <c r="A16">
        <v>16</v>
      </c>
      <c r="B16">
        <v>0.11073</v>
      </c>
      <c r="C16">
        <v>0.28011424828311982</v>
      </c>
      <c r="D16">
        <v>0.15189150353314948</v>
      </c>
      <c r="E16">
        <v>0.21225192579902755</v>
      </c>
      <c r="F16">
        <v>5.4343237286038502</v>
      </c>
      <c r="G16">
        <v>6.5070132008725237</v>
      </c>
      <c r="H16">
        <v>6.1974736035731857</v>
      </c>
      <c r="I16">
        <v>3.9407199832145495E-2</v>
      </c>
    </row>
    <row r="17" spans="1:9" x14ac:dyDescent="0.25">
      <c r="A17">
        <v>17</v>
      </c>
      <c r="B17">
        <v>0.11565000000000003</v>
      </c>
      <c r="C17">
        <v>0.30197564064342813</v>
      </c>
      <c r="D17">
        <v>0.18265081441592459</v>
      </c>
      <c r="E17">
        <v>0.24298345614905695</v>
      </c>
      <c r="F17">
        <v>5.4308448918613106</v>
      </c>
      <c r="G17">
        <v>6.7789477865595549</v>
      </c>
      <c r="H17">
        <v>6.3532427825972491</v>
      </c>
      <c r="I17">
        <v>4.2197911371459965E-2</v>
      </c>
    </row>
    <row r="18" spans="1:9" x14ac:dyDescent="0.25">
      <c r="A18">
        <v>18</v>
      </c>
      <c r="B18">
        <v>0.12070000000000003</v>
      </c>
      <c r="C18">
        <v>0.32379292933112019</v>
      </c>
      <c r="D18">
        <v>0.21600653590941579</v>
      </c>
      <c r="E18">
        <v>0.27571280704188039</v>
      </c>
      <c r="F18">
        <v>5.4127816584553399</v>
      </c>
      <c r="G18">
        <v>7.0392203482846547</v>
      </c>
      <c r="H18">
        <v>6.4780222728000698</v>
      </c>
      <c r="I18">
        <v>4.5009068521254178E-2</v>
      </c>
    </row>
    <row r="19" spans="1:9" x14ac:dyDescent="0.25">
      <c r="A19">
        <v>19</v>
      </c>
      <c r="B19">
        <v>0.12579000000000007</v>
      </c>
      <c r="C19">
        <v>0.34520200609279722</v>
      </c>
      <c r="D19">
        <v>0.25123690669100607</v>
      </c>
      <c r="E19">
        <v>0.31048918996452746</v>
      </c>
      <c r="F19">
        <v>5.3742134016991834</v>
      </c>
      <c r="G19">
        <v>7.2899821195082612</v>
      </c>
      <c r="H19">
        <v>6.5735417423865146</v>
      </c>
      <c r="I19">
        <v>4.7840671281528163E-2</v>
      </c>
    </row>
    <row r="20" spans="1:9" x14ac:dyDescent="0.25">
      <c r="A20">
        <v>20</v>
      </c>
      <c r="B20">
        <v>0.12874999999999992</v>
      </c>
      <c r="C20">
        <v>0.36571160736912517</v>
      </c>
      <c r="D20">
        <v>0.28799194507074777</v>
      </c>
      <c r="E20">
        <v>0.3467770770795644</v>
      </c>
      <c r="F20">
        <v>5.3142104477292662</v>
      </c>
      <c r="G20">
        <v>7.533301768066079</v>
      </c>
      <c r="H20">
        <v>6.6420522606924299</v>
      </c>
      <c r="I20">
        <v>5.0692719652281892E-2</v>
      </c>
    </row>
    <row r="21" spans="1:9" x14ac:dyDescent="0.25">
      <c r="A21">
        <v>21</v>
      </c>
      <c r="B21">
        <v>0.13210999999999995</v>
      </c>
      <c r="C21">
        <v>0.38554314085873015</v>
      </c>
      <c r="D21">
        <v>0.32573804890368674</v>
      </c>
      <c r="E21">
        <v>0.38398942205176867</v>
      </c>
      <c r="F21">
        <v>5.2356562072692725</v>
      </c>
      <c r="G21">
        <v>7.7701912274338252</v>
      </c>
      <c r="H21">
        <v>6.6882133019214693</v>
      </c>
      <c r="I21">
        <v>5.35652136335154E-2</v>
      </c>
    </row>
    <row r="22" spans="1:9" x14ac:dyDescent="0.25">
      <c r="A22">
        <v>22</v>
      </c>
      <c r="B22">
        <v>0.13578000000000001</v>
      </c>
      <c r="C22">
        <v>0.40507313928788874</v>
      </c>
      <c r="D22">
        <v>0.36406222242976016</v>
      </c>
      <c r="E22">
        <v>0.42188422901912859</v>
      </c>
      <c r="F22">
        <v>5.1442157265959114</v>
      </c>
      <c r="G22">
        <v>8.0015949286191574</v>
      </c>
      <c r="H22">
        <v>6.7198463462442675</v>
      </c>
      <c r="I22">
        <v>5.645815322522868E-2</v>
      </c>
    </row>
    <row r="23" spans="1:9" x14ac:dyDescent="0.25">
      <c r="A23">
        <v>23</v>
      </c>
      <c r="B23">
        <v>0.13969000000000009</v>
      </c>
      <c r="C23">
        <v>0.42425302671920789</v>
      </c>
      <c r="D23">
        <v>0.40278574720005167</v>
      </c>
      <c r="E23">
        <v>0.46030340529895053</v>
      </c>
      <c r="F23">
        <v>5.0437937072428003</v>
      </c>
      <c r="G23">
        <v>8.2271012450826486</v>
      </c>
      <c r="H23">
        <v>6.7432851737726365</v>
      </c>
      <c r="I23">
        <v>5.9371538427421697E-2</v>
      </c>
    </row>
    <row r="24" spans="1:9" x14ac:dyDescent="0.25">
      <c r="A24">
        <v>24</v>
      </c>
      <c r="B24">
        <v>0.14373999999999998</v>
      </c>
      <c r="C24">
        <v>0.44308248376971132</v>
      </c>
      <c r="D24">
        <v>0.4418182482444819</v>
      </c>
      <c r="E24">
        <v>0.49863852973915634</v>
      </c>
      <c r="F24">
        <v>4.9370012459224091</v>
      </c>
      <c r="G24">
        <v>8.4458418334817456</v>
      </c>
      <c r="H24">
        <v>6.7641680041555015</v>
      </c>
      <c r="I24">
        <v>6.2305369240094471E-2</v>
      </c>
    </row>
    <row r="25" spans="1:9" x14ac:dyDescent="0.25">
      <c r="A25">
        <v>25</v>
      </c>
      <c r="B25">
        <v>0.14491000000000009</v>
      </c>
      <c r="C25">
        <v>0.46191212399337361</v>
      </c>
      <c r="D25">
        <v>0.48131336760391819</v>
      </c>
      <c r="E25">
        <v>0.53663110285797333</v>
      </c>
      <c r="F25">
        <v>4.8256972905186082</v>
      </c>
      <c r="G25">
        <v>8.6577566905591148</v>
      </c>
      <c r="H25">
        <v>6.7851884904266981</v>
      </c>
      <c r="I25">
        <v>6.5259645663247032E-2</v>
      </c>
    </row>
    <row r="26" spans="1:9" x14ac:dyDescent="0.25">
      <c r="A26">
        <v>26</v>
      </c>
      <c r="B26">
        <v>0.14674000000000009</v>
      </c>
      <c r="C26">
        <v>0.48081237859427578</v>
      </c>
      <c r="D26">
        <v>0.52119189563211421</v>
      </c>
      <c r="E26">
        <v>0.57375866005763176</v>
      </c>
      <c r="F26">
        <v>4.711762767255486</v>
      </c>
      <c r="G26">
        <v>8.8638468138383644</v>
      </c>
      <c r="H26">
        <v>6.8054097033205592</v>
      </c>
      <c r="I26">
        <v>6.8234367696879336E-2</v>
      </c>
    </row>
    <row r="27" spans="1:9" x14ac:dyDescent="0.25">
      <c r="A27">
        <v>27</v>
      </c>
      <c r="B27">
        <v>0.1492</v>
      </c>
      <c r="C27">
        <v>0.49967143231486516</v>
      </c>
      <c r="D27">
        <v>0.56145964457324038</v>
      </c>
      <c r="E27">
        <v>0.60953737653559714</v>
      </c>
      <c r="F27">
        <v>4.5968388393363044</v>
      </c>
      <c r="G27">
        <v>9.0655069741256398</v>
      </c>
      <c r="H27">
        <v>6.8238343539051769</v>
      </c>
      <c r="I27">
        <v>7.1229535340991412E-2</v>
      </c>
    </row>
    <row r="28" spans="1:9" x14ac:dyDescent="0.25">
      <c r="A28">
        <v>28</v>
      </c>
      <c r="B28">
        <v>0.15226000000000006</v>
      </c>
      <c r="C28">
        <v>0.51864351554679211</v>
      </c>
      <c r="D28">
        <v>0.60204290867602539</v>
      </c>
      <c r="E28">
        <v>0.64372470437178619</v>
      </c>
      <c r="F28">
        <v>4.482764009385682</v>
      </c>
      <c r="G28">
        <v>9.2643679864873665</v>
      </c>
      <c r="H28">
        <v>6.841047148500758</v>
      </c>
      <c r="I28">
        <v>7.4245148595583232E-2</v>
      </c>
    </row>
    <row r="29" spans="1:9" x14ac:dyDescent="0.25">
      <c r="A29">
        <v>29</v>
      </c>
      <c r="B29">
        <v>0.15589000000000008</v>
      </c>
      <c r="C29">
        <v>0.5378726044257689</v>
      </c>
      <c r="D29">
        <v>0.64268807256824101</v>
      </c>
      <c r="E29">
        <v>0.67558560937968204</v>
      </c>
      <c r="F29">
        <v>4.371127268575334</v>
      </c>
      <c r="G29">
        <v>9.4615347642221952</v>
      </c>
      <c r="H29">
        <v>6.8586940163982666</v>
      </c>
      <c r="I29">
        <v>7.7281207460654838E-2</v>
      </c>
    </row>
    <row r="30" spans="1:9" x14ac:dyDescent="0.25">
      <c r="A30">
        <v>30</v>
      </c>
      <c r="B30">
        <v>0.15651999999999999</v>
      </c>
      <c r="C30">
        <v>0.55791668455381416</v>
      </c>
      <c r="D30">
        <v>0.68318791860758854</v>
      </c>
      <c r="E30">
        <v>0.70435772937016949</v>
      </c>
      <c r="F30">
        <v>4.2625815396855113</v>
      </c>
      <c r="G30">
        <v>9.6569163889129772</v>
      </c>
      <c r="H30">
        <v>6.8769943065942849</v>
      </c>
      <c r="I30">
        <v>8.0337711936206174E-2</v>
      </c>
    </row>
    <row r="31" spans="1:9" x14ac:dyDescent="0.25">
      <c r="A31">
        <v>31</v>
      </c>
      <c r="B31">
        <v>0.15748000000000006</v>
      </c>
      <c r="C31">
        <v>0.57869100397169992</v>
      </c>
      <c r="D31">
        <v>0.72335289343675269</v>
      </c>
      <c r="E31">
        <v>0.72987819083931516</v>
      </c>
      <c r="F31">
        <v>4.1573961558507033</v>
      </c>
      <c r="G31">
        <v>9.8498641017002164</v>
      </c>
      <c r="H31">
        <v>6.8952287919250201</v>
      </c>
      <c r="I31">
        <v>8.3414662022237296E-2</v>
      </c>
    </row>
    <row r="32" spans="1:9" x14ac:dyDescent="0.25">
      <c r="A32">
        <v>32</v>
      </c>
      <c r="B32">
        <v>0.15873999999999988</v>
      </c>
      <c r="C32">
        <v>0.60055639523986204</v>
      </c>
      <c r="D32">
        <v>0.76304745606621704</v>
      </c>
      <c r="E32">
        <v>0.75131859952635605</v>
      </c>
      <c r="F32">
        <v>4.055906736414336</v>
      </c>
      <c r="G32">
        <v>10.038767206679752</v>
      </c>
      <c r="H32">
        <v>6.913241060402445</v>
      </c>
      <c r="I32">
        <v>8.6512057718748175E-2</v>
      </c>
    </row>
    <row r="33" spans="1:9" x14ac:dyDescent="0.25">
      <c r="A33">
        <v>33</v>
      </c>
      <c r="B33">
        <v>0.16025</v>
      </c>
      <c r="C33">
        <v>0.62292746131499643</v>
      </c>
      <c r="D33">
        <v>0.80195589349671947</v>
      </c>
      <c r="E33">
        <v>0.7699102547032719</v>
      </c>
      <c r="F33">
        <v>3.9604244063365863</v>
      </c>
      <c r="G33">
        <v>10.222030963147816</v>
      </c>
      <c r="H33">
        <v>6.9313518968090735</v>
      </c>
      <c r="I33">
        <v>8.9629899025738827E-2</v>
      </c>
    </row>
    <row r="34" spans="1:9" x14ac:dyDescent="0.25">
      <c r="A34">
        <v>34</v>
      </c>
      <c r="B34">
        <v>0.16193999999999997</v>
      </c>
      <c r="C34">
        <v>0.64536489443953493</v>
      </c>
      <c r="D34">
        <v>0.83997858010028015</v>
      </c>
      <c r="E34">
        <v>0.78582791444938649</v>
      </c>
      <c r="F34">
        <v>3.8736375766474458</v>
      </c>
      <c r="G34">
        <v>10.398115146899361</v>
      </c>
      <c r="H34">
        <v>6.9506702286675059</v>
      </c>
      <c r="I34">
        <v>9.2768185943209222E-2</v>
      </c>
    </row>
    <row r="35" spans="1:9" x14ac:dyDescent="0.25">
      <c r="A35">
        <v>35</v>
      </c>
      <c r="B35">
        <v>0.16193999999999997</v>
      </c>
      <c r="C35">
        <v>0.6674081335114288</v>
      </c>
      <c r="D35">
        <v>0.87667607194513697</v>
      </c>
      <c r="E35">
        <v>0.79903644671371643</v>
      </c>
      <c r="F35">
        <v>3.7962242375804625</v>
      </c>
      <c r="G35">
        <v>10.56686719542888</v>
      </c>
      <c r="H35">
        <v>6.9709600064188439</v>
      </c>
      <c r="I35">
        <v>9.5926918471159361E-2</v>
      </c>
    </row>
    <row r="36" spans="1:9" x14ac:dyDescent="0.25">
      <c r="A36">
        <v>36</v>
      </c>
      <c r="B36">
        <v>0.16193999999999997</v>
      </c>
      <c r="C36">
        <v>0.68915909107130613</v>
      </c>
      <c r="D36">
        <v>0.91114453924961025</v>
      </c>
      <c r="E36">
        <v>0.81021830641003401</v>
      </c>
      <c r="F36">
        <v>3.7282739336418427</v>
      </c>
      <c r="G36">
        <v>10.729713448851314</v>
      </c>
      <c r="H36">
        <v>6.9918809584808006</v>
      </c>
      <c r="I36">
        <v>9.9106096609589314E-2</v>
      </c>
    </row>
    <row r="37" spans="1:9" x14ac:dyDescent="0.25">
      <c r="A37">
        <v>37</v>
      </c>
      <c r="B37">
        <v>0.16193999999999997</v>
      </c>
      <c r="C37">
        <v>0.70999292206569087</v>
      </c>
      <c r="D37">
        <v>0.94227281359830095</v>
      </c>
      <c r="E37">
        <v>0.81962255820201879</v>
      </c>
      <c r="F37">
        <v>3.6700213652709186</v>
      </c>
      <c r="G37">
        <v>10.88987977000532</v>
      </c>
      <c r="H37">
        <v>7.0126298851081179</v>
      </c>
      <c r="I37">
        <v>0.102305720358499</v>
      </c>
    </row>
    <row r="38" spans="1:9" x14ac:dyDescent="0.25">
      <c r="A38">
        <v>38</v>
      </c>
      <c r="B38">
        <v>0.16193999999999997</v>
      </c>
      <c r="C38">
        <v>0.72910413247239858</v>
      </c>
      <c r="D38">
        <v>0.96941777459839806</v>
      </c>
      <c r="E38">
        <v>0.8278374185412668</v>
      </c>
      <c r="F38">
        <v>3.620040107252283</v>
      </c>
      <c r="G38">
        <v>11.050197997076479</v>
      </c>
      <c r="H38">
        <v>7.0342849523279591</v>
      </c>
      <c r="I38">
        <v>0.10552578971788844</v>
      </c>
    </row>
    <row r="39" spans="1:9" x14ac:dyDescent="0.25">
      <c r="A39">
        <v>39</v>
      </c>
      <c r="B39">
        <v>0.16193999999999997</v>
      </c>
      <c r="C39">
        <v>0.74607383647257253</v>
      </c>
      <c r="D39">
        <v>0.99284047599100145</v>
      </c>
      <c r="E39">
        <v>0.83574565145262325</v>
      </c>
      <c r="F39">
        <v>3.5784100325971879</v>
      </c>
      <c r="G39">
        <v>11.211934408973125</v>
      </c>
      <c r="H39">
        <v>7.0574174243034298</v>
      </c>
      <c r="I39">
        <v>0.10876630468775764</v>
      </c>
    </row>
    <row r="40" spans="1:9" x14ac:dyDescent="0.25">
      <c r="A40">
        <v>40</v>
      </c>
      <c r="B40">
        <v>0.16193999999999997</v>
      </c>
      <c r="C40">
        <v>0.76116965437339035</v>
      </c>
      <c r="D40">
        <v>1.0131450733477907</v>
      </c>
      <c r="E40">
        <v>0.84345443890064831</v>
      </c>
      <c r="F40">
        <v>3.546046597353389</v>
      </c>
      <c r="G40">
        <v>11.375132846145208</v>
      </c>
      <c r="H40">
        <v>7.083036964878592</v>
      </c>
      <c r="I40">
        <v>0.11202726526810661</v>
      </c>
    </row>
    <row r="41" spans="1:9" x14ac:dyDescent="0.25">
      <c r="A41">
        <v>41</v>
      </c>
      <c r="B41">
        <v>0.16193999999999997</v>
      </c>
      <c r="C41">
        <v>0.77422668500572089</v>
      </c>
      <c r="D41">
        <v>1.0305670817389689</v>
      </c>
      <c r="E41">
        <v>0.85129005172974093</v>
      </c>
      <c r="F41">
        <v>3.5219592983318995</v>
      </c>
      <c r="G41">
        <v>11.539741921422282</v>
      </c>
      <c r="H41">
        <v>7.1110559378837914</v>
      </c>
      <c r="I41">
        <v>0.11530867145893535</v>
      </c>
    </row>
    <row r="42" spans="1:9" x14ac:dyDescent="0.25">
      <c r="A42">
        <v>42</v>
      </c>
      <c r="B42">
        <v>0.16193999999999997</v>
      </c>
      <c r="C42">
        <v>0.78597487488394524</v>
      </c>
      <c r="D42">
        <v>1.0454203575027743</v>
      </c>
      <c r="E42">
        <v>0.85998845984167904</v>
      </c>
      <c r="F42">
        <v>3.5053357588020257</v>
      </c>
      <c r="G42">
        <v>11.705872485983098</v>
      </c>
      <c r="H42">
        <v>7.1416129706352507</v>
      </c>
      <c r="I42">
        <v>0.11861052326024384</v>
      </c>
    </row>
    <row r="43" spans="1:9" x14ac:dyDescent="0.25">
      <c r="A43">
        <v>43</v>
      </c>
      <c r="B43">
        <v>0.16193999999999997</v>
      </c>
      <c r="C43">
        <v>0.7969498598346707</v>
      </c>
      <c r="D43">
        <v>1.058442276384842</v>
      </c>
      <c r="E43">
        <v>0.86892644877081537</v>
      </c>
      <c r="F43">
        <v>3.4953233663651928</v>
      </c>
      <c r="G43">
        <v>11.873882930457258</v>
      </c>
      <c r="H43">
        <v>7.1754524114120493</v>
      </c>
      <c r="I43">
        <v>0.12193282067203209</v>
      </c>
    </row>
    <row r="44" spans="1:9" x14ac:dyDescent="0.25">
      <c r="A44">
        <v>44</v>
      </c>
      <c r="B44">
        <v>0.16193999999999997</v>
      </c>
      <c r="C44">
        <v>0.80671400073173638</v>
      </c>
      <c r="D44">
        <v>1.0690122237331128</v>
      </c>
      <c r="E44">
        <v>0.87855801654601551</v>
      </c>
      <c r="F44">
        <v>3.4909152883213013</v>
      </c>
      <c r="G44">
        <v>12.043009807298171</v>
      </c>
      <c r="H44">
        <v>7.2134917377802763</v>
      </c>
      <c r="I44">
        <v>0.1252755636943001</v>
      </c>
    </row>
    <row r="45" spans="1:9" x14ac:dyDescent="0.25">
      <c r="A45">
        <v>45</v>
      </c>
      <c r="B45">
        <v>0.16193999999999997</v>
      </c>
      <c r="C45">
        <v>0.81557301474784905</v>
      </c>
      <c r="D45">
        <v>1.0778603601767793</v>
      </c>
      <c r="E45">
        <v>0.88930860786222798</v>
      </c>
      <c r="F45">
        <v>3.4900286288930196</v>
      </c>
      <c r="G45">
        <v>12.213024687318994</v>
      </c>
      <c r="H45">
        <v>7.2556948908120109</v>
      </c>
      <c r="I45">
        <v>0.12863875232704786</v>
      </c>
    </row>
    <row r="46" spans="1:9" x14ac:dyDescent="0.25">
      <c r="A46">
        <v>46</v>
      </c>
      <c r="B46">
        <v>0.16193999999999997</v>
      </c>
      <c r="C46">
        <v>0.82381049055362032</v>
      </c>
      <c r="D46">
        <v>1.0855214467502112</v>
      </c>
      <c r="E46">
        <v>0.90063487610850934</v>
      </c>
      <c r="F46">
        <v>3.4900286288930196</v>
      </c>
      <c r="G46">
        <v>12.382632879582985</v>
      </c>
      <c r="H46">
        <v>7.3019139140172911</v>
      </c>
      <c r="I46">
        <v>0.13202238657027543</v>
      </c>
    </row>
    <row r="47" spans="1:9" x14ac:dyDescent="0.25">
      <c r="A47">
        <v>47</v>
      </c>
      <c r="B47">
        <v>0.16193999999999997</v>
      </c>
      <c r="C47">
        <v>0.83160313747116321</v>
      </c>
      <c r="D47">
        <v>1.0918891823557195</v>
      </c>
      <c r="E47">
        <v>0.91295301799960382</v>
      </c>
      <c r="F47">
        <v>3.4900286288930196</v>
      </c>
      <c r="G47">
        <v>12.548702111043033</v>
      </c>
      <c r="H47">
        <v>7.3510783772189443</v>
      </c>
      <c r="I47">
        <v>0.13542646642398271</v>
      </c>
    </row>
    <row r="48" spans="1:9" x14ac:dyDescent="0.25">
      <c r="A48">
        <v>48</v>
      </c>
      <c r="B48">
        <v>0.16193999999999997</v>
      </c>
      <c r="C48">
        <v>0.83895682248456582</v>
      </c>
      <c r="D48">
        <v>1.0971900360273785</v>
      </c>
      <c r="E48">
        <v>0.92569522798392445</v>
      </c>
      <c r="F48">
        <v>3.4889231362004853</v>
      </c>
      <c r="G48">
        <v>12.707597536106103</v>
      </c>
      <c r="H48">
        <v>7.4017822146944496</v>
      </c>
      <c r="I48">
        <v>0.13885099188816977</v>
      </c>
    </row>
    <row r="49" spans="1:9" x14ac:dyDescent="0.25">
      <c r="A49">
        <v>49</v>
      </c>
      <c r="B49">
        <v>0.16193999999999997</v>
      </c>
      <c r="C49">
        <v>0.84615205229850066</v>
      </c>
      <c r="D49">
        <v>1.1024910368542773</v>
      </c>
      <c r="E49">
        <v>0.93846492234806533</v>
      </c>
      <c r="F49">
        <v>3.485671525330392</v>
      </c>
      <c r="G49">
        <v>12.85672840038397</v>
      </c>
      <c r="H49">
        <v>7.452725003641028</v>
      </c>
      <c r="I49">
        <v>0.14229596296283659</v>
      </c>
    </row>
    <row r="50" spans="1:9" x14ac:dyDescent="0.25">
      <c r="A50">
        <v>50</v>
      </c>
      <c r="B50">
        <v>0.16193999999999997</v>
      </c>
      <c r="C50">
        <v>0.85266846013227182</v>
      </c>
      <c r="D50">
        <v>1.1077744266457223</v>
      </c>
      <c r="E50">
        <v>0.95133059107076845</v>
      </c>
      <c r="F50">
        <v>3.4784815141014072</v>
      </c>
      <c r="G50">
        <v>12.996304155496558</v>
      </c>
      <c r="H50">
        <v>7.504490372583092</v>
      </c>
      <c r="I50">
        <v>0.14576137964798316</v>
      </c>
    </row>
    <row r="51" spans="1:9" x14ac:dyDescent="0.25">
      <c r="A51">
        <v>51</v>
      </c>
      <c r="B51">
        <v>0.16193999999999997</v>
      </c>
      <c r="C51">
        <v>0.858433942118624</v>
      </c>
      <c r="D51">
        <v>1.1132745155502646</v>
      </c>
      <c r="E51">
        <v>0.96399975013371464</v>
      </c>
      <c r="F51">
        <v>3.4660655462353711</v>
      </c>
      <c r="G51">
        <v>13.128543752760802</v>
      </c>
      <c r="H51">
        <v>7.5580681791179236</v>
      </c>
      <c r="I51">
        <v>0.14924724194360953</v>
      </c>
    </row>
    <row r="52" spans="1:9" x14ac:dyDescent="0.25">
      <c r="A52">
        <v>52</v>
      </c>
      <c r="B52">
        <v>0.16193999999999997</v>
      </c>
      <c r="C52">
        <v>0.86413761395435995</v>
      </c>
      <c r="D52">
        <v>1.1200261335222035</v>
      </c>
      <c r="E52">
        <v>0.97706112706665593</v>
      </c>
      <c r="F52">
        <v>3.4488993481368757</v>
      </c>
      <c r="G52">
        <v>13.255047474032432</v>
      </c>
      <c r="H52">
        <v>7.6121960625340694</v>
      </c>
      <c r="I52">
        <v>0.15275354984971565</v>
      </c>
    </row>
    <row r="53" spans="1:9" x14ac:dyDescent="0.25">
      <c r="A53">
        <v>53</v>
      </c>
      <c r="B53">
        <v>0.16193999999999997</v>
      </c>
      <c r="C53">
        <v>0.86973331340812621</v>
      </c>
      <c r="D53">
        <v>1.1274519524668669</v>
      </c>
      <c r="E53">
        <v>0.99072415646927936</v>
      </c>
      <c r="F53">
        <v>3.4283760131150096</v>
      </c>
      <c r="G53">
        <v>13.376584060490803</v>
      </c>
      <c r="H53">
        <v>7.6642705772962678</v>
      </c>
      <c r="I53">
        <v>0.15628030336630147</v>
      </c>
    </row>
    <row r="54" spans="1:9" x14ac:dyDescent="0.25">
      <c r="A54">
        <v>54</v>
      </c>
      <c r="B54">
        <v>0.16193999999999997</v>
      </c>
      <c r="C54">
        <v>0.87538384929629065</v>
      </c>
      <c r="D54">
        <v>1.1360080524639651</v>
      </c>
      <c r="E54">
        <v>1.005732543842949</v>
      </c>
      <c r="F54">
        <v>3.4060748690071687</v>
      </c>
      <c r="G54">
        <v>13.494388168792645</v>
      </c>
      <c r="H54">
        <v>7.712467116203797</v>
      </c>
      <c r="I54">
        <v>0.15982750249336711</v>
      </c>
    </row>
    <row r="55" spans="1:9" x14ac:dyDescent="0.25">
      <c r="A55">
        <v>55</v>
      </c>
      <c r="B55">
        <v>0.16193999999999997</v>
      </c>
      <c r="C55">
        <v>0.88106713856695618</v>
      </c>
      <c r="D55">
        <v>1.1456047636323976</v>
      </c>
      <c r="E55">
        <v>1.0218560679642785</v>
      </c>
      <c r="F55">
        <v>3.3825744165774614</v>
      </c>
      <c r="G55">
        <v>13.610527435490985</v>
      </c>
      <c r="H55">
        <v>7.7560028589278787</v>
      </c>
      <c r="I55">
        <v>0.16339514723091247</v>
      </c>
    </row>
    <row r="56" spans="1:9" x14ac:dyDescent="0.25">
      <c r="A56">
        <v>56</v>
      </c>
      <c r="B56">
        <v>0.16193999999999997</v>
      </c>
      <c r="C56">
        <v>0.88665512176021322</v>
      </c>
      <c r="D56">
        <v>1.1555964938422532</v>
      </c>
      <c r="E56">
        <v>1.0381730445876884</v>
      </c>
      <c r="F56">
        <v>3.3585001249797739</v>
      </c>
      <c r="G56">
        <v>13.726721637955633</v>
      </c>
      <c r="H56">
        <v>7.7959155055936975</v>
      </c>
      <c r="I56">
        <v>0.16698323757893763</v>
      </c>
    </row>
    <row r="57" spans="1:9" x14ac:dyDescent="0.25">
      <c r="A57">
        <v>57</v>
      </c>
      <c r="B57">
        <v>0.16193999999999997</v>
      </c>
      <c r="C57">
        <v>0.8921505667231111</v>
      </c>
      <c r="D57">
        <v>1.1661298760856273</v>
      </c>
      <c r="E57">
        <v>1.0540643537680243</v>
      </c>
      <c r="F57">
        <v>3.3349159548564598</v>
      </c>
      <c r="G57">
        <v>13.842713819139764</v>
      </c>
      <c r="H57">
        <v>7.830304806827626</v>
      </c>
      <c r="I57">
        <v>0.17059177353744256</v>
      </c>
    </row>
    <row r="58" spans="1:9" x14ac:dyDescent="0.25">
      <c r="A58">
        <v>58</v>
      </c>
      <c r="B58">
        <v>0.16193999999999997</v>
      </c>
      <c r="C58">
        <v>0.89754608133205527</v>
      </c>
      <c r="D58">
        <v>1.1770382042167329</v>
      </c>
      <c r="E58">
        <v>1.0694016839836007</v>
      </c>
      <c r="F58">
        <v>3.3122408364020806</v>
      </c>
      <c r="G58">
        <v>13.956498138160249</v>
      </c>
      <c r="H58">
        <v>7.8572579649731731</v>
      </c>
      <c r="I58">
        <v>0.17422075510642723</v>
      </c>
    </row>
    <row r="59" spans="1:9" x14ac:dyDescent="0.25">
      <c r="A59">
        <v>59</v>
      </c>
      <c r="B59">
        <v>0.16193999999999997</v>
      </c>
      <c r="C59">
        <v>0.90304735625511645</v>
      </c>
      <c r="D59">
        <v>1.1883065956440919</v>
      </c>
      <c r="E59">
        <v>1.0843204107213422</v>
      </c>
      <c r="F59">
        <v>3.2888734569277149</v>
      </c>
      <c r="G59">
        <v>14.065435101185308</v>
      </c>
      <c r="H59">
        <v>7.8770124739086755</v>
      </c>
      <c r="I59">
        <v>0.17787018228589169</v>
      </c>
    </row>
    <row r="60" spans="1:9" x14ac:dyDescent="0.25">
      <c r="A60">
        <v>60</v>
      </c>
      <c r="B60">
        <v>0.16193999999999997</v>
      </c>
      <c r="C60">
        <v>0.90878989893737128</v>
      </c>
      <c r="D60">
        <v>1.2003863904524319</v>
      </c>
      <c r="E60">
        <v>1.0989016477595159</v>
      </c>
      <c r="F60">
        <v>3.2618699502790611</v>
      </c>
      <c r="G60">
        <v>14.169033307914557</v>
      </c>
      <c r="H60">
        <v>7.8931543625527079</v>
      </c>
      <c r="I60">
        <v>0.18154005507583587</v>
      </c>
    </row>
    <row r="61" spans="1:9" x14ac:dyDescent="0.25">
      <c r="A61">
        <v>61</v>
      </c>
      <c r="B61">
        <v>0.16193999999999997</v>
      </c>
      <c r="C61">
        <v>0.91469672827532378</v>
      </c>
      <c r="D61">
        <v>1.2126877807978056</v>
      </c>
      <c r="E61">
        <v>1.1129541438210242</v>
      </c>
      <c r="F61">
        <v>3.228595947467384</v>
      </c>
      <c r="G61">
        <v>14.26768429823024</v>
      </c>
      <c r="H61">
        <v>7.9079017316805169</v>
      </c>
      <c r="I61">
        <v>0.18523037347625984</v>
      </c>
    </row>
    <row r="62" spans="1:9" x14ac:dyDescent="0.25">
      <c r="A62">
        <v>62</v>
      </c>
      <c r="B62">
        <v>0.16193999999999997</v>
      </c>
      <c r="C62">
        <v>0.92064298052907212</v>
      </c>
      <c r="D62">
        <v>1.2252259172866236</v>
      </c>
      <c r="E62">
        <v>1.1264459122164161</v>
      </c>
      <c r="F62">
        <v>3.1888914311774097</v>
      </c>
      <c r="G62">
        <v>14.362156806133068</v>
      </c>
      <c r="H62">
        <v>7.9205566820467403</v>
      </c>
      <c r="I62">
        <v>0.18894113748716354</v>
      </c>
    </row>
    <row r="63" spans="1:9" x14ac:dyDescent="0.25">
      <c r="A63">
        <v>63</v>
      </c>
      <c r="B63">
        <v>0.16193999999999997</v>
      </c>
      <c r="C63">
        <v>0.927098440622522</v>
      </c>
      <c r="D63">
        <v>1.2383146952885185</v>
      </c>
      <c r="E63">
        <v>1.1391562099871426</v>
      </c>
      <c r="F63">
        <v>3.1443664400673721</v>
      </c>
      <c r="G63">
        <v>14.454280229188841</v>
      </c>
      <c r="H63">
        <v>7.9306707638037022</v>
      </c>
      <c r="I63">
        <v>0.19267234710854703</v>
      </c>
    </row>
    <row r="64" spans="1:9" x14ac:dyDescent="0.25">
      <c r="A64">
        <v>64</v>
      </c>
      <c r="B64">
        <v>0.16193999999999997</v>
      </c>
      <c r="C64">
        <v>0.93388314463213162</v>
      </c>
      <c r="D64">
        <v>1.2518891923493041</v>
      </c>
      <c r="E64">
        <v>1.1508467244469254</v>
      </c>
      <c r="F64">
        <v>3.0968405269140717</v>
      </c>
      <c r="G64">
        <v>14.546322854396951</v>
      </c>
      <c r="H64">
        <v>7.9391050672799395</v>
      </c>
      <c r="I64">
        <v>0.19642400234041027</v>
      </c>
    </row>
    <row r="65" spans="1:9" x14ac:dyDescent="0.25">
      <c r="A65">
        <v>65</v>
      </c>
      <c r="B65">
        <v>0.16193999999999997</v>
      </c>
      <c r="C65">
        <v>0.94107472915187995</v>
      </c>
      <c r="D65">
        <v>1.2660698600679081</v>
      </c>
      <c r="E65">
        <v>1.1615032258855895</v>
      </c>
      <c r="F65">
        <v>3.0480058665097043</v>
      </c>
      <c r="G65">
        <v>14.640613838591513</v>
      </c>
      <c r="H65">
        <v>7.9478157266854481</v>
      </c>
      <c r="I65">
        <v>0.20019610318275327</v>
      </c>
    </row>
    <row r="66" spans="1:9" x14ac:dyDescent="0.25">
      <c r="A66">
        <v>66</v>
      </c>
      <c r="B66">
        <v>0.16193999999999997</v>
      </c>
      <c r="C66">
        <v>0.94911323743579867</v>
      </c>
      <c r="D66">
        <v>1.2807324964013178</v>
      </c>
      <c r="E66">
        <v>1.1705792874944847</v>
      </c>
      <c r="F66">
        <v>2.9994849538552972</v>
      </c>
      <c r="G66">
        <v>14.737712987046786</v>
      </c>
      <c r="H66">
        <v>7.9573426271509984</v>
      </c>
      <c r="I66">
        <v>0.20398864963557603</v>
      </c>
    </row>
    <row r="67" spans="1:9" x14ac:dyDescent="0.25">
      <c r="A67">
        <v>67</v>
      </c>
      <c r="B67">
        <v>0.16193999999999997</v>
      </c>
      <c r="C67">
        <v>0.95751420017900912</v>
      </c>
      <c r="D67">
        <v>1.295315761471632</v>
      </c>
      <c r="E67">
        <v>1.1785896020704192</v>
      </c>
      <c r="F67">
        <v>2.9532575012616147</v>
      </c>
      <c r="G67">
        <v>14.837063972395764</v>
      </c>
      <c r="H67">
        <v>7.9683439242620242</v>
      </c>
      <c r="I67">
        <v>0.20780164169887858</v>
      </c>
    </row>
    <row r="68" spans="1:9" x14ac:dyDescent="0.25">
      <c r="A68">
        <v>68</v>
      </c>
      <c r="B68">
        <v>0.16193999999999997</v>
      </c>
      <c r="C68">
        <v>0.96626095333537276</v>
      </c>
      <c r="D68">
        <v>1.309649737914985</v>
      </c>
      <c r="E68">
        <v>1.1858984351945947</v>
      </c>
      <c r="F68">
        <v>2.9106326050766569</v>
      </c>
      <c r="G68">
        <v>14.938054781577046</v>
      </c>
      <c r="H68">
        <v>7.9823761745930275</v>
      </c>
      <c r="I68">
        <v>0.21163507937266085</v>
      </c>
    </row>
    <row r="69" spans="1:9" x14ac:dyDescent="0.25">
      <c r="A69">
        <v>69</v>
      </c>
      <c r="B69">
        <v>0.16193999999999997</v>
      </c>
      <c r="C69">
        <v>0.97545811920268655</v>
      </c>
      <c r="D69">
        <v>1.3236551324267454</v>
      </c>
      <c r="E69">
        <v>1.1926149660810785</v>
      </c>
      <c r="F69">
        <v>2.871040229075164</v>
      </c>
      <c r="G69">
        <v>15.040490928003097</v>
      </c>
      <c r="H69">
        <v>7.996798132366953</v>
      </c>
      <c r="I69">
        <v>0.21548896265692288</v>
      </c>
    </row>
    <row r="70" spans="1:9" x14ac:dyDescent="0.25">
      <c r="A70">
        <v>70</v>
      </c>
      <c r="B70">
        <v>0.16193999999999997</v>
      </c>
      <c r="C70">
        <v>0.98452612691572172</v>
      </c>
      <c r="D70">
        <v>1.3374161494145735</v>
      </c>
      <c r="E70">
        <v>1.1987839636875142</v>
      </c>
      <c r="F70">
        <v>2.8323694700104594</v>
      </c>
      <c r="G70">
        <v>15.144388135763382</v>
      </c>
      <c r="H70">
        <v>8.0078848986031748</v>
      </c>
      <c r="I70">
        <v>0.21936329155166473</v>
      </c>
    </row>
    <row r="71" spans="1:9" x14ac:dyDescent="0.25">
      <c r="A71">
        <v>71</v>
      </c>
      <c r="B71">
        <v>0.16193999999999997</v>
      </c>
      <c r="C71">
        <v>0.99352609705626316</v>
      </c>
      <c r="D71">
        <v>1.3510667504491674</v>
      </c>
      <c r="E71">
        <v>1.2046887184479926</v>
      </c>
      <c r="F71">
        <v>2.7925493041605396</v>
      </c>
      <c r="G71">
        <v>15.248797683909126</v>
      </c>
      <c r="H71">
        <v>8.0142765998607608</v>
      </c>
      <c r="I71">
        <v>0.22325806605688625</v>
      </c>
    </row>
    <row r="72" spans="1:9" x14ac:dyDescent="0.25">
      <c r="A72">
        <v>72</v>
      </c>
      <c r="B72">
        <v>0.16193999999999997</v>
      </c>
      <c r="C72">
        <v>1.0025088950861707</v>
      </c>
      <c r="D72">
        <v>1.3644053166816161</v>
      </c>
      <c r="E72">
        <v>1.2105837298867628</v>
      </c>
      <c r="F72">
        <v>2.7516005396910148</v>
      </c>
      <c r="G72">
        <v>15.351324173110566</v>
      </c>
      <c r="H72">
        <v>8.0190467168454092</v>
      </c>
      <c r="I72">
        <v>0.22717328617258759</v>
      </c>
    </row>
    <row r="73" spans="1:9" x14ac:dyDescent="0.25">
      <c r="A73">
        <v>73</v>
      </c>
      <c r="B73">
        <v>0.16193999999999997</v>
      </c>
      <c r="C73">
        <v>1.0111805201962349</v>
      </c>
      <c r="D73">
        <v>1.3769386539209352</v>
      </c>
      <c r="E73">
        <v>1.2160586934851461</v>
      </c>
      <c r="F73">
        <v>2.711894186523542</v>
      </c>
      <c r="G73">
        <v>15.44976103342035</v>
      </c>
      <c r="H73">
        <v>8.0257316934157465</v>
      </c>
      <c r="I73">
        <v>0.23110895189876871</v>
      </c>
    </row>
    <row r="74" spans="1:9" x14ac:dyDescent="0.25">
      <c r="A74">
        <v>74</v>
      </c>
      <c r="B74">
        <v>0.16193999999999997</v>
      </c>
      <c r="C74">
        <v>1.0199732927547973</v>
      </c>
      <c r="D74">
        <v>1.3882396451754926</v>
      </c>
      <c r="E74">
        <v>1.2212570792802906</v>
      </c>
      <c r="F74">
        <v>2.6758155280582034</v>
      </c>
      <c r="G74">
        <v>15.543197947442408</v>
      </c>
      <c r="H74">
        <v>8.0351798935901719</v>
      </c>
      <c r="I74">
        <v>0.23506506323542953</v>
      </c>
    </row>
    <row r="75" spans="1:9" x14ac:dyDescent="0.25">
      <c r="A75">
        <v>75</v>
      </c>
      <c r="B75">
        <v>0.16193999999999997</v>
      </c>
      <c r="C75">
        <v>1.0282482310852061</v>
      </c>
      <c r="D75">
        <v>1.3979916686501253</v>
      </c>
      <c r="E75">
        <v>1.2257362404543517</v>
      </c>
      <c r="F75">
        <v>2.6443496092629486</v>
      </c>
      <c r="G75">
        <v>15.63260144240672</v>
      </c>
      <c r="H75">
        <v>8.0473161193770704</v>
      </c>
      <c r="I75">
        <v>0.23904162018257014</v>
      </c>
    </row>
    <row r="76" spans="1:9" x14ac:dyDescent="0.25">
      <c r="A76">
        <v>76</v>
      </c>
      <c r="B76">
        <v>0.16193999999999997</v>
      </c>
      <c r="C76">
        <v>1.0358739041316036</v>
      </c>
      <c r="D76">
        <v>1.4068263526854428</v>
      </c>
      <c r="E76">
        <v>1.22967115456712</v>
      </c>
      <c r="F76">
        <v>2.6166979048518457</v>
      </c>
      <c r="G76">
        <v>15.719168055517896</v>
      </c>
      <c r="H76">
        <v>8.0610610315804525</v>
      </c>
      <c r="I76">
        <v>0.24303862274019056</v>
      </c>
    </row>
    <row r="77" spans="1:9" x14ac:dyDescent="0.25">
      <c r="A77">
        <v>77</v>
      </c>
      <c r="B77">
        <v>0.16193999999999997</v>
      </c>
      <c r="C77">
        <v>1.0425091480514197</v>
      </c>
      <c r="D77">
        <v>1.4153213521906383</v>
      </c>
      <c r="E77">
        <v>1.2335146582455352</v>
      </c>
      <c r="F77">
        <v>2.5911326259590073</v>
      </c>
      <c r="G77">
        <v>15.802931779812054</v>
      </c>
      <c r="H77">
        <v>8.075711908002388</v>
      </c>
      <c r="I77">
        <v>0.24705607090829068</v>
      </c>
    </row>
    <row r="78" spans="1:9" x14ac:dyDescent="0.25">
      <c r="A78">
        <v>78</v>
      </c>
      <c r="B78">
        <v>0.16193999999999997</v>
      </c>
      <c r="C78">
        <v>1.0478299287898936</v>
      </c>
      <c r="D78">
        <v>1.4232054319695009</v>
      </c>
      <c r="E78">
        <v>1.2369637089816168</v>
      </c>
      <c r="F78">
        <v>2.5666770771548686</v>
      </c>
      <c r="G78">
        <v>15.882554449504148</v>
      </c>
      <c r="H78">
        <v>8.0908998935568324</v>
      </c>
      <c r="I78">
        <v>0.25109396468687062</v>
      </c>
    </row>
    <row r="79" spans="1:9" x14ac:dyDescent="0.25">
      <c r="A79">
        <v>79</v>
      </c>
      <c r="B79">
        <v>0.16193999999999997</v>
      </c>
      <c r="C79">
        <v>1.052388189194142</v>
      </c>
      <c r="D79">
        <v>1.4303975894889935</v>
      </c>
      <c r="E79">
        <v>1.2405054476245323</v>
      </c>
      <c r="F79">
        <v>2.5440037970396876</v>
      </c>
      <c r="G79">
        <v>15.954575669597212</v>
      </c>
      <c r="H79">
        <v>8.104922989480702</v>
      </c>
      <c r="I79">
        <v>0.25515230407593026</v>
      </c>
    </row>
    <row r="80" spans="1:9" x14ac:dyDescent="0.25">
      <c r="A80">
        <v>80</v>
      </c>
      <c r="B80">
        <v>0.16193999999999997</v>
      </c>
      <c r="C80">
        <v>1.0558831770032397</v>
      </c>
      <c r="D80">
        <v>1.4366745828995711</v>
      </c>
      <c r="E80">
        <v>1.243860907057563</v>
      </c>
      <c r="F80">
        <v>2.5243321619689474</v>
      </c>
      <c r="G80">
        <v>16.016025849602041</v>
      </c>
      <c r="H80">
        <v>8.1163837468538595</v>
      </c>
      <c r="I80">
        <v>0.25923108907546966</v>
      </c>
    </row>
    <row r="81" spans="1:9" x14ac:dyDescent="0.25">
      <c r="A81">
        <v>81</v>
      </c>
      <c r="B81">
        <v>0.16193999999999997</v>
      </c>
      <c r="C81">
        <v>1.0586765497030202</v>
      </c>
      <c r="D81">
        <v>1.4423039751552742</v>
      </c>
      <c r="E81">
        <v>1.2468970139067377</v>
      </c>
      <c r="F81">
        <v>2.5085749296374109</v>
      </c>
      <c r="G81">
        <v>16.065782293451726</v>
      </c>
      <c r="H81">
        <v>8.1254664442926288</v>
      </c>
      <c r="I81">
        <v>0.26333031968548881</v>
      </c>
    </row>
    <row r="82" spans="1:9" x14ac:dyDescent="0.25">
      <c r="A82">
        <v>82</v>
      </c>
      <c r="B82">
        <v>0.16193999999999997</v>
      </c>
      <c r="C82">
        <v>1.0608181183604664</v>
      </c>
      <c r="D82">
        <v>1.4469443289389057</v>
      </c>
      <c r="E82">
        <v>1.2492745877618452</v>
      </c>
      <c r="F82">
        <v>2.4960877152507215</v>
      </c>
      <c r="G82">
        <v>16.10412138434258</v>
      </c>
      <c r="H82">
        <v>8.1334303012827647</v>
      </c>
      <c r="I82">
        <v>0.26744999590598778</v>
      </c>
    </row>
    <row r="83" spans="1:9" x14ac:dyDescent="0.25">
      <c r="A83">
        <v>83</v>
      </c>
      <c r="B83">
        <v>0.16193999999999997</v>
      </c>
      <c r="C83">
        <v>1.061861197873015</v>
      </c>
      <c r="D83">
        <v>1.4514240239334903</v>
      </c>
      <c r="E83">
        <v>1.2510818061320521</v>
      </c>
      <c r="F83">
        <v>2.485592341885384</v>
      </c>
      <c r="G83">
        <v>16.133558523119991</v>
      </c>
      <c r="H83">
        <v>8.1411885149772587</v>
      </c>
      <c r="I83">
        <v>0.27159011773696651</v>
      </c>
    </row>
    <row r="84" spans="1:9" x14ac:dyDescent="0.25">
      <c r="A84">
        <v>84</v>
      </c>
      <c r="B84">
        <v>0.16193999999999997</v>
      </c>
      <c r="C84">
        <v>1.0624676921863601</v>
      </c>
      <c r="D84">
        <v>1.4554211901636811</v>
      </c>
      <c r="E84">
        <v>1.251936773754772</v>
      </c>
      <c r="F84">
        <v>2.4759016527669897</v>
      </c>
      <c r="G84">
        <v>16.157275071385602</v>
      </c>
      <c r="H84">
        <v>8.1488226632223473</v>
      </c>
      <c r="I84">
        <v>0.27575068517842494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3" width="12.7109375" customWidth="1"/>
    <col min="4" max="4" width="13.7109375" customWidth="1"/>
    <col min="5" max="5" width="12.7109375" customWidth="1"/>
    <col min="6" max="8" width="11.85546875" customWidth="1"/>
    <col min="9" max="9" width="14.7109375" customWidth="1"/>
  </cols>
  <sheetData>
    <row r="1" spans="1:9" x14ac:dyDescent="0.25">
      <c r="A1" s="50" t="s">
        <v>159</v>
      </c>
      <c r="B1" s="50" t="s">
        <v>180</v>
      </c>
      <c r="C1" s="50" t="s">
        <v>160</v>
      </c>
      <c r="D1" s="50" t="s">
        <v>167</v>
      </c>
      <c r="E1" s="50" t="s">
        <v>181</v>
      </c>
      <c r="F1" s="50" t="s">
        <v>259</v>
      </c>
      <c r="G1" s="50" t="s">
        <v>260</v>
      </c>
      <c r="H1" s="50" t="s">
        <v>261</v>
      </c>
      <c r="I1" s="50" t="s">
        <v>161</v>
      </c>
    </row>
    <row r="2" spans="1:9" x14ac:dyDescent="0.25">
      <c r="A2">
        <v>2</v>
      </c>
      <c r="B2">
        <v>9.360000000000035E-3</v>
      </c>
      <c r="C2">
        <v>0.12893748812326994</v>
      </c>
      <c r="D2">
        <v>9.9905878860139824E-2</v>
      </c>
      <c r="E2">
        <v>0.11232220775134885</v>
      </c>
      <c r="F2">
        <v>1.9274659695235019</v>
      </c>
      <c r="G2">
        <v>4.4081893035297517</v>
      </c>
      <c r="H2">
        <v>2.7001312550014247</v>
      </c>
      <c r="I2">
        <v>8.3902939166097031E-3</v>
      </c>
    </row>
    <row r="3" spans="1:9" x14ac:dyDescent="0.25">
      <c r="A3">
        <v>3</v>
      </c>
      <c r="B3">
        <v>1.8809999999999993E-2</v>
      </c>
      <c r="C3">
        <v>0.25619431837533385</v>
      </c>
      <c r="D3">
        <v>0.19924673215959346</v>
      </c>
      <c r="E3">
        <v>0.22380021069368403</v>
      </c>
      <c r="F3">
        <v>3.8216996511091286</v>
      </c>
      <c r="G3">
        <v>8.720505399692394</v>
      </c>
      <c r="H3">
        <v>5.3346966363146056</v>
      </c>
      <c r="I3">
        <v>1.6780587833219406E-2</v>
      </c>
    </row>
    <row r="4" spans="1:9" x14ac:dyDescent="0.25">
      <c r="A4">
        <v>4</v>
      </c>
      <c r="B4">
        <v>2.8410000000000046E-2</v>
      </c>
      <c r="C4">
        <v>0.38063552505687809</v>
      </c>
      <c r="D4">
        <v>0.29771636665223999</v>
      </c>
      <c r="E4">
        <v>0.33367372437631504</v>
      </c>
      <c r="F4">
        <v>5.6603950477387777</v>
      </c>
      <c r="G4">
        <v>12.858778252662281</v>
      </c>
      <c r="H4">
        <v>7.8556442144647951</v>
      </c>
      <c r="I4">
        <v>2.5170881749829111E-2</v>
      </c>
    </row>
    <row r="5" spans="1:9" x14ac:dyDescent="0.25">
      <c r="A5">
        <v>5</v>
      </c>
      <c r="B5">
        <v>3.6660000000000026E-2</v>
      </c>
      <c r="C5">
        <v>0.50117913214291554</v>
      </c>
      <c r="D5">
        <v>0.39494097349329205</v>
      </c>
      <c r="E5">
        <v>0.44119604425159775</v>
      </c>
      <c r="F5">
        <v>7.4272977888221803</v>
      </c>
      <c r="G5">
        <v>16.755993114804134</v>
      </c>
      <c r="H5">
        <v>10.227938496694733</v>
      </c>
      <c r="I5">
        <v>3.3561175666438813E-2</v>
      </c>
    </row>
    <row r="6" spans="1:9" x14ac:dyDescent="0.25">
      <c r="A6">
        <v>6</v>
      </c>
      <c r="B6">
        <v>4.4869999999999965E-2</v>
      </c>
      <c r="C6">
        <v>0.61684566002194452</v>
      </c>
      <c r="D6">
        <v>0.49066878235411704</v>
      </c>
      <c r="E6">
        <v>0.54550121640794214</v>
      </c>
      <c r="F6">
        <v>9.1100261542374952</v>
      </c>
      <c r="G6">
        <v>20.350441796857005</v>
      </c>
      <c r="H6">
        <v>12.426518977806383</v>
      </c>
      <c r="I6">
        <v>4.1951469583048517E-2</v>
      </c>
    </row>
    <row r="7" spans="1:9" x14ac:dyDescent="0.25">
      <c r="A7">
        <v>7</v>
      </c>
      <c r="B7">
        <v>5.3059999999999996E-2</v>
      </c>
      <c r="C7">
        <v>0.72672524813280437</v>
      </c>
      <c r="D7">
        <v>0.58473154917136683</v>
      </c>
      <c r="E7">
        <v>0.64581097792311304</v>
      </c>
      <c r="F7">
        <v>10.699304900639376</v>
      </c>
      <c r="G7">
        <v>23.580799732994659</v>
      </c>
      <c r="H7">
        <v>14.433810617711956</v>
      </c>
      <c r="I7">
        <v>5.0341763499658222E-2</v>
      </c>
    </row>
    <row r="8" spans="1:9" x14ac:dyDescent="0.25">
      <c r="A8">
        <v>8</v>
      </c>
      <c r="B8">
        <v>6.1270000000000047E-2</v>
      </c>
      <c r="C8">
        <v>0.82993569383913757</v>
      </c>
      <c r="D8">
        <v>0.67660927312759211</v>
      </c>
      <c r="E8">
        <v>0.74165811936587556</v>
      </c>
      <c r="F8">
        <v>12.187506636330552</v>
      </c>
      <c r="G8">
        <v>26.378006813953384</v>
      </c>
      <c r="H8">
        <v>16.23754274255441</v>
      </c>
      <c r="I8">
        <v>5.8732057416267927E-2</v>
      </c>
    </row>
    <row r="9" spans="1:9" x14ac:dyDescent="0.25">
      <c r="A9">
        <v>9</v>
      </c>
      <c r="B9">
        <v>6.9529999999999981E-2</v>
      </c>
      <c r="C9">
        <v>0.9257515658203832</v>
      </c>
      <c r="D9">
        <v>0.76610993116265769</v>
      </c>
      <c r="E9">
        <v>0.83263801689563366</v>
      </c>
      <c r="F9">
        <v>13.569505940532723</v>
      </c>
      <c r="G9">
        <v>28.660621120949003</v>
      </c>
      <c r="H9">
        <v>17.829877346809365</v>
      </c>
      <c r="I9">
        <v>6.7122351332877625E-2</v>
      </c>
    </row>
    <row r="10" spans="1:9" x14ac:dyDescent="0.25">
      <c r="A10">
        <v>10</v>
      </c>
      <c r="B10">
        <v>7.6160000000000005E-2</v>
      </c>
      <c r="C10">
        <v>1.0138581463120757</v>
      </c>
      <c r="D10">
        <v>0.85276800273460052</v>
      </c>
      <c r="E10">
        <v>0.91862730888321054</v>
      </c>
      <c r="F10">
        <v>14.841450561206408</v>
      </c>
      <c r="G10">
        <v>30.327336724598961</v>
      </c>
      <c r="H10">
        <v>19.206296350704008</v>
      </c>
      <c r="I10">
        <v>7.5512645249487337E-2</v>
      </c>
    </row>
    <row r="11" spans="1:9" x14ac:dyDescent="0.25">
      <c r="A11">
        <v>11</v>
      </c>
      <c r="B11">
        <v>8.268999999999993E-2</v>
      </c>
      <c r="C11">
        <v>1.0943684214318308</v>
      </c>
      <c r="D11">
        <v>0.93636232103325878</v>
      </c>
      <c r="E11">
        <v>0.99975604039217159</v>
      </c>
      <c r="F11">
        <v>16.001040794197365</v>
      </c>
      <c r="G11">
        <v>31.247624266723506</v>
      </c>
      <c r="H11">
        <v>20.365729694635704</v>
      </c>
      <c r="I11">
        <v>8.3902939166097035E-2</v>
      </c>
    </row>
    <row r="12" spans="1:9" x14ac:dyDescent="0.25">
      <c r="A12">
        <v>12</v>
      </c>
      <c r="B12">
        <v>8.9110000000000023E-2</v>
      </c>
      <c r="C12">
        <v>1.1677817918246169</v>
      </c>
      <c r="D12">
        <v>1.0167619258338998</v>
      </c>
      <c r="E12">
        <v>1.0757201330785136</v>
      </c>
      <c r="F12">
        <v>17.047338681349572</v>
      </c>
      <c r="G12">
        <v>31.247624266723506</v>
      </c>
      <c r="H12">
        <v>21.310721958607427</v>
      </c>
      <c r="I12">
        <v>9.2293233082706733E-2</v>
      </c>
    </row>
    <row r="13" spans="1:9" x14ac:dyDescent="0.25">
      <c r="A13">
        <v>13</v>
      </c>
      <c r="B13">
        <v>9.542000000000006E-2</v>
      </c>
      <c r="C13">
        <v>1.2342388088341083</v>
      </c>
      <c r="D13">
        <v>1.0938889103159943</v>
      </c>
      <c r="E13">
        <v>1.1464483770521481</v>
      </c>
      <c r="F13">
        <v>17.981943603050158</v>
      </c>
      <c r="G13">
        <v>31.247624266723506</v>
      </c>
      <c r="H13">
        <v>22.047988532441742</v>
      </c>
      <c r="I13">
        <v>0.10068352699931644</v>
      </c>
    </row>
    <row r="14" spans="1:9" x14ac:dyDescent="0.25">
      <c r="A14">
        <v>14</v>
      </c>
      <c r="B14">
        <v>0.10165000000000002</v>
      </c>
      <c r="C14">
        <v>1.2939084553554998</v>
      </c>
      <c r="D14">
        <v>1.1675320130031921</v>
      </c>
      <c r="E14">
        <v>1.212069947058003</v>
      </c>
      <c r="F14">
        <v>18.806594620560801</v>
      </c>
      <c r="G14">
        <v>31.247624266723506</v>
      </c>
      <c r="H14">
        <v>22.59019575096028</v>
      </c>
      <c r="I14">
        <v>0.10907382091592614</v>
      </c>
    </row>
    <row r="15" spans="1:9" x14ac:dyDescent="0.25">
      <c r="A15">
        <v>15</v>
      </c>
      <c r="B15">
        <v>0.10603999999999991</v>
      </c>
      <c r="C15">
        <v>1.3467025799262184</v>
      </c>
      <c r="D15">
        <v>1.2373691079326126</v>
      </c>
      <c r="E15">
        <v>1.2729987883702245</v>
      </c>
      <c r="F15">
        <v>19.522698609227803</v>
      </c>
      <c r="G15">
        <v>31.247624266723506</v>
      </c>
      <c r="H15">
        <v>22.956212739897257</v>
      </c>
      <c r="I15">
        <v>0.11746411483253585</v>
      </c>
    </row>
    <row r="16" spans="1:9" x14ac:dyDescent="0.25">
      <c r="A16">
        <v>16</v>
      </c>
      <c r="B16">
        <v>0.11073</v>
      </c>
      <c r="C16">
        <v>1.3926504982598122</v>
      </c>
      <c r="D16">
        <v>1.3033452518593933</v>
      </c>
      <c r="E16">
        <v>1.3293627826038024</v>
      </c>
      <c r="F16">
        <v>20.127758764692739</v>
      </c>
      <c r="G16">
        <v>31.247624266723506</v>
      </c>
      <c r="H16">
        <v>23.171806020195465</v>
      </c>
      <c r="I16">
        <v>0.12585440874914552</v>
      </c>
    </row>
    <row r="17" spans="1:9" x14ac:dyDescent="0.25">
      <c r="A17">
        <v>17</v>
      </c>
      <c r="B17">
        <v>0.11565000000000003</v>
      </c>
      <c r="C17">
        <v>1.4319301803240276</v>
      </c>
      <c r="D17">
        <v>1.3648269359384608</v>
      </c>
      <c r="E17">
        <v>1.3811966845733035</v>
      </c>
      <c r="F17">
        <v>20.621600071186595</v>
      </c>
      <c r="G17">
        <v>31.247624266723506</v>
      </c>
      <c r="H17">
        <v>23.269339854597689</v>
      </c>
      <c r="I17">
        <v>0.13424470266575525</v>
      </c>
    </row>
    <row r="18" spans="1:9" x14ac:dyDescent="0.25">
      <c r="A18">
        <v>18</v>
      </c>
      <c r="B18">
        <v>0.12070000000000003</v>
      </c>
      <c r="C18">
        <v>1.4647851011196305</v>
      </c>
      <c r="D18">
        <v>1.4224303493686055</v>
      </c>
      <c r="E18">
        <v>1.4284593043043767</v>
      </c>
      <c r="F18">
        <v>21.008184938955257</v>
      </c>
      <c r="G18">
        <v>31.247624266723506</v>
      </c>
      <c r="H18">
        <v>23.290182936867616</v>
      </c>
      <c r="I18">
        <v>0.14263499658236498</v>
      </c>
    </row>
    <row r="19" spans="1:9" x14ac:dyDescent="0.25">
      <c r="A19">
        <v>19</v>
      </c>
      <c r="B19">
        <v>0.12579000000000007</v>
      </c>
      <c r="C19">
        <v>1.4913612354414085</v>
      </c>
      <c r="D19">
        <v>1.4766762599362888</v>
      </c>
      <c r="E19">
        <v>1.4712276200257841</v>
      </c>
      <c r="F19">
        <v>21.297076304917741</v>
      </c>
      <c r="G19">
        <v>31.202975452720295</v>
      </c>
      <c r="H19">
        <v>23.290182936867616</v>
      </c>
      <c r="I19">
        <v>0.15102529049897467</v>
      </c>
    </row>
    <row r="20" spans="1:9" x14ac:dyDescent="0.25">
      <c r="A20">
        <v>20</v>
      </c>
      <c r="B20">
        <v>0.12874999999999992</v>
      </c>
      <c r="C20">
        <v>1.5122101496580986</v>
      </c>
      <c r="D20">
        <v>1.5281094350626945</v>
      </c>
      <c r="E20">
        <v>1.5100324959929714</v>
      </c>
      <c r="F20">
        <v>21.50264942326034</v>
      </c>
      <c r="G20">
        <v>31.085358153450137</v>
      </c>
      <c r="H20">
        <v>23.290182936867616</v>
      </c>
      <c r="I20">
        <v>0.15941558441558434</v>
      </c>
    </row>
    <row r="21" spans="1:9" x14ac:dyDescent="0.25">
      <c r="A21">
        <v>21</v>
      </c>
      <c r="B21">
        <v>0.13210999999999995</v>
      </c>
      <c r="C21">
        <v>1.5280024306618361</v>
      </c>
      <c r="D21">
        <v>1.5772522630275947</v>
      </c>
      <c r="E21">
        <v>1.5456559360503743</v>
      </c>
      <c r="F21">
        <v>21.642703581855042</v>
      </c>
      <c r="G21">
        <v>30.890241435358316</v>
      </c>
      <c r="H21">
        <v>23.290182936867616</v>
      </c>
      <c r="I21">
        <v>0.16780587833219407</v>
      </c>
    </row>
    <row r="22" spans="1:9" x14ac:dyDescent="0.25">
      <c r="A22">
        <v>22</v>
      </c>
      <c r="B22">
        <v>0.13578000000000001</v>
      </c>
      <c r="C22">
        <v>1.5399988202938217</v>
      </c>
      <c r="D22">
        <v>1.6248517486932967</v>
      </c>
      <c r="E22">
        <v>1.5789567143535754</v>
      </c>
      <c r="F22">
        <v>21.736106293543699</v>
      </c>
      <c r="G22">
        <v>30.634562914195094</v>
      </c>
      <c r="H22">
        <v>23.290182936867616</v>
      </c>
      <c r="I22">
        <v>0.1761961722488038</v>
      </c>
    </row>
    <row r="23" spans="1:9" x14ac:dyDescent="0.25">
      <c r="A23">
        <v>23</v>
      </c>
      <c r="B23">
        <v>0.13969000000000009</v>
      </c>
      <c r="C23">
        <v>1.5495703820218631</v>
      </c>
      <c r="D23">
        <v>1.6712740813157454</v>
      </c>
      <c r="E23">
        <v>1.6105837382192112</v>
      </c>
      <c r="F23">
        <v>21.800170013527868</v>
      </c>
      <c r="G23">
        <v>30.332170005956197</v>
      </c>
      <c r="H23">
        <v>23.290182936867616</v>
      </c>
      <c r="I23">
        <v>0.18458646616541347</v>
      </c>
    </row>
    <row r="24" spans="1:9" x14ac:dyDescent="0.25">
      <c r="A24">
        <v>24</v>
      </c>
      <c r="B24">
        <v>0.14373999999999998</v>
      </c>
      <c r="C24">
        <v>1.5577996937983971</v>
      </c>
      <c r="D24">
        <v>1.716725314264999</v>
      </c>
      <c r="E24">
        <v>1.6410202942343481</v>
      </c>
      <c r="F24">
        <v>21.846040105356824</v>
      </c>
      <c r="G24">
        <v>29.992593661452201</v>
      </c>
      <c r="H24">
        <v>23.290182936867616</v>
      </c>
      <c r="I24">
        <v>0.19297676008202316</v>
      </c>
    </row>
    <row r="25" spans="1:9" x14ac:dyDescent="0.25">
      <c r="A25">
        <v>25</v>
      </c>
      <c r="B25">
        <v>0.14491000000000009</v>
      </c>
      <c r="C25">
        <v>1.5656453418797394</v>
      </c>
      <c r="D25">
        <v>1.7612930715092447</v>
      </c>
      <c r="E25">
        <v>1.6707907189245828</v>
      </c>
      <c r="F25">
        <v>21.883643727536988</v>
      </c>
      <c r="G25">
        <v>29.625624228999698</v>
      </c>
      <c r="H25">
        <v>23.290182936867616</v>
      </c>
      <c r="I25">
        <v>0.20136705399863289</v>
      </c>
    </row>
    <row r="26" spans="1:9" x14ac:dyDescent="0.25">
      <c r="A26">
        <v>26</v>
      </c>
      <c r="B26">
        <v>0.14674000000000009</v>
      </c>
      <c r="C26">
        <v>1.5738058558303534</v>
      </c>
      <c r="D26">
        <v>1.8048288548491314</v>
      </c>
      <c r="E26">
        <v>1.7003983521938155</v>
      </c>
      <c r="F26">
        <v>21.919481164274895</v>
      </c>
      <c r="G26">
        <v>29.234189514820958</v>
      </c>
      <c r="H26">
        <v>23.290182936867616</v>
      </c>
      <c r="I26">
        <v>0.20975734791524261</v>
      </c>
    </row>
    <row r="27" spans="1:9" x14ac:dyDescent="0.25">
      <c r="A27">
        <v>27</v>
      </c>
      <c r="B27">
        <v>0.1492</v>
      </c>
      <c r="C27">
        <v>1.5827260859004775</v>
      </c>
      <c r="D27">
        <v>1.8470870307629743</v>
      </c>
      <c r="E27">
        <v>1.7300460288658723</v>
      </c>
      <c r="F27">
        <v>21.958501128148132</v>
      </c>
      <c r="G27">
        <v>28.822177440226191</v>
      </c>
      <c r="H27">
        <v>23.290182936867616</v>
      </c>
      <c r="I27">
        <v>0.21814764183185228</v>
      </c>
    </row>
    <row r="28" spans="1:9" x14ac:dyDescent="0.25">
      <c r="A28">
        <v>28</v>
      </c>
      <c r="B28">
        <v>0.15226000000000006</v>
      </c>
      <c r="C28">
        <v>1.5927820709529079</v>
      </c>
      <c r="D28">
        <v>1.8878712347847986</v>
      </c>
      <c r="E28">
        <v>1.7594848403217869</v>
      </c>
      <c r="F28">
        <v>22.00103476720788</v>
      </c>
      <c r="G28">
        <v>28.395485233604909</v>
      </c>
      <c r="H28">
        <v>23.290182936867616</v>
      </c>
      <c r="I28">
        <v>0.22653793574846198</v>
      </c>
    </row>
    <row r="29" spans="1:9" x14ac:dyDescent="0.25">
      <c r="A29">
        <v>29</v>
      </c>
      <c r="B29">
        <v>0.15589000000000008</v>
      </c>
      <c r="C29">
        <v>1.6043574371554488</v>
      </c>
      <c r="D29">
        <v>1.9268679367752146</v>
      </c>
      <c r="E29">
        <v>1.7881611553334489</v>
      </c>
      <c r="F29">
        <v>22.043859598154459</v>
      </c>
      <c r="G29">
        <v>27.959759402549757</v>
      </c>
      <c r="H29">
        <v>23.290182936867616</v>
      </c>
      <c r="I29">
        <v>0.23492822966507171</v>
      </c>
    </row>
    <row r="30" spans="1:9" x14ac:dyDescent="0.25">
      <c r="A30">
        <v>30</v>
      </c>
      <c r="B30">
        <v>0.15651999999999999</v>
      </c>
      <c r="C30">
        <v>1.6177076899281739</v>
      </c>
      <c r="D30">
        <v>1.9631586224838304</v>
      </c>
      <c r="E30">
        <v>1.8152306918326357</v>
      </c>
      <c r="F30">
        <v>22.08507784816614</v>
      </c>
      <c r="G30">
        <v>27.52339773917604</v>
      </c>
      <c r="H30">
        <v>23.290182936867616</v>
      </c>
      <c r="I30">
        <v>0.24331852358168141</v>
      </c>
    </row>
    <row r="31" spans="1:9" x14ac:dyDescent="0.25">
      <c r="A31">
        <v>31</v>
      </c>
      <c r="B31">
        <v>0.15748000000000006</v>
      </c>
      <c r="C31">
        <v>1.6328971605210438</v>
      </c>
      <c r="D31">
        <v>1.9963693294230531</v>
      </c>
      <c r="E31">
        <v>1.840305076269539</v>
      </c>
      <c r="F31">
        <v>22.124839499574257</v>
      </c>
      <c r="G31">
        <v>27.090319137262075</v>
      </c>
      <c r="H31">
        <v>23.290182936867616</v>
      </c>
      <c r="I31">
        <v>0.2517088174982911</v>
      </c>
    </row>
    <row r="32" spans="1:9" x14ac:dyDescent="0.25">
      <c r="A32">
        <v>32</v>
      </c>
      <c r="B32">
        <v>0.15873999999999988</v>
      </c>
      <c r="C32">
        <v>1.6500042670647519</v>
      </c>
      <c r="D32">
        <v>2.0250852759313984</v>
      </c>
      <c r="E32">
        <v>1.8624581346962481</v>
      </c>
      <c r="F32">
        <v>22.164082898258712</v>
      </c>
      <c r="G32">
        <v>26.666882505299316</v>
      </c>
      <c r="H32">
        <v>23.290182936867616</v>
      </c>
      <c r="I32">
        <v>0.26009911141490077</v>
      </c>
    </row>
    <row r="33" spans="1:9" x14ac:dyDescent="0.25">
      <c r="A33">
        <v>33</v>
      </c>
      <c r="B33">
        <v>0.16025</v>
      </c>
      <c r="C33">
        <v>1.6689532315491107</v>
      </c>
      <c r="D33">
        <v>2.0498927399899771</v>
      </c>
      <c r="E33">
        <v>1.8826282870421913</v>
      </c>
      <c r="F33">
        <v>22.205713470244913</v>
      </c>
      <c r="G33">
        <v>26.263077842718783</v>
      </c>
      <c r="H33">
        <v>23.290182936867616</v>
      </c>
      <c r="I33">
        <v>0.2684894053315105</v>
      </c>
    </row>
    <row r="34" spans="1:9" x14ac:dyDescent="0.25">
      <c r="A34">
        <v>34</v>
      </c>
      <c r="B34">
        <v>0.16193999999999997</v>
      </c>
      <c r="C34">
        <v>1.6893032057481823</v>
      </c>
      <c r="D34">
        <v>2.0707507083692156</v>
      </c>
      <c r="E34">
        <v>1.9014340569274384</v>
      </c>
      <c r="F34">
        <v>22.25149471850235</v>
      </c>
      <c r="G34">
        <v>25.887253598313475</v>
      </c>
      <c r="H34">
        <v>23.290182936867616</v>
      </c>
      <c r="I34">
        <v>0.27687969924812023</v>
      </c>
    </row>
    <row r="35" spans="1:9" x14ac:dyDescent="0.25">
      <c r="A35">
        <v>35</v>
      </c>
      <c r="B35">
        <v>0.16193999999999997</v>
      </c>
      <c r="C35">
        <v>1.7104600992554833</v>
      </c>
      <c r="D35">
        <v>2.0884350949459858</v>
      </c>
      <c r="E35">
        <v>1.9188820563039846</v>
      </c>
      <c r="F35">
        <v>22.302401049564388</v>
      </c>
      <c r="G35">
        <v>25.543606538782665</v>
      </c>
      <c r="H35">
        <v>23.290182936867616</v>
      </c>
      <c r="I35">
        <v>0.28526999316472995</v>
      </c>
    </row>
    <row r="36" spans="1:9" x14ac:dyDescent="0.25">
      <c r="A36">
        <v>36</v>
      </c>
      <c r="B36">
        <v>0.16193999999999997</v>
      </c>
      <c r="C36">
        <v>1.7319657299288644</v>
      </c>
      <c r="D36">
        <v>2.10437701607656</v>
      </c>
      <c r="E36">
        <v>1.9351734829707019</v>
      </c>
      <c r="F36">
        <v>22.359064038636728</v>
      </c>
      <c r="G36">
        <v>25.234919660424389</v>
      </c>
      <c r="H36">
        <v>23.290182936867616</v>
      </c>
      <c r="I36">
        <v>0.29366028708133962</v>
      </c>
    </row>
    <row r="37" spans="1:9" x14ac:dyDescent="0.25">
      <c r="A37">
        <v>37</v>
      </c>
      <c r="B37">
        <v>0.16193999999999997</v>
      </c>
      <c r="C37">
        <v>1.7535366673842183</v>
      </c>
      <c r="D37">
        <v>2.119400466301248</v>
      </c>
      <c r="E37">
        <v>1.9505990808454796</v>
      </c>
      <c r="F37">
        <v>22.422115193581867</v>
      </c>
      <c r="G37">
        <v>24.965803317646841</v>
      </c>
      <c r="H37">
        <v>23.290182936867616</v>
      </c>
      <c r="I37">
        <v>0.30205058099794935</v>
      </c>
    </row>
    <row r="38" spans="1:9" x14ac:dyDescent="0.25">
      <c r="A38">
        <v>38</v>
      </c>
      <c r="B38">
        <v>0.16193999999999997</v>
      </c>
      <c r="C38">
        <v>1.775122477264879</v>
      </c>
      <c r="D38">
        <v>2.1347573305976701</v>
      </c>
      <c r="E38">
        <v>1.9652164834146428</v>
      </c>
      <c r="F38">
        <v>22.492362508856473</v>
      </c>
      <c r="G38">
        <v>24.741862088509205</v>
      </c>
      <c r="H38">
        <v>23.290182936867616</v>
      </c>
      <c r="I38">
        <v>0.31044087491455907</v>
      </c>
    </row>
    <row r="39" spans="1:9" x14ac:dyDescent="0.25">
      <c r="A39">
        <v>39</v>
      </c>
      <c r="B39">
        <v>0.16193999999999997</v>
      </c>
      <c r="C39">
        <v>1.7967319161892095</v>
      </c>
      <c r="D39">
        <v>2.1510162431304893</v>
      </c>
      <c r="E39">
        <v>1.9796011330173471</v>
      </c>
      <c r="F39">
        <v>22.570351887288542</v>
      </c>
      <c r="G39">
        <v>24.566717046770655</v>
      </c>
      <c r="H39">
        <v>23.290182936867616</v>
      </c>
      <c r="I39">
        <v>0.31883116883116869</v>
      </c>
    </row>
    <row r="40" spans="1:9" x14ac:dyDescent="0.25">
      <c r="A40">
        <v>40</v>
      </c>
      <c r="B40">
        <v>0.16193999999999997</v>
      </c>
      <c r="C40">
        <v>1.818211366999299</v>
      </c>
      <c r="D40">
        <v>2.1679251093834981</v>
      </c>
      <c r="E40">
        <v>1.9944971442390491</v>
      </c>
      <c r="F40">
        <v>22.65597709223448</v>
      </c>
      <c r="G40">
        <v>24.443337710321309</v>
      </c>
      <c r="H40">
        <v>23.290182936867616</v>
      </c>
      <c r="I40">
        <v>0.32722146274777841</v>
      </c>
    </row>
    <row r="41" spans="1:9" x14ac:dyDescent="0.25">
      <c r="A41">
        <v>41</v>
      </c>
      <c r="B41">
        <v>0.16193999999999997</v>
      </c>
      <c r="C41">
        <v>1.8391920334416854</v>
      </c>
      <c r="D41">
        <v>2.1856153317714728</v>
      </c>
      <c r="E41">
        <v>2.0107769452569788</v>
      </c>
      <c r="F41">
        <v>22.747355366795869</v>
      </c>
      <c r="G41">
        <v>24.377690000137964</v>
      </c>
      <c r="H41">
        <v>23.290182936867616</v>
      </c>
      <c r="I41">
        <v>0.33561175666438814</v>
      </c>
    </row>
    <row r="42" spans="1:9" x14ac:dyDescent="0.25">
      <c r="A42">
        <v>42</v>
      </c>
      <c r="B42">
        <v>0.16193999999999997</v>
      </c>
      <c r="C42">
        <v>1.85975551084599</v>
      </c>
      <c r="D42">
        <v>2.2044161009932335</v>
      </c>
      <c r="E42">
        <v>2.0289684632191656</v>
      </c>
      <c r="F42">
        <v>22.84552907883123</v>
      </c>
      <c r="G42">
        <v>24.377690000137964</v>
      </c>
      <c r="H42">
        <v>23.290182936867616</v>
      </c>
      <c r="I42">
        <v>0.34400205058099786</v>
      </c>
    </row>
    <row r="43" spans="1:9" x14ac:dyDescent="0.25">
      <c r="A43">
        <v>43</v>
      </c>
      <c r="B43">
        <v>0.16193999999999997</v>
      </c>
      <c r="C43">
        <v>1.8799183768881316</v>
      </c>
      <c r="D43">
        <v>2.2242794073280878</v>
      </c>
      <c r="E43">
        <v>2.0489625998035663</v>
      </c>
      <c r="F43">
        <v>22.953025695239358</v>
      </c>
      <c r="G43">
        <v>24.419802367038429</v>
      </c>
      <c r="H43">
        <v>23.290182936867616</v>
      </c>
      <c r="I43">
        <v>0.35239234449760759</v>
      </c>
    </row>
    <row r="44" spans="1:9" x14ac:dyDescent="0.25">
      <c r="A44">
        <v>44</v>
      </c>
      <c r="B44">
        <v>0.16193999999999997</v>
      </c>
      <c r="C44">
        <v>1.8995681837763143</v>
      </c>
      <c r="D44">
        <v>2.2459683570158107</v>
      </c>
      <c r="E44">
        <v>2.070015364544382</v>
      </c>
      <c r="F44">
        <v>23.072049385567961</v>
      </c>
      <c r="G44">
        <v>24.497996846882486</v>
      </c>
      <c r="H44">
        <v>23.290182936867616</v>
      </c>
      <c r="I44">
        <v>0.3607826384142172</v>
      </c>
    </row>
    <row r="45" spans="1:9" x14ac:dyDescent="0.25">
      <c r="A45">
        <v>45</v>
      </c>
      <c r="B45">
        <v>0.16193999999999997</v>
      </c>
      <c r="C45">
        <v>1.9183167107333643</v>
      </c>
      <c r="D45">
        <v>2.2697945182935015</v>
      </c>
      <c r="E45">
        <v>2.0916628984441741</v>
      </c>
      <c r="F45">
        <v>23.203158456024749</v>
      </c>
      <c r="G45">
        <v>24.613124559216605</v>
      </c>
      <c r="H45">
        <v>23.290182936867616</v>
      </c>
      <c r="I45">
        <v>0.36917293233082693</v>
      </c>
    </row>
    <row r="46" spans="1:9" x14ac:dyDescent="0.25">
      <c r="A46">
        <v>46</v>
      </c>
      <c r="B46">
        <v>0.16193999999999997</v>
      </c>
      <c r="C46">
        <v>1.9361067557236755</v>
      </c>
      <c r="D46">
        <v>2.2954134601187617</v>
      </c>
      <c r="E46">
        <v>2.1143088736028788</v>
      </c>
      <c r="F46">
        <v>23.346342217868063</v>
      </c>
      <c r="G46">
        <v>24.776948560792764</v>
      </c>
      <c r="H46">
        <v>23.295668411571587</v>
      </c>
      <c r="I46">
        <v>0.37756322624743666</v>
      </c>
    </row>
    <row r="47" spans="1:9" x14ac:dyDescent="0.25">
      <c r="A47">
        <v>47</v>
      </c>
      <c r="B47">
        <v>0.16193999999999997</v>
      </c>
      <c r="C47">
        <v>1.9527575355386302</v>
      </c>
      <c r="D47">
        <v>2.3226267469066673</v>
      </c>
      <c r="E47">
        <v>2.1380908513135997</v>
      </c>
      <c r="F47">
        <v>23.501671541129546</v>
      </c>
      <c r="G47">
        <v>24.9944080180749</v>
      </c>
      <c r="H47">
        <v>23.321438871771306</v>
      </c>
      <c r="I47">
        <v>0.38595352016404633</v>
      </c>
    </row>
    <row r="48" spans="1:9" x14ac:dyDescent="0.25">
      <c r="A48">
        <v>48</v>
      </c>
      <c r="B48">
        <v>0.16193999999999997</v>
      </c>
      <c r="C48">
        <v>1.9682723882549478</v>
      </c>
      <c r="D48">
        <v>2.3510586354617469</v>
      </c>
      <c r="E48">
        <v>2.1630717906947612</v>
      </c>
      <c r="F48">
        <v>23.669892296738674</v>
      </c>
      <c r="G48">
        <v>25.260541018703417</v>
      </c>
      <c r="H48">
        <v>23.376405004859627</v>
      </c>
      <c r="I48">
        <v>0.39434381408065605</v>
      </c>
    </row>
    <row r="49" spans="1:9" x14ac:dyDescent="0.25">
      <c r="A49">
        <v>49</v>
      </c>
      <c r="B49">
        <v>0.16193999999999997</v>
      </c>
      <c r="C49">
        <v>1.9830729883796498</v>
      </c>
      <c r="D49">
        <v>2.380727291310619</v>
      </c>
      <c r="E49">
        <v>2.1887452056534769</v>
      </c>
      <c r="F49">
        <v>23.848838660624907</v>
      </c>
      <c r="G49">
        <v>25.568285449491846</v>
      </c>
      <c r="H49">
        <v>23.465179409115532</v>
      </c>
      <c r="I49">
        <v>0.40273410799726578</v>
      </c>
    </row>
    <row r="50" spans="1:9" x14ac:dyDescent="0.25">
      <c r="A50">
        <v>50</v>
      </c>
      <c r="B50">
        <v>0.16193999999999997</v>
      </c>
      <c r="C50">
        <v>1.9973918560510271</v>
      </c>
      <c r="D50">
        <v>2.4120908366509966</v>
      </c>
      <c r="E50">
        <v>2.2146020717403743</v>
      </c>
      <c r="F50">
        <v>24.032965713667696</v>
      </c>
      <c r="G50">
        <v>25.909733733474816</v>
      </c>
      <c r="H50">
        <v>23.588564249667616</v>
      </c>
      <c r="I50">
        <v>0.4111244019138755</v>
      </c>
    </row>
    <row r="51" spans="1:9" x14ac:dyDescent="0.25">
      <c r="A51">
        <v>51</v>
      </c>
      <c r="B51">
        <v>0.16193999999999997</v>
      </c>
      <c r="C51">
        <v>2.0113294558659067</v>
      </c>
      <c r="D51">
        <v>2.4454972332539904</v>
      </c>
      <c r="E51">
        <v>2.2411957190671847</v>
      </c>
      <c r="F51">
        <v>24.216378511161455</v>
      </c>
      <c r="G51">
        <v>26.274341749608748</v>
      </c>
      <c r="H51">
        <v>23.743295844437839</v>
      </c>
      <c r="I51">
        <v>0.41951469583048523</v>
      </c>
    </row>
    <row r="52" spans="1:9" x14ac:dyDescent="0.25">
      <c r="A52">
        <v>52</v>
      </c>
      <c r="B52">
        <v>0.16193999999999997</v>
      </c>
      <c r="C52">
        <v>2.0252612056573081</v>
      </c>
      <c r="D52">
        <v>2.4805713476217854</v>
      </c>
      <c r="E52">
        <v>2.2688541431313447</v>
      </c>
      <c r="F52">
        <v>24.394033881868012</v>
      </c>
      <c r="G52">
        <v>26.654692708258146</v>
      </c>
      <c r="H52">
        <v>23.921221496999681</v>
      </c>
      <c r="I52">
        <v>0.42790498974709484</v>
      </c>
    </row>
    <row r="53" spans="1:9" x14ac:dyDescent="0.25">
      <c r="A53">
        <v>53</v>
      </c>
      <c r="B53">
        <v>0.16193999999999997</v>
      </c>
      <c r="C53">
        <v>2.0393466662237048</v>
      </c>
      <c r="D53">
        <v>2.5170160654082037</v>
      </c>
      <c r="E53">
        <v>2.2976329407115523</v>
      </c>
      <c r="F53">
        <v>24.5644578910922</v>
      </c>
      <c r="G53">
        <v>27.045274774807634</v>
      </c>
      <c r="H53">
        <v>24.115044761220048</v>
      </c>
      <c r="I53">
        <v>0.43629528366370457</v>
      </c>
    </row>
    <row r="54" spans="1:9" x14ac:dyDescent="0.25">
      <c r="A54">
        <v>54</v>
      </c>
      <c r="B54">
        <v>0.16193999999999997</v>
      </c>
      <c r="C54">
        <v>2.0535951300033815</v>
      </c>
      <c r="D54">
        <v>2.5542364595097586</v>
      </c>
      <c r="E54">
        <v>2.327264795273738</v>
      </c>
      <c r="F54">
        <v>24.72471289918521</v>
      </c>
      <c r="G54">
        <v>27.438958242120233</v>
      </c>
      <c r="H54">
        <v>24.319253840221542</v>
      </c>
      <c r="I54">
        <v>0.4446855775803143</v>
      </c>
    </row>
    <row r="55" spans="1:9" x14ac:dyDescent="0.25">
      <c r="A55">
        <v>55</v>
      </c>
      <c r="B55">
        <v>0.16193999999999997</v>
      </c>
      <c r="C55">
        <v>2.0680401721025916</v>
      </c>
      <c r="D55">
        <v>2.5918790209629594</v>
      </c>
      <c r="E55">
        <v>2.3571667732086161</v>
      </c>
      <c r="F55">
        <v>24.873470272471938</v>
      </c>
      <c r="G55">
        <v>27.828710455335937</v>
      </c>
      <c r="H55">
        <v>24.530030210679733</v>
      </c>
      <c r="I55">
        <v>0.45307587149692397</v>
      </c>
    </row>
    <row r="56" spans="1:9" x14ac:dyDescent="0.25">
      <c r="A56">
        <v>56</v>
      </c>
      <c r="B56">
        <v>0.16193999999999997</v>
      </c>
      <c r="C56">
        <v>2.0827244873467641</v>
      </c>
      <c r="D56">
        <v>2.6294923177172183</v>
      </c>
      <c r="E56">
        <v>2.3869654871070352</v>
      </c>
      <c r="F56">
        <v>25.009143193389399</v>
      </c>
      <c r="G56">
        <v>28.217978638930827</v>
      </c>
      <c r="H56">
        <v>24.744216692282865</v>
      </c>
      <c r="I56">
        <v>0.46146616541353369</v>
      </c>
    </row>
    <row r="57" spans="1:9" x14ac:dyDescent="0.25">
      <c r="A57">
        <v>57</v>
      </c>
      <c r="B57">
        <v>0.16193999999999997</v>
      </c>
      <c r="C57">
        <v>2.097431360379058</v>
      </c>
      <c r="D57">
        <v>2.6668464582084743</v>
      </c>
      <c r="E57">
        <v>2.4165390351734435</v>
      </c>
      <c r="F57">
        <v>25.130277115905002</v>
      </c>
      <c r="G57">
        <v>28.613641493858793</v>
      </c>
      <c r="H57">
        <v>24.960142217799802</v>
      </c>
      <c r="I57">
        <v>0.46985645933014342</v>
      </c>
    </row>
    <row r="58" spans="1:9" x14ac:dyDescent="0.25">
      <c r="A58">
        <v>58</v>
      </c>
      <c r="B58">
        <v>0.16193999999999997</v>
      </c>
      <c r="C58">
        <v>2.1123502817114002</v>
      </c>
      <c r="D58">
        <v>2.703621694142138</v>
      </c>
      <c r="E58">
        <v>2.4456270782089202</v>
      </c>
      <c r="F58">
        <v>25.234501181927723</v>
      </c>
      <c r="G58">
        <v>29.022932517439109</v>
      </c>
      <c r="H58">
        <v>25.176481417883227</v>
      </c>
      <c r="I58">
        <v>0.47824675324675314</v>
      </c>
    </row>
    <row r="59" spans="1:9" x14ac:dyDescent="0.25">
      <c r="A59">
        <v>59</v>
      </c>
      <c r="B59">
        <v>0.16193999999999997</v>
      </c>
      <c r="C59">
        <v>2.1278117534192864</v>
      </c>
      <c r="D59">
        <v>2.7397122417568474</v>
      </c>
      <c r="E59">
        <v>2.4738105216995838</v>
      </c>
      <c r="F59">
        <v>25.320068492909918</v>
      </c>
      <c r="G59">
        <v>29.451991999857384</v>
      </c>
      <c r="H59">
        <v>25.391773562639127</v>
      </c>
      <c r="I59">
        <v>0.48663704716336281</v>
      </c>
    </row>
    <row r="60" spans="1:9" x14ac:dyDescent="0.25">
      <c r="A60">
        <v>60</v>
      </c>
      <c r="B60">
        <v>0.16193999999999997</v>
      </c>
      <c r="C60">
        <v>2.1441850077113696</v>
      </c>
      <c r="D60">
        <v>2.7751186230332814</v>
      </c>
      <c r="E60">
        <v>2.5008102517990913</v>
      </c>
      <c r="F60">
        <v>25.389157777373114</v>
      </c>
      <c r="G60">
        <v>29.901452004951523</v>
      </c>
      <c r="H60">
        <v>25.604227461873254</v>
      </c>
      <c r="I60">
        <v>0.49502734107997248</v>
      </c>
    </row>
    <row r="61" spans="1:9" x14ac:dyDescent="0.25">
      <c r="A61">
        <v>61</v>
      </c>
      <c r="B61">
        <v>0.16193999999999997</v>
      </c>
      <c r="C61">
        <v>2.1618021636748654</v>
      </c>
      <c r="D61">
        <v>2.8095990869163709</v>
      </c>
      <c r="E61">
        <v>2.5264501167751376</v>
      </c>
      <c r="F61">
        <v>25.444358772209512</v>
      </c>
      <c r="G61">
        <v>30.369830674815208</v>
      </c>
      <c r="H61">
        <v>25.811466665258884</v>
      </c>
      <c r="I61">
        <v>0.50341763499658221</v>
      </c>
    </row>
    <row r="62" spans="1:9" x14ac:dyDescent="0.25">
      <c r="A62">
        <v>62</v>
      </c>
      <c r="B62">
        <v>0.16193999999999997</v>
      </c>
      <c r="C62">
        <v>2.1806619068902755</v>
      </c>
      <c r="D62">
        <v>2.8426734017855337</v>
      </c>
      <c r="E62">
        <v>2.5507102061307783</v>
      </c>
      <c r="F62">
        <v>25.487545070775134</v>
      </c>
      <c r="G62">
        <v>30.860700241524075</v>
      </c>
      <c r="H62">
        <v>26.01146394459051</v>
      </c>
      <c r="I62">
        <v>0.51180792891319193</v>
      </c>
    </row>
    <row r="63" spans="1:9" x14ac:dyDescent="0.25">
      <c r="A63">
        <v>63</v>
      </c>
      <c r="B63">
        <v>0.16193999999999997</v>
      </c>
      <c r="C63">
        <v>2.2002349223679634</v>
      </c>
      <c r="D63">
        <v>2.8738073237830357</v>
      </c>
      <c r="E63">
        <v>2.5735157397012598</v>
      </c>
      <c r="F63">
        <v>25.522590853144106</v>
      </c>
      <c r="G63">
        <v>31.374775264182112</v>
      </c>
      <c r="H63">
        <v>26.20367129287099</v>
      </c>
      <c r="I63">
        <v>0.52019822282980155</v>
      </c>
    </row>
    <row r="64" spans="1:9" x14ac:dyDescent="0.25">
      <c r="A64">
        <v>64</v>
      </c>
      <c r="B64">
        <v>0.16193999999999997</v>
      </c>
      <c r="C64">
        <v>2.2200336723792828</v>
      </c>
      <c r="D64">
        <v>2.9024312325353012</v>
      </c>
      <c r="E64">
        <v>2.5947284124557322</v>
      </c>
      <c r="F64">
        <v>25.55557597463741</v>
      </c>
      <c r="G64">
        <v>31.907002776633512</v>
      </c>
      <c r="H64">
        <v>26.389576496011554</v>
      </c>
      <c r="I64">
        <v>0.52858851674641127</v>
      </c>
    </row>
    <row r="65" spans="1:9" x14ac:dyDescent="0.25">
      <c r="A65">
        <v>65</v>
      </c>
      <c r="B65">
        <v>0.16193999999999997</v>
      </c>
      <c r="C65">
        <v>2.2396548091236474</v>
      </c>
      <c r="D65">
        <v>2.9285065136782742</v>
      </c>
      <c r="E65">
        <v>2.6145646289249234</v>
      </c>
      <c r="F65">
        <v>25.592841436502702</v>
      </c>
      <c r="G65">
        <v>32.450269525958191</v>
      </c>
      <c r="H65">
        <v>26.570229441908563</v>
      </c>
      <c r="I65">
        <v>0.536978810663021</v>
      </c>
    </row>
    <row r="66" spans="1:9" x14ac:dyDescent="0.25">
      <c r="A66">
        <v>66</v>
      </c>
      <c r="B66">
        <v>0.16193999999999997</v>
      </c>
      <c r="C66">
        <v>2.2588514947717888</v>
      </c>
      <c r="D66">
        <v>2.9516845174680979</v>
      </c>
      <c r="E66">
        <v>2.6327600188878568</v>
      </c>
      <c r="F66">
        <v>25.639901770513216</v>
      </c>
      <c r="G66">
        <v>32.993841093079872</v>
      </c>
      <c r="H66">
        <v>26.745387768266877</v>
      </c>
      <c r="I66">
        <v>0.54536910457963073</v>
      </c>
    </row>
    <row r="67" spans="1:9" x14ac:dyDescent="0.25">
      <c r="A67">
        <v>67</v>
      </c>
      <c r="B67">
        <v>0.16193999999999997</v>
      </c>
      <c r="C67">
        <v>2.2775975129724966</v>
      </c>
      <c r="D67">
        <v>2.9728189158159677</v>
      </c>
      <c r="E67">
        <v>2.6498214927227601</v>
      </c>
      <c r="F67">
        <v>25.696484510767021</v>
      </c>
      <c r="G67">
        <v>33.527215241186639</v>
      </c>
      <c r="H67">
        <v>26.914629951654966</v>
      </c>
      <c r="I67">
        <v>0.55375939849624045</v>
      </c>
    </row>
    <row r="68" spans="1:9" x14ac:dyDescent="0.25">
      <c r="A68">
        <v>68</v>
      </c>
      <c r="B68">
        <v>0.16193999999999997</v>
      </c>
      <c r="C68">
        <v>2.2957814434348802</v>
      </c>
      <c r="D68">
        <v>2.9921171802842363</v>
      </c>
      <c r="E68">
        <v>2.6658526247373775</v>
      </c>
      <c r="F68">
        <v>25.755118281961622</v>
      </c>
      <c r="G68">
        <v>34.044707671900333</v>
      </c>
      <c r="H68">
        <v>27.07819996745496</v>
      </c>
      <c r="I68">
        <v>0.56214969241285007</v>
      </c>
    </row>
    <row r="69" spans="1:9" x14ac:dyDescent="0.25">
      <c r="A69">
        <v>69</v>
      </c>
      <c r="B69">
        <v>0.16193999999999997</v>
      </c>
      <c r="C69">
        <v>2.3133911706608106</v>
      </c>
      <c r="D69">
        <v>3.0097481751475335</v>
      </c>
      <c r="E69">
        <v>2.6806015596213824</v>
      </c>
      <c r="F69">
        <v>25.808539238711429</v>
      </c>
      <c r="G69">
        <v>34.542036981712144</v>
      </c>
      <c r="H69">
        <v>27.237521345717738</v>
      </c>
      <c r="I69">
        <v>0.57053998632945979</v>
      </c>
    </row>
    <row r="70" spans="1:9" x14ac:dyDescent="0.25">
      <c r="A70">
        <v>70</v>
      </c>
      <c r="B70">
        <v>0.16193999999999997</v>
      </c>
      <c r="C70">
        <v>2.3303929616071812</v>
      </c>
      <c r="D70">
        <v>3.0258263741451827</v>
      </c>
      <c r="E70">
        <v>2.6939825001258382</v>
      </c>
      <c r="F70">
        <v>25.855048948919684</v>
      </c>
      <c r="G70">
        <v>35.019087441349164</v>
      </c>
      <c r="H70">
        <v>27.393751110838547</v>
      </c>
      <c r="I70">
        <v>0.57893028024606952</v>
      </c>
    </row>
    <row r="71" spans="1:9" x14ac:dyDescent="0.25">
      <c r="A71">
        <v>71</v>
      </c>
      <c r="B71">
        <v>0.16193999999999997</v>
      </c>
      <c r="C71">
        <v>2.3466267918642889</v>
      </c>
      <c r="D71">
        <v>3.0406529235668902</v>
      </c>
      <c r="E71">
        <v>2.7063266922481946</v>
      </c>
      <c r="F71">
        <v>25.898547320347209</v>
      </c>
      <c r="G71">
        <v>35.481862915342852</v>
      </c>
      <c r="H71">
        <v>27.547082318698305</v>
      </c>
      <c r="I71">
        <v>0.58732057416267924</v>
      </c>
    </row>
    <row r="72" spans="1:9" x14ac:dyDescent="0.25">
      <c r="A72">
        <v>72</v>
      </c>
      <c r="B72">
        <v>0.16193999999999997</v>
      </c>
      <c r="C72">
        <v>2.3622230851903012</v>
      </c>
      <c r="D72">
        <v>3.0543906516824735</v>
      </c>
      <c r="E72">
        <v>2.7179264639480851</v>
      </c>
      <c r="F72">
        <v>25.94481485727232</v>
      </c>
      <c r="G72">
        <v>35.935513451063706</v>
      </c>
      <c r="H72">
        <v>27.696950262885807</v>
      </c>
      <c r="I72">
        <v>0.59571086807928897</v>
      </c>
    </row>
    <row r="73" spans="1:9" x14ac:dyDescent="0.25">
      <c r="A73">
        <v>73</v>
      </c>
      <c r="B73">
        <v>0.16193999999999997</v>
      </c>
      <c r="C73">
        <v>2.3772630722429207</v>
      </c>
      <c r="D73">
        <v>3.0668644602965003</v>
      </c>
      <c r="E73">
        <v>2.7288520669114544</v>
      </c>
      <c r="F73">
        <v>25.996054107115967</v>
      </c>
      <c r="G73">
        <v>36.382869213815326</v>
      </c>
      <c r="H73">
        <v>27.843481892594493</v>
      </c>
      <c r="I73">
        <v>0.60410116199589869</v>
      </c>
    </row>
    <row r="74" spans="1:9" x14ac:dyDescent="0.25">
      <c r="A74">
        <v>74</v>
      </c>
      <c r="B74">
        <v>0.16193999999999997</v>
      </c>
      <c r="C74">
        <v>2.3918993543455924</v>
      </c>
      <c r="D74">
        <v>3.0779594177602436</v>
      </c>
      <c r="E74">
        <v>2.7392272905463924</v>
      </c>
      <c r="F74">
        <v>26.053276204283932</v>
      </c>
      <c r="G74">
        <v>36.823533408895706</v>
      </c>
      <c r="H74">
        <v>27.985726712915103</v>
      </c>
      <c r="I74">
        <v>0.61249145591250842</v>
      </c>
    </row>
    <row r="75" spans="1:9" x14ac:dyDescent="0.25">
      <c r="A75">
        <v>75</v>
      </c>
      <c r="B75">
        <v>0.16193999999999997</v>
      </c>
      <c r="C75">
        <v>2.4061175722159414</v>
      </c>
      <c r="D75">
        <v>3.0871775313566476</v>
      </c>
      <c r="E75">
        <v>2.748861810030478</v>
      </c>
      <c r="F75">
        <v>26.1180865627888</v>
      </c>
      <c r="G75">
        <v>37.250496768789112</v>
      </c>
      <c r="H75">
        <v>28.121331955758606</v>
      </c>
      <c r="I75">
        <v>0.62088174982911815</v>
      </c>
    </row>
    <row r="76" spans="1:9" x14ac:dyDescent="0.25">
      <c r="A76">
        <v>76</v>
      </c>
      <c r="B76">
        <v>0.16193999999999997</v>
      </c>
      <c r="C76">
        <v>2.4192994309421127</v>
      </c>
      <c r="D76">
        <v>3.0946361667317794</v>
      </c>
      <c r="E76">
        <v>2.7576092856069385</v>
      </c>
      <c r="F76">
        <v>26.193606262877406</v>
      </c>
      <c r="G76">
        <v>37.657588355406844</v>
      </c>
      <c r="H76">
        <v>28.245991471559147</v>
      </c>
      <c r="I76">
        <v>0.62927204374572765</v>
      </c>
    </row>
    <row r="77" spans="1:9" x14ac:dyDescent="0.25">
      <c r="A77">
        <v>77</v>
      </c>
      <c r="B77">
        <v>0.16193999999999997</v>
      </c>
      <c r="C77">
        <v>2.4306250494086266</v>
      </c>
      <c r="D77">
        <v>3.1006970789737966</v>
      </c>
      <c r="E77">
        <v>2.7652159195492572</v>
      </c>
      <c r="F77">
        <v>26.276499819671777</v>
      </c>
      <c r="G77">
        <v>38.040285656682883</v>
      </c>
      <c r="H77">
        <v>28.356672737101771</v>
      </c>
      <c r="I77">
        <v>0.63766233766233738</v>
      </c>
    </row>
    <row r="78" spans="1:9" x14ac:dyDescent="0.25">
      <c r="A78">
        <v>78</v>
      </c>
      <c r="B78">
        <v>0.16193999999999997</v>
      </c>
      <c r="C78">
        <v>2.4401446587344173</v>
      </c>
      <c r="D78">
        <v>3.1055746966107867</v>
      </c>
      <c r="E78">
        <v>2.7716649642142541</v>
      </c>
      <c r="F78">
        <v>26.356810827599215</v>
      </c>
      <c r="G78">
        <v>38.39465470486855</v>
      </c>
      <c r="H78">
        <v>28.453276285066238</v>
      </c>
      <c r="I78">
        <v>0.6460526315789471</v>
      </c>
    </row>
    <row r="79" spans="1:9" x14ac:dyDescent="0.25">
      <c r="A79">
        <v>79</v>
      </c>
      <c r="B79">
        <v>0.16193999999999997</v>
      </c>
      <c r="C79">
        <v>2.448304805692493</v>
      </c>
      <c r="D79">
        <v>3.1096891468159495</v>
      </c>
      <c r="E79">
        <v>2.7770632343980082</v>
      </c>
      <c r="F79">
        <v>26.423245897751691</v>
      </c>
      <c r="G79">
        <v>38.718746342919637</v>
      </c>
      <c r="H79">
        <v>28.538431984660662</v>
      </c>
      <c r="I79">
        <v>0.65444292549555683</v>
      </c>
    </row>
    <row r="80" spans="1:9" x14ac:dyDescent="0.25">
      <c r="A80">
        <v>80</v>
      </c>
      <c r="B80">
        <v>0.16193999999999997</v>
      </c>
      <c r="C80">
        <v>2.4561669337781513</v>
      </c>
      <c r="D80">
        <v>3.1128953067799943</v>
      </c>
      <c r="E80">
        <v>2.7818887990600918</v>
      </c>
      <c r="F80">
        <v>26.468837256440533</v>
      </c>
      <c r="G80">
        <v>39.008372423881347</v>
      </c>
      <c r="H80">
        <v>28.614348953567092</v>
      </c>
      <c r="I80">
        <v>0.66283321941216655</v>
      </c>
    </row>
    <row r="81" spans="1:9" x14ac:dyDescent="0.25">
      <c r="A81">
        <v>81</v>
      </c>
      <c r="B81">
        <v>0.16193999999999997</v>
      </c>
      <c r="C81">
        <v>2.4641201817560763</v>
      </c>
      <c r="D81">
        <v>3.1153924672648619</v>
      </c>
      <c r="E81">
        <v>2.7864142030735879</v>
      </c>
      <c r="F81">
        <v>26.496139952238337</v>
      </c>
      <c r="G81">
        <v>39.265386693333859</v>
      </c>
      <c r="H81">
        <v>28.681590770628254</v>
      </c>
      <c r="I81">
        <v>0.67122351332877628</v>
      </c>
    </row>
    <row r="82" spans="1:9" x14ac:dyDescent="0.25">
      <c r="A82">
        <v>82</v>
      </c>
      <c r="B82">
        <v>0.16193999999999997</v>
      </c>
      <c r="C82">
        <v>2.4717231880484696</v>
      </c>
      <c r="D82">
        <v>3.1169497467713363</v>
      </c>
      <c r="E82">
        <v>2.790503642834933</v>
      </c>
      <c r="F82">
        <v>26.513178549034794</v>
      </c>
      <c r="G82">
        <v>39.491972470303786</v>
      </c>
      <c r="H82">
        <v>28.74078651530219</v>
      </c>
      <c r="I82">
        <v>0.679613807245386</v>
      </c>
    </row>
    <row r="83" spans="1:9" x14ac:dyDescent="0.25">
      <c r="A83">
        <v>83</v>
      </c>
      <c r="B83">
        <v>0.16193999999999997</v>
      </c>
      <c r="C83">
        <v>2.4783964778600254</v>
      </c>
      <c r="D83">
        <v>3.1179061429843546</v>
      </c>
      <c r="E83">
        <v>2.7940606544355973</v>
      </c>
      <c r="F83">
        <v>26.526884555251584</v>
      </c>
      <c r="G83">
        <v>39.692914857202766</v>
      </c>
      <c r="H83">
        <v>28.793296787431593</v>
      </c>
      <c r="I83">
        <v>0.68800410116199573</v>
      </c>
    </row>
    <row r="84" spans="1:9" x14ac:dyDescent="0.25">
      <c r="A84">
        <v>84</v>
      </c>
      <c r="B84">
        <v>0.16193999999999997</v>
      </c>
      <c r="C84">
        <v>2.4837276976574625</v>
      </c>
      <c r="D84">
        <v>3.1185125858650693</v>
      </c>
      <c r="E84">
        <v>2.7968021481225915</v>
      </c>
      <c r="F84">
        <v>26.539929793796919</v>
      </c>
      <c r="G84">
        <v>39.878644782307383</v>
      </c>
      <c r="H84">
        <v>28.841311765988916</v>
      </c>
      <c r="I84">
        <v>0.69639439507860545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5" width="13.7109375" customWidth="1"/>
    <col min="6" max="8" width="11.85546875" customWidth="1"/>
    <col min="9" max="9" width="14.7109375" customWidth="1"/>
  </cols>
  <sheetData>
    <row r="1" spans="1:9" x14ac:dyDescent="0.25">
      <c r="A1" s="51" t="s">
        <v>159</v>
      </c>
      <c r="B1" s="51" t="s">
        <v>180</v>
      </c>
      <c r="C1" s="51" t="s">
        <v>160</v>
      </c>
      <c r="D1" s="51" t="s">
        <v>167</v>
      </c>
      <c r="E1" s="51" t="s">
        <v>181</v>
      </c>
      <c r="F1" s="51" t="s">
        <v>259</v>
      </c>
      <c r="G1" s="51" t="s">
        <v>260</v>
      </c>
      <c r="H1" s="51" t="s">
        <v>261</v>
      </c>
      <c r="I1" s="51" t="s">
        <v>161</v>
      </c>
    </row>
    <row r="2" spans="1:9" x14ac:dyDescent="0.25">
      <c r="A2">
        <v>2</v>
      </c>
      <c r="B2">
        <v>9.360000000000035E-3</v>
      </c>
      <c r="C2">
        <v>7.0883785059992654E-2</v>
      </c>
      <c r="D2">
        <v>9.2642208687259781E-2</v>
      </c>
      <c r="E2">
        <v>8.46406844748189E-2</v>
      </c>
      <c r="F2">
        <v>1.3148036463199495</v>
      </c>
      <c r="G2">
        <v>1.3842091391039921</v>
      </c>
      <c r="H2">
        <v>1.2833657200518021</v>
      </c>
      <c r="I2">
        <v>4.7865279706322816E-3</v>
      </c>
    </row>
    <row r="3" spans="1:9" x14ac:dyDescent="0.25">
      <c r="A3">
        <v>3</v>
      </c>
      <c r="B3">
        <v>1.8809999999999993E-2</v>
      </c>
      <c r="C3">
        <v>0.14125919614450644</v>
      </c>
      <c r="D3">
        <v>0.18402027091358406</v>
      </c>
      <c r="E3">
        <v>0.16805103721034406</v>
      </c>
      <c r="F3">
        <v>2.6038168020710932</v>
      </c>
      <c r="G3">
        <v>2.7430645452860012</v>
      </c>
      <c r="H3">
        <v>2.5436423011240534</v>
      </c>
      <c r="I3">
        <v>9.6541367149873825E-3</v>
      </c>
    </row>
    <row r="4" spans="1:9" x14ac:dyDescent="0.25">
      <c r="A4">
        <v>4</v>
      </c>
      <c r="B4">
        <v>2.8410000000000046E-2</v>
      </c>
      <c r="C4">
        <v>0.21076395685911054</v>
      </c>
      <c r="D4">
        <v>0.2733971185091062</v>
      </c>
      <c r="E4">
        <v>0.24976303018774734</v>
      </c>
      <c r="F4">
        <v>3.8495997153088246</v>
      </c>
      <c r="G4">
        <v>4.0616698177873642</v>
      </c>
      <c r="H4">
        <v>3.7655496595914277</v>
      </c>
      <c r="I4">
        <v>1.4602826233065285E-2</v>
      </c>
    </row>
    <row r="5" spans="1:9" x14ac:dyDescent="0.25">
      <c r="A5">
        <v>5</v>
      </c>
      <c r="B5">
        <v>3.6660000000000026E-2</v>
      </c>
      <c r="C5">
        <v>0.27908003639030649</v>
      </c>
      <c r="D5">
        <v>0.36041016601688369</v>
      </c>
      <c r="E5">
        <v>0.32979735420051781</v>
      </c>
      <c r="F5">
        <v>5.0396273328995473</v>
      </c>
      <c r="G5">
        <v>5.3315213241456147</v>
      </c>
      <c r="H5">
        <v>4.9381742028524318</v>
      </c>
      <c r="I5">
        <v>1.9632596524866007E-2</v>
      </c>
    </row>
    <row r="6" spans="1:9" x14ac:dyDescent="0.25">
      <c r="A6">
        <v>6</v>
      </c>
      <c r="B6">
        <v>4.4869999999999965E-2</v>
      </c>
      <c r="C6">
        <v>0.34573270068384537</v>
      </c>
      <c r="D6">
        <v>0.44502019640192314</v>
      </c>
      <c r="E6">
        <v>0.40850223260737573</v>
      </c>
      <c r="F6">
        <v>6.1659828033284958</v>
      </c>
      <c r="G6">
        <v>6.547246875603757</v>
      </c>
      <c r="H6">
        <v>6.0537862524025803</v>
      </c>
      <c r="I6">
        <v>2.4743447590389531E-2</v>
      </c>
    </row>
    <row r="7" spans="1:9" x14ac:dyDescent="0.25">
      <c r="A7">
        <v>7</v>
      </c>
      <c r="B7">
        <v>5.3059999999999996E-2</v>
      </c>
      <c r="C7">
        <v>0.41008052481195828</v>
      </c>
      <c r="D7">
        <v>0.52731268741579251</v>
      </c>
      <c r="E7">
        <v>0.48597766568519074</v>
      </c>
      <c r="F7">
        <v>7.2224134511505014</v>
      </c>
      <c r="G7">
        <v>7.7029231430430629</v>
      </c>
      <c r="H7">
        <v>7.1063113669321609</v>
      </c>
      <c r="I7">
        <v>2.9935379429635863E-2</v>
      </c>
    </row>
    <row r="8" spans="1:9" x14ac:dyDescent="0.25">
      <c r="A8">
        <v>8</v>
      </c>
      <c r="B8">
        <v>6.1270000000000047E-2</v>
      </c>
      <c r="C8">
        <v>0.47171107664628237</v>
      </c>
      <c r="D8">
        <v>0.60714182715491627</v>
      </c>
      <c r="E8">
        <v>0.56179047246003766</v>
      </c>
      <c r="F8">
        <v>8.2047453320454746</v>
      </c>
      <c r="G8">
        <v>8.7929713573069712</v>
      </c>
      <c r="H8">
        <v>8.0912232327797469</v>
      </c>
      <c r="I8">
        <v>3.5208392042605008E-2</v>
      </c>
    </row>
    <row r="9" spans="1:9" x14ac:dyDescent="0.25">
      <c r="A9">
        <v>9</v>
      </c>
      <c r="B9">
        <v>6.9529999999999981E-2</v>
      </c>
      <c r="C9">
        <v>0.53100594994144568</v>
      </c>
      <c r="D9">
        <v>0.68452637936589367</v>
      </c>
      <c r="E9">
        <v>0.63522980043897792</v>
      </c>
      <c r="F9">
        <v>9.1098693843033871</v>
      </c>
      <c r="G9">
        <v>9.8120306038082497</v>
      </c>
      <c r="H9">
        <v>9.0049844377894139</v>
      </c>
      <c r="I9">
        <v>4.0562485429296975E-2</v>
      </c>
    </row>
    <row r="10" spans="1:9" x14ac:dyDescent="0.25">
      <c r="A10">
        <v>10</v>
      </c>
      <c r="B10">
        <v>7.6160000000000005E-2</v>
      </c>
      <c r="C10">
        <v>0.58890031620580863</v>
      </c>
      <c r="D10">
        <v>0.75921634155922146</v>
      </c>
      <c r="E10">
        <v>0.70594304671368013</v>
      </c>
      <c r="F10">
        <v>9.93614001076077</v>
      </c>
      <c r="G10">
        <v>10.756881331350863</v>
      </c>
      <c r="H10">
        <v>9.8446020259924687</v>
      </c>
      <c r="I10">
        <v>4.599765958971172E-2</v>
      </c>
    </row>
    <row r="11" spans="1:9" x14ac:dyDescent="0.25">
      <c r="A11">
        <v>11</v>
      </c>
      <c r="B11">
        <v>8.268999999999993E-2</v>
      </c>
      <c r="C11">
        <v>0.64666557635444444</v>
      </c>
      <c r="D11">
        <v>0.83136032983771724</v>
      </c>
      <c r="E11">
        <v>0.77398757844932065</v>
      </c>
      <c r="F11">
        <v>10.682353199921703</v>
      </c>
      <c r="G11">
        <v>11.626597973001575</v>
      </c>
      <c r="H11">
        <v>10.607963786573647</v>
      </c>
      <c r="I11">
        <v>5.1513914523849319E-2</v>
      </c>
    </row>
    <row r="12" spans="1:9" x14ac:dyDescent="0.25">
      <c r="A12">
        <v>12</v>
      </c>
      <c r="B12">
        <v>8.9110000000000023E-2</v>
      </c>
      <c r="C12">
        <v>0.70445468901027497</v>
      </c>
      <c r="D12">
        <v>0.9007456862053711</v>
      </c>
      <c r="E12">
        <v>0.83917356680672428</v>
      </c>
      <c r="F12">
        <v>11.347149621751903</v>
      </c>
      <c r="G12">
        <v>12.42047222408817</v>
      </c>
      <c r="H12">
        <v>11.294490401515313</v>
      </c>
      <c r="I12">
        <v>5.7111250231709716E-2</v>
      </c>
    </row>
    <row r="13" spans="1:9" x14ac:dyDescent="0.25">
      <c r="A13">
        <v>13</v>
      </c>
      <c r="B13">
        <v>9.542000000000006E-2</v>
      </c>
      <c r="C13">
        <v>0.76140574425675989</v>
      </c>
      <c r="D13">
        <v>0.96743414481926804</v>
      </c>
      <c r="E13">
        <v>0.90103754151149118</v>
      </c>
      <c r="F13">
        <v>11.929487853932708</v>
      </c>
      <c r="G13">
        <v>13.139116496256491</v>
      </c>
      <c r="H13">
        <v>11.90550992772766</v>
      </c>
      <c r="I13">
        <v>6.2789666713292891E-2</v>
      </c>
    </row>
    <row r="14" spans="1:9" x14ac:dyDescent="0.25">
      <c r="A14">
        <v>14</v>
      </c>
      <c r="B14">
        <v>0.10165000000000002</v>
      </c>
      <c r="C14">
        <v>0.81665837744736569</v>
      </c>
      <c r="D14">
        <v>1.031262898515283</v>
      </c>
      <c r="E14">
        <v>0.9588875637892863</v>
      </c>
      <c r="F14">
        <v>12.430299212776536</v>
      </c>
      <c r="G14">
        <v>13.783272769687787</v>
      </c>
      <c r="H14">
        <v>12.443687424168321</v>
      </c>
      <c r="I14">
        <v>6.854916396859892E-2</v>
      </c>
    </row>
    <row r="15" spans="1:9" x14ac:dyDescent="0.25">
      <c r="A15">
        <v>15</v>
      </c>
      <c r="B15">
        <v>0.10603999999999991</v>
      </c>
      <c r="C15">
        <v>0.87021324981473835</v>
      </c>
      <c r="D15">
        <v>1.0920948950340956</v>
      </c>
      <c r="E15">
        <v>1.0124669980135603</v>
      </c>
      <c r="F15">
        <v>12.854184052924975</v>
      </c>
      <c r="G15">
        <v>14.354530524775175</v>
      </c>
      <c r="H15">
        <v>12.911770238845337</v>
      </c>
      <c r="I15">
        <v>7.438974199762774E-2</v>
      </c>
    </row>
    <row r="16" spans="1:9" x14ac:dyDescent="0.25">
      <c r="A16">
        <v>16</v>
      </c>
      <c r="B16">
        <v>0.11073</v>
      </c>
      <c r="C16">
        <v>0.92238357500671242</v>
      </c>
      <c r="D16">
        <v>1.149764819273013</v>
      </c>
      <c r="E16">
        <v>1.0622172114863266</v>
      </c>
      <c r="F16">
        <v>13.206905206554159</v>
      </c>
      <c r="G16">
        <v>14.853453616627871</v>
      </c>
      <c r="H16">
        <v>13.31061742302713</v>
      </c>
      <c r="I16">
        <v>8.0311400800379379E-2</v>
      </c>
    </row>
    <row r="17" spans="1:9" x14ac:dyDescent="0.25">
      <c r="A17">
        <v>17</v>
      </c>
      <c r="B17">
        <v>0.11565000000000003</v>
      </c>
      <c r="C17">
        <v>0.97313139717566344</v>
      </c>
      <c r="D17">
        <v>1.2038270818833827</v>
      </c>
      <c r="E17">
        <v>1.1089198092725778</v>
      </c>
      <c r="F17">
        <v>13.492263226074984</v>
      </c>
      <c r="G17">
        <v>15.283085514088109</v>
      </c>
      <c r="H17">
        <v>13.63983227829095</v>
      </c>
      <c r="I17">
        <v>8.631414037685381E-2</v>
      </c>
    </row>
    <row r="18" spans="1:9" x14ac:dyDescent="0.25">
      <c r="A18">
        <v>18</v>
      </c>
      <c r="B18">
        <v>0.12070000000000003</v>
      </c>
      <c r="C18">
        <v>1.0214852184291792</v>
      </c>
      <c r="D18">
        <v>1.2541250278781206</v>
      </c>
      <c r="E18">
        <v>1.1531466650267448</v>
      </c>
      <c r="F18">
        <v>13.712341949403411</v>
      </c>
      <c r="G18">
        <v>15.651347245933774</v>
      </c>
      <c r="H18">
        <v>13.900235781219779</v>
      </c>
      <c r="I18">
        <v>9.2397960727051059E-2</v>
      </c>
    </row>
    <row r="19" spans="1:9" x14ac:dyDescent="0.25">
      <c r="A19">
        <v>19</v>
      </c>
      <c r="B19">
        <v>0.12579000000000007</v>
      </c>
      <c r="C19">
        <v>1.0666151253005911</v>
      </c>
      <c r="D19">
        <v>1.3009252636588609</v>
      </c>
      <c r="E19">
        <v>1.1952099198941191</v>
      </c>
      <c r="F19">
        <v>13.868372846986921</v>
      </c>
      <c r="G19">
        <v>15.967276240065365</v>
      </c>
      <c r="H19">
        <v>14.095607905302627</v>
      </c>
      <c r="I19">
        <v>9.8562861850971115E-2</v>
      </c>
    </row>
    <row r="20" spans="1:9" x14ac:dyDescent="0.25">
      <c r="A20">
        <v>20</v>
      </c>
      <c r="B20">
        <v>0.12874999999999992</v>
      </c>
      <c r="C20">
        <v>1.1083387352302478</v>
      </c>
      <c r="D20">
        <v>1.3447726568703102</v>
      </c>
      <c r="E20">
        <v>1.2352578217711581</v>
      </c>
      <c r="F20">
        <v>13.968105889946248</v>
      </c>
      <c r="G20">
        <v>16.238329258039848</v>
      </c>
      <c r="H20">
        <v>14.233645633813154</v>
      </c>
      <c r="I20">
        <v>0.104808843748614</v>
      </c>
    </row>
    <row r="21" spans="1:9" x14ac:dyDescent="0.25">
      <c r="A21">
        <v>21</v>
      </c>
      <c r="B21">
        <v>0.13210999999999995</v>
      </c>
      <c r="C21">
        <v>1.1468616425891482</v>
      </c>
      <c r="D21">
        <v>1.38631843892121</v>
      </c>
      <c r="E21">
        <v>1.2735513167846952</v>
      </c>
      <c r="F21">
        <v>14.022965108019026</v>
      </c>
      <c r="G21">
        <v>16.469429926910909</v>
      </c>
      <c r="H21">
        <v>14.325519790818817</v>
      </c>
      <c r="I21">
        <v>0.11113590641997968</v>
      </c>
    </row>
    <row r="22" spans="1:9" x14ac:dyDescent="0.25">
      <c r="A22">
        <v>22</v>
      </c>
      <c r="B22">
        <v>0.13578000000000001</v>
      </c>
      <c r="C22">
        <v>1.1825337068637145</v>
      </c>
      <c r="D22">
        <v>1.4256008770562123</v>
      </c>
      <c r="E22">
        <v>1.3104674357240511</v>
      </c>
      <c r="F22">
        <v>14.049419223661882</v>
      </c>
      <c r="G22">
        <v>16.667418011489104</v>
      </c>
      <c r="H22">
        <v>14.385392568614806</v>
      </c>
      <c r="I22">
        <v>0.11754404986506817</v>
      </c>
    </row>
    <row r="23" spans="1:9" x14ac:dyDescent="0.25">
      <c r="A23">
        <v>23</v>
      </c>
      <c r="B23">
        <v>0.13969000000000009</v>
      </c>
      <c r="C23">
        <v>1.214631594651453</v>
      </c>
      <c r="D23">
        <v>1.4625338755390755</v>
      </c>
      <c r="E23">
        <v>1.3462261543041556</v>
      </c>
      <c r="F23">
        <v>14.057505346525845</v>
      </c>
      <c r="G23">
        <v>16.840224870674174</v>
      </c>
      <c r="H23">
        <v>14.423037412549132</v>
      </c>
      <c r="I23">
        <v>0.12403327408387944</v>
      </c>
    </row>
    <row r="24" spans="1:9" x14ac:dyDescent="0.25">
      <c r="A24">
        <v>24</v>
      </c>
      <c r="B24">
        <v>0.14373999999999998</v>
      </c>
      <c r="C24">
        <v>1.2428912489065216</v>
      </c>
      <c r="D24">
        <v>1.4967639957431764</v>
      </c>
      <c r="E24">
        <v>1.3808783463879792</v>
      </c>
      <c r="F24">
        <v>14.057505346525845</v>
      </c>
      <c r="G24">
        <v>16.995691245195864</v>
      </c>
      <c r="H24">
        <v>14.445640649940898</v>
      </c>
      <c r="I24">
        <v>0.13060357907641357</v>
      </c>
    </row>
    <row r="25" spans="1:9" x14ac:dyDescent="0.25">
      <c r="A25">
        <v>25</v>
      </c>
      <c r="B25">
        <v>0.14491000000000009</v>
      </c>
      <c r="C25">
        <v>1.268135386173955</v>
      </c>
      <c r="D25">
        <v>1.5283065828382563</v>
      </c>
      <c r="E25">
        <v>1.4143815805105238</v>
      </c>
      <c r="F25">
        <v>14.057505346525845</v>
      </c>
      <c r="G25">
        <v>17.140603291110775</v>
      </c>
      <c r="H25">
        <v>14.459052931690318</v>
      </c>
      <c r="I25">
        <v>0.13725496484267047</v>
      </c>
    </row>
    <row r="26" spans="1:9" x14ac:dyDescent="0.25">
      <c r="A26">
        <v>26</v>
      </c>
      <c r="B26">
        <v>0.14674000000000009</v>
      </c>
      <c r="C26">
        <v>1.2915101412218517</v>
      </c>
      <c r="D26">
        <v>1.5572577501449154</v>
      </c>
      <c r="E26">
        <v>1.4465712996773206</v>
      </c>
      <c r="F26">
        <v>14.057505346525845</v>
      </c>
      <c r="G26">
        <v>17.278626264261678</v>
      </c>
      <c r="H26">
        <v>14.469238197398264</v>
      </c>
      <c r="I26">
        <v>0.14398743138265024</v>
      </c>
    </row>
    <row r="27" spans="1:9" x14ac:dyDescent="0.25">
      <c r="A27">
        <v>27</v>
      </c>
      <c r="B27">
        <v>0.1492</v>
      </c>
      <c r="C27">
        <v>1.3143523054444488</v>
      </c>
      <c r="D27">
        <v>1.5836875013501024</v>
      </c>
      <c r="E27">
        <v>1.4770265590454257</v>
      </c>
      <c r="F27">
        <v>14.057505346525845</v>
      </c>
      <c r="G27">
        <v>17.410435205097691</v>
      </c>
      <c r="H27">
        <v>14.481060494812365</v>
      </c>
      <c r="I27">
        <v>0.15080097869635281</v>
      </c>
    </row>
    <row r="28" spans="1:9" x14ac:dyDescent="0.25">
      <c r="A28">
        <v>28</v>
      </c>
      <c r="B28">
        <v>0.15226000000000006</v>
      </c>
      <c r="C28">
        <v>1.3368075191769937</v>
      </c>
      <c r="D28">
        <v>1.6080156985128824</v>
      </c>
      <c r="E28">
        <v>1.5052229315017727</v>
      </c>
      <c r="F28">
        <v>14.057505346525845</v>
      </c>
      <c r="G28">
        <v>17.536193102293709</v>
      </c>
      <c r="H28">
        <v>14.496576726091527</v>
      </c>
      <c r="I28">
        <v>0.15769560678377814</v>
      </c>
    </row>
    <row r="29" spans="1:9" x14ac:dyDescent="0.25">
      <c r="A29">
        <v>29</v>
      </c>
      <c r="B29">
        <v>0.15589000000000008</v>
      </c>
      <c r="C29">
        <v>1.3580234200275854</v>
      </c>
      <c r="D29">
        <v>1.6307646372332185</v>
      </c>
      <c r="E29">
        <v>1.5307188272212622</v>
      </c>
      <c r="F29">
        <v>14.057505346525845</v>
      </c>
      <c r="G29">
        <v>17.657071960451081</v>
      </c>
      <c r="H29">
        <v>14.514808381066773</v>
      </c>
      <c r="I29">
        <v>0.16467131564492629</v>
      </c>
    </row>
    <row r="30" spans="1:9" x14ac:dyDescent="0.25">
      <c r="A30">
        <v>30</v>
      </c>
      <c r="B30">
        <v>0.15651999999999999</v>
      </c>
      <c r="C30">
        <v>1.3773659484162297</v>
      </c>
      <c r="D30">
        <v>1.6526227319698166</v>
      </c>
      <c r="E30">
        <v>1.5535601025632952</v>
      </c>
      <c r="F30">
        <v>14.057505346525845</v>
      </c>
      <c r="G30">
        <v>17.773054168790285</v>
      </c>
      <c r="H30">
        <v>14.533780628047015</v>
      </c>
      <c r="I30">
        <v>0.17172810527979729</v>
      </c>
    </row>
    <row r="31" spans="1:9" x14ac:dyDescent="0.25">
      <c r="A31">
        <v>31</v>
      </c>
      <c r="B31">
        <v>0.15748000000000006</v>
      </c>
      <c r="C31">
        <v>1.3956939502407408</v>
      </c>
      <c r="D31">
        <v>1.6739887845280885</v>
      </c>
      <c r="E31">
        <v>1.5745132089845784</v>
      </c>
      <c r="F31">
        <v>14.057505346525845</v>
      </c>
      <c r="G31">
        <v>17.884494942613323</v>
      </c>
      <c r="H31">
        <v>14.552684131362746</v>
      </c>
      <c r="I31">
        <v>0.17886597568839108</v>
      </c>
    </row>
    <row r="32" spans="1:9" x14ac:dyDescent="0.25">
      <c r="A32">
        <v>32</v>
      </c>
      <c r="B32">
        <v>0.15873999999999988</v>
      </c>
      <c r="C32">
        <v>1.4130224152169109</v>
      </c>
      <c r="D32">
        <v>1.6951386989571364</v>
      </c>
      <c r="E32">
        <v>1.5943309964696264</v>
      </c>
      <c r="F32">
        <v>14.057505346525845</v>
      </c>
      <c r="G32">
        <v>17.993660038180849</v>
      </c>
      <c r="H32">
        <v>14.57215307491791</v>
      </c>
      <c r="I32">
        <v>0.18608492687070768</v>
      </c>
    </row>
    <row r="33" spans="1:9" x14ac:dyDescent="0.25">
      <c r="A33">
        <v>33</v>
      </c>
      <c r="B33">
        <v>0.16025</v>
      </c>
      <c r="C33">
        <v>1.4315187148554751</v>
      </c>
      <c r="D33">
        <v>1.7164866246065091</v>
      </c>
      <c r="E33">
        <v>1.6138369453262105</v>
      </c>
      <c r="F33">
        <v>14.057505346525845</v>
      </c>
      <c r="G33">
        <v>18.105087060431536</v>
      </c>
      <c r="H33">
        <v>14.594977582698057</v>
      </c>
      <c r="I33">
        <v>0.19338495882674706</v>
      </c>
    </row>
    <row r="34" spans="1:9" x14ac:dyDescent="0.25">
      <c r="A34">
        <v>34</v>
      </c>
      <c r="B34">
        <v>0.16193999999999997</v>
      </c>
      <c r="C34">
        <v>1.4511566121090911</v>
      </c>
      <c r="D34">
        <v>1.738677027238944</v>
      </c>
      <c r="E34">
        <v>1.6332939699126221</v>
      </c>
      <c r="F34">
        <v>14.057505346525845</v>
      </c>
      <c r="G34">
        <v>18.222696886396722</v>
      </c>
      <c r="H34">
        <v>14.623345777708444</v>
      </c>
      <c r="I34">
        <v>0.2007660715565093</v>
      </c>
    </row>
    <row r="35" spans="1:9" x14ac:dyDescent="0.25">
      <c r="A35">
        <v>35</v>
      </c>
      <c r="B35">
        <v>0.16193999999999997</v>
      </c>
      <c r="C35">
        <v>1.4712897105906111</v>
      </c>
      <c r="D35">
        <v>1.7622647506544629</v>
      </c>
      <c r="E35">
        <v>1.6529083601218972</v>
      </c>
      <c r="F35">
        <v>14.057505346525845</v>
      </c>
      <c r="G35">
        <v>18.349041353725056</v>
      </c>
      <c r="H35">
        <v>14.658292040650714</v>
      </c>
      <c r="I35">
        <v>0.20822826505999431</v>
      </c>
    </row>
    <row r="36" spans="1:9" x14ac:dyDescent="0.25">
      <c r="A36">
        <v>36</v>
      </c>
      <c r="B36">
        <v>0.16193999999999997</v>
      </c>
      <c r="C36">
        <v>1.4918405231212566</v>
      </c>
      <c r="D36">
        <v>1.78757529875636</v>
      </c>
      <c r="E36">
        <v>1.6731838455752441</v>
      </c>
      <c r="F36">
        <v>14.058490034165702</v>
      </c>
      <c r="G36">
        <v>18.484713868952372</v>
      </c>
      <c r="H36">
        <v>14.699791513008277</v>
      </c>
      <c r="I36">
        <v>0.21577153933720214</v>
      </c>
    </row>
    <row r="37" spans="1:9" x14ac:dyDescent="0.25">
      <c r="A37">
        <v>37</v>
      </c>
      <c r="B37">
        <v>0.16193999999999997</v>
      </c>
      <c r="C37">
        <v>1.5142703383361464</v>
      </c>
      <c r="D37">
        <v>1.8143624454834695</v>
      </c>
      <c r="E37">
        <v>1.6948339722684109</v>
      </c>
      <c r="F37">
        <v>14.06387954851647</v>
      </c>
      <c r="G37">
        <v>18.629150935704086</v>
      </c>
      <c r="H37">
        <v>14.747681020103334</v>
      </c>
      <c r="I37">
        <v>0.22339589438813282</v>
      </c>
    </row>
    <row r="38" spans="1:9" x14ac:dyDescent="0.25">
      <c r="A38">
        <v>38</v>
      </c>
      <c r="B38">
        <v>0.16193999999999997</v>
      </c>
      <c r="C38">
        <v>1.5398881906197257</v>
      </c>
      <c r="D38">
        <v>1.8424097121630616</v>
      </c>
      <c r="E38">
        <v>1.7183718047965872</v>
      </c>
      <c r="F38">
        <v>14.07671415482468</v>
      </c>
      <c r="G38">
        <v>18.779459999435236</v>
      </c>
      <c r="H38">
        <v>14.802376528779169</v>
      </c>
      <c r="I38">
        <v>0.23110133021278625</v>
      </c>
    </row>
    <row r="39" spans="1:9" x14ac:dyDescent="0.25">
      <c r="A39">
        <v>39</v>
      </c>
      <c r="B39">
        <v>0.16193999999999997</v>
      </c>
      <c r="C39">
        <v>1.5686212323163042</v>
      </c>
      <c r="D39">
        <v>1.8717769133686717</v>
      </c>
      <c r="E39">
        <v>1.7437850401083819</v>
      </c>
      <c r="F39">
        <v>14.09871397686981</v>
      </c>
      <c r="G39">
        <v>18.932410106049058</v>
      </c>
      <c r="H39">
        <v>14.865332128565685</v>
      </c>
      <c r="I39">
        <v>0.23888784681116257</v>
      </c>
    </row>
    <row r="40" spans="1:9" x14ac:dyDescent="0.25">
      <c r="A40">
        <v>40</v>
      </c>
      <c r="B40">
        <v>0.16193999999999997</v>
      </c>
      <c r="C40">
        <v>1.5993610074622862</v>
      </c>
      <c r="D40">
        <v>1.902918639260917</v>
      </c>
      <c r="E40">
        <v>1.7709239888644728</v>
      </c>
      <c r="F40">
        <v>14.129930475292829</v>
      </c>
      <c r="G40">
        <v>19.087517854895715</v>
      </c>
      <c r="H40">
        <v>14.936972911858868</v>
      </c>
      <c r="I40">
        <v>0.24675544418326162</v>
      </c>
    </row>
    <row r="41" spans="1:9" x14ac:dyDescent="0.25">
      <c r="A41">
        <v>41</v>
      </c>
      <c r="B41">
        <v>0.16193999999999997</v>
      </c>
      <c r="C41">
        <v>1.6314677131076665</v>
      </c>
      <c r="D41">
        <v>1.9362649760494504</v>
      </c>
      <c r="E41">
        <v>1.7997548802100372</v>
      </c>
      <c r="F41">
        <v>14.169160989902071</v>
      </c>
      <c r="G41">
        <v>19.249788626389119</v>
      </c>
      <c r="H41">
        <v>15.016804068823586</v>
      </c>
      <c r="I41">
        <v>0.25470412232908352</v>
      </c>
    </row>
    <row r="42" spans="1:9" x14ac:dyDescent="0.25">
      <c r="A42">
        <v>42</v>
      </c>
      <c r="B42">
        <v>0.16193999999999997</v>
      </c>
      <c r="C42">
        <v>1.6669026580815496</v>
      </c>
      <c r="D42">
        <v>1.9719011975043845</v>
      </c>
      <c r="E42">
        <v>1.8303739176663374</v>
      </c>
      <c r="F42">
        <v>14.21575671739669</v>
      </c>
      <c r="G42">
        <v>19.428646873991053</v>
      </c>
      <c r="H42">
        <v>15.103689807202057</v>
      </c>
      <c r="I42">
        <v>0.26273388124862823</v>
      </c>
    </row>
    <row r="43" spans="1:9" x14ac:dyDescent="0.25">
      <c r="A43">
        <v>43</v>
      </c>
      <c r="B43">
        <v>0.16193999999999997</v>
      </c>
      <c r="C43">
        <v>1.7057779908135007</v>
      </c>
      <c r="D43">
        <v>2.0096276529098867</v>
      </c>
      <c r="E43">
        <v>1.8629250059166593</v>
      </c>
      <c r="F43">
        <v>14.269548267998283</v>
      </c>
      <c r="G43">
        <v>19.630578355223108</v>
      </c>
      <c r="H43">
        <v>15.197228190405898</v>
      </c>
      <c r="I43">
        <v>0.27084472094189571</v>
      </c>
    </row>
    <row r="44" spans="1:9" x14ac:dyDescent="0.25">
      <c r="A44">
        <v>44</v>
      </c>
      <c r="B44">
        <v>0.16193999999999997</v>
      </c>
      <c r="C44">
        <v>1.747544424366233</v>
      </c>
      <c r="D44">
        <v>2.0493280609568845</v>
      </c>
      <c r="E44">
        <v>1.8973490568458944</v>
      </c>
      <c r="F44">
        <v>14.331288064256549</v>
      </c>
      <c r="G44">
        <v>19.858713069944628</v>
      </c>
      <c r="H44">
        <v>15.298681362220266</v>
      </c>
      <c r="I44">
        <v>0.27903664140888607</v>
      </c>
    </row>
    <row r="45" spans="1:9" x14ac:dyDescent="0.25">
      <c r="A45">
        <v>45</v>
      </c>
      <c r="B45">
        <v>0.16193999999999997</v>
      </c>
      <c r="C45">
        <v>1.7902250693995345</v>
      </c>
      <c r="D45">
        <v>2.0909450735796806</v>
      </c>
      <c r="E45">
        <v>1.9337944167815624</v>
      </c>
      <c r="F45">
        <v>14.402517886756426</v>
      </c>
      <c r="G45">
        <v>20.113785762121054</v>
      </c>
      <c r="H45">
        <v>15.409405013284488</v>
      </c>
      <c r="I45">
        <v>0.28730964264959913</v>
      </c>
    </row>
    <row r="46" spans="1:9" x14ac:dyDescent="0.25">
      <c r="A46">
        <v>46</v>
      </c>
      <c r="B46">
        <v>0.16193999999999997</v>
      </c>
      <c r="C46">
        <v>1.8338013256122425</v>
      </c>
      <c r="D46">
        <v>2.1344301064641793</v>
      </c>
      <c r="E46">
        <v>1.972620419445247</v>
      </c>
      <c r="F46">
        <v>14.483835028040994</v>
      </c>
      <c r="G46">
        <v>20.395104188333843</v>
      </c>
      <c r="H46">
        <v>15.530260145596298</v>
      </c>
      <c r="I46">
        <v>0.29566372466403507</v>
      </c>
    </row>
    <row r="47" spans="1:9" x14ac:dyDescent="0.25">
      <c r="A47">
        <v>47</v>
      </c>
      <c r="B47">
        <v>0.16193999999999997</v>
      </c>
      <c r="C47">
        <v>1.8797583135372278</v>
      </c>
      <c r="D47">
        <v>2.1794151657236767</v>
      </c>
      <c r="E47">
        <v>2.0142706879012695</v>
      </c>
      <c r="F47">
        <v>14.575659121391034</v>
      </c>
      <c r="G47">
        <v>20.702093460494012</v>
      </c>
      <c r="H47">
        <v>15.661406256664231</v>
      </c>
      <c r="I47">
        <v>0.30409888745219393</v>
      </c>
    </row>
    <row r="48" spans="1:9" x14ac:dyDescent="0.25">
      <c r="A48">
        <v>48</v>
      </c>
      <c r="B48">
        <v>0.16193999999999997</v>
      </c>
      <c r="C48">
        <v>1.9289944140524182</v>
      </c>
      <c r="D48">
        <v>2.2257827432901127</v>
      </c>
      <c r="E48">
        <v>2.0587965796743037</v>
      </c>
      <c r="F48">
        <v>14.677388953775786</v>
      </c>
      <c r="G48">
        <v>21.033070618953971</v>
      </c>
      <c r="H48">
        <v>15.803006369585933</v>
      </c>
      <c r="I48">
        <v>0.31261513101407545</v>
      </c>
    </row>
    <row r="49" spans="1:9" x14ac:dyDescent="0.25">
      <c r="A49">
        <v>49</v>
      </c>
      <c r="B49">
        <v>0.16193999999999997</v>
      </c>
      <c r="C49">
        <v>1.981046521237926</v>
      </c>
      <c r="D49">
        <v>2.2735553164253215</v>
      </c>
      <c r="E49">
        <v>2.1057045134616437</v>
      </c>
      <c r="F49">
        <v>14.78861820951346</v>
      </c>
      <c r="G49">
        <v>21.380925243087603</v>
      </c>
      <c r="H49">
        <v>15.955887516072123</v>
      </c>
      <c r="I49">
        <v>0.32121245534967974</v>
      </c>
    </row>
    <row r="50" spans="1:9" x14ac:dyDescent="0.25">
      <c r="A50">
        <v>50</v>
      </c>
      <c r="B50">
        <v>0.16193999999999997</v>
      </c>
      <c r="C50">
        <v>2.034741951846228</v>
      </c>
      <c r="D50">
        <v>2.3231508120787963</v>
      </c>
      <c r="E50">
        <v>2.1544283896689991</v>
      </c>
      <c r="F50">
        <v>14.909433377131448</v>
      </c>
      <c r="G50">
        <v>21.739060755077638</v>
      </c>
      <c r="H50">
        <v>16.120024560491949</v>
      </c>
      <c r="I50">
        <v>0.32989086045900701</v>
      </c>
    </row>
    <row r="51" spans="1:9" x14ac:dyDescent="0.25">
      <c r="A51">
        <v>51</v>
      </c>
      <c r="B51">
        <v>0.16193999999999997</v>
      </c>
      <c r="C51">
        <v>2.0903281054474565</v>
      </c>
      <c r="D51">
        <v>2.374858121783495</v>
      </c>
      <c r="E51">
        <v>2.2046342951111497</v>
      </c>
      <c r="F51">
        <v>15.038672811960263</v>
      </c>
      <c r="G51">
        <v>22.101175637833656</v>
      </c>
      <c r="H51">
        <v>16.292590271159636</v>
      </c>
      <c r="I51">
        <v>0.33865034634205698</v>
      </c>
    </row>
    <row r="52" spans="1:9" x14ac:dyDescent="0.25">
      <c r="A52">
        <v>52</v>
      </c>
      <c r="B52">
        <v>0.16193999999999997</v>
      </c>
      <c r="C52">
        <v>2.1480365976354383</v>
      </c>
      <c r="D52">
        <v>2.4283590531405799</v>
      </c>
      <c r="E52">
        <v>2.2561276862849655</v>
      </c>
      <c r="F52">
        <v>15.173521030494896</v>
      </c>
      <c r="G52">
        <v>22.459965138399685</v>
      </c>
      <c r="H52">
        <v>16.468287018091104</v>
      </c>
      <c r="I52">
        <v>0.34749091299882978</v>
      </c>
    </row>
    <row r="53" spans="1:9" x14ac:dyDescent="0.25">
      <c r="A53">
        <v>53</v>
      </c>
      <c r="B53">
        <v>0.16193999999999997</v>
      </c>
      <c r="C53">
        <v>2.2082876116919703</v>
      </c>
      <c r="D53">
        <v>2.4832204012011019</v>
      </c>
      <c r="E53">
        <v>2.3087934561470274</v>
      </c>
      <c r="F53">
        <v>15.309993235934112</v>
      </c>
      <c r="G53">
        <v>22.812769930837728</v>
      </c>
      <c r="H53">
        <v>16.641276970840178</v>
      </c>
      <c r="I53">
        <v>0.3564125604293254</v>
      </c>
    </row>
    <row r="54" spans="1:9" x14ac:dyDescent="0.25">
      <c r="A54">
        <v>54</v>
      </c>
      <c r="B54">
        <v>0.16193999999999997</v>
      </c>
      <c r="C54">
        <v>2.2701979723077925</v>
      </c>
      <c r="D54">
        <v>2.5390929646612617</v>
      </c>
      <c r="E54">
        <v>2.3625031026158192</v>
      </c>
      <c r="F54">
        <v>15.444600321224636</v>
      </c>
      <c r="G54">
        <v>23.161626480528255</v>
      </c>
      <c r="H54">
        <v>16.808350075218673</v>
      </c>
      <c r="I54">
        <v>0.36541528863354378</v>
      </c>
    </row>
    <row r="55" spans="1:9" x14ac:dyDescent="0.25">
      <c r="A55">
        <v>55</v>
      </c>
      <c r="B55">
        <v>0.16193999999999997</v>
      </c>
      <c r="C55">
        <v>2.3332593453342283</v>
      </c>
      <c r="D55">
        <v>2.5956233712023065</v>
      </c>
      <c r="E55">
        <v>2.4171950965528817</v>
      </c>
      <c r="F55">
        <v>15.574416791365449</v>
      </c>
      <c r="G55">
        <v>23.507719713624383</v>
      </c>
      <c r="H55">
        <v>16.968824294469979</v>
      </c>
      <c r="I55">
        <v>0.37449909761148503</v>
      </c>
    </row>
    <row r="56" spans="1:9" x14ac:dyDescent="0.25">
      <c r="A56">
        <v>56</v>
      </c>
      <c r="B56">
        <v>0.16193999999999997</v>
      </c>
      <c r="C56">
        <v>2.3974084786676033</v>
      </c>
      <c r="D56">
        <v>2.6529182223545291</v>
      </c>
      <c r="E56">
        <v>2.4729431865617877</v>
      </c>
      <c r="F56">
        <v>15.697607330670646</v>
      </c>
      <c r="G56">
        <v>23.850239651837551</v>
      </c>
      <c r="H56">
        <v>17.123668152573511</v>
      </c>
      <c r="I56">
        <v>0.38366398736314911</v>
      </c>
    </row>
    <row r="57" spans="1:9" x14ac:dyDescent="0.25">
      <c r="A57">
        <v>57</v>
      </c>
      <c r="B57">
        <v>0.16193999999999997</v>
      </c>
      <c r="C57">
        <v>2.4627747723937827</v>
      </c>
      <c r="D57">
        <v>2.7110878228036488</v>
      </c>
      <c r="E57">
        <v>2.5297551677651553</v>
      </c>
      <c r="F57">
        <v>15.811419345506348</v>
      </c>
      <c r="G57">
        <v>24.186062094646747</v>
      </c>
      <c r="H57">
        <v>17.273048598629845</v>
      </c>
      <c r="I57">
        <v>0.39290995788853594</v>
      </c>
    </row>
    <row r="58" spans="1:9" x14ac:dyDescent="0.25">
      <c r="A58">
        <v>58</v>
      </c>
      <c r="B58">
        <v>0.16193999999999997</v>
      </c>
      <c r="C58">
        <v>2.5288999781702977</v>
      </c>
      <c r="D58">
        <v>2.7704086996080819</v>
      </c>
      <c r="E58">
        <v>2.5876034966916635</v>
      </c>
      <c r="F58">
        <v>15.91276701694103</v>
      </c>
      <c r="G58">
        <v>24.514496868559618</v>
      </c>
      <c r="H58">
        <v>17.415964461414557</v>
      </c>
      <c r="I58">
        <v>0.40223700918764566</v>
      </c>
    </row>
    <row r="59" spans="1:9" x14ac:dyDescent="0.25">
      <c r="A59">
        <v>59</v>
      </c>
      <c r="B59">
        <v>0.16193999999999997</v>
      </c>
      <c r="C59">
        <v>2.5944900539647615</v>
      </c>
      <c r="D59">
        <v>2.8309106298177364</v>
      </c>
      <c r="E59">
        <v>2.6461869313787543</v>
      </c>
      <c r="F59">
        <v>16.001160403582446</v>
      </c>
      <c r="G59">
        <v>24.841292064621548</v>
      </c>
      <c r="H59">
        <v>17.551784291292538</v>
      </c>
      <c r="I59">
        <v>0.41164514126047813</v>
      </c>
    </row>
    <row r="60" spans="1:9" x14ac:dyDescent="0.25">
      <c r="A60">
        <v>60</v>
      </c>
      <c r="B60">
        <v>0.16193999999999997</v>
      </c>
      <c r="C60">
        <v>2.6587649532100803</v>
      </c>
      <c r="D60">
        <v>2.8922848612992396</v>
      </c>
      <c r="E60">
        <v>2.7051911826438859</v>
      </c>
      <c r="F60">
        <v>16.079121768477812</v>
      </c>
      <c r="G60">
        <v>25.175802784612539</v>
      </c>
      <c r="H60">
        <v>17.680930509348244</v>
      </c>
      <c r="I60">
        <v>0.42113435410703337</v>
      </c>
    </row>
    <row r="61" spans="1:9" x14ac:dyDescent="0.25">
      <c r="A61">
        <v>61</v>
      </c>
      <c r="B61">
        <v>0.16193999999999997</v>
      </c>
      <c r="C61">
        <v>2.7212222580555947</v>
      </c>
      <c r="D61">
        <v>2.9541000288679027</v>
      </c>
      <c r="E61">
        <v>2.7643847169503348</v>
      </c>
      <c r="F61">
        <v>16.149833299825783</v>
      </c>
      <c r="G61">
        <v>25.522657237735789</v>
      </c>
      <c r="H61">
        <v>17.804806002608586</v>
      </c>
      <c r="I61">
        <v>0.43070464772731148</v>
      </c>
    </row>
    <row r="62" spans="1:9" x14ac:dyDescent="0.25">
      <c r="A62">
        <v>62</v>
      </c>
      <c r="B62">
        <v>0.16193999999999997</v>
      </c>
      <c r="C62">
        <v>2.7814389135687714</v>
      </c>
      <c r="D62">
        <v>3.0159152364452804</v>
      </c>
      <c r="E62">
        <v>2.8236422463511701</v>
      </c>
      <c r="F62">
        <v>16.215220229941181</v>
      </c>
      <c r="G62">
        <v>25.877498187085862</v>
      </c>
      <c r="H62">
        <v>17.92438323782622</v>
      </c>
      <c r="I62">
        <v>0.44035602212131247</v>
      </c>
    </row>
    <row r="63" spans="1:9" x14ac:dyDescent="0.25">
      <c r="A63">
        <v>63</v>
      </c>
      <c r="B63">
        <v>0.16193999999999997</v>
      </c>
      <c r="C63">
        <v>2.8386578429064988</v>
      </c>
      <c r="D63">
        <v>3.077258887635804</v>
      </c>
      <c r="E63">
        <v>2.8826842144388372</v>
      </c>
      <c r="F63">
        <v>16.276880169313884</v>
      </c>
      <c r="G63">
        <v>26.233931794384894</v>
      </c>
      <c r="H63">
        <v>18.04042204451985</v>
      </c>
      <c r="I63">
        <v>0.45008847728903612</v>
      </c>
    </row>
    <row r="64" spans="1:9" x14ac:dyDescent="0.25">
      <c r="A64">
        <v>64</v>
      </c>
      <c r="B64">
        <v>0.16193999999999997</v>
      </c>
      <c r="C64">
        <v>2.8915493594932586</v>
      </c>
      <c r="D64">
        <v>3.1376833439097687</v>
      </c>
      <c r="E64">
        <v>2.9408506867592057</v>
      </c>
      <c r="F64">
        <v>16.337292496229534</v>
      </c>
      <c r="G64">
        <v>26.589810025965285</v>
      </c>
      <c r="H64">
        <v>18.155039649194737</v>
      </c>
      <c r="I64">
        <v>0.45990201323048269</v>
      </c>
    </row>
    <row r="65" spans="1:9" x14ac:dyDescent="0.25">
      <c r="A65">
        <v>65</v>
      </c>
      <c r="B65">
        <v>0.16193999999999997</v>
      </c>
      <c r="C65">
        <v>2.9395564169588728</v>
      </c>
      <c r="D65">
        <v>3.1965730246231376</v>
      </c>
      <c r="E65">
        <v>2.9973580490841414</v>
      </c>
      <c r="F65">
        <v>16.40013799288122</v>
      </c>
      <c r="G65">
        <v>26.947515313773344</v>
      </c>
      <c r="H65">
        <v>18.272246112419559</v>
      </c>
      <c r="I65">
        <v>0.46979662994565202</v>
      </c>
    </row>
    <row r="66" spans="1:9" x14ac:dyDescent="0.25">
      <c r="A66">
        <v>66</v>
      </c>
      <c r="B66">
        <v>0.16193999999999997</v>
      </c>
      <c r="C66">
        <v>2.9807710439824224</v>
      </c>
      <c r="D66">
        <v>3.2533377409913262</v>
      </c>
      <c r="E66">
        <v>3.0512612470359786</v>
      </c>
      <c r="F66">
        <v>16.467884780065798</v>
      </c>
      <c r="G66">
        <v>27.308414955532715</v>
      </c>
      <c r="H66">
        <v>18.395269992584893</v>
      </c>
      <c r="I66">
        <v>0.47977232743454418</v>
      </c>
    </row>
    <row r="67" spans="1:9" x14ac:dyDescent="0.25">
      <c r="A67">
        <v>67</v>
      </c>
      <c r="B67">
        <v>0.16193999999999997</v>
      </c>
      <c r="C67">
        <v>3.0173122863453425</v>
      </c>
      <c r="D67">
        <v>3.307622534530037</v>
      </c>
      <c r="E67">
        <v>3.1024056563403515</v>
      </c>
      <c r="F67">
        <v>16.540666701253873</v>
      </c>
      <c r="G67">
        <v>27.671104744665907</v>
      </c>
      <c r="H67">
        <v>18.525031489133955</v>
      </c>
      <c r="I67">
        <v>0.4898291056971591</v>
      </c>
    </row>
    <row r="68" spans="1:9" x14ac:dyDescent="0.25">
      <c r="A68">
        <v>68</v>
      </c>
      <c r="B68">
        <v>0.16193999999999997</v>
      </c>
      <c r="C68">
        <v>3.0497413911045101</v>
      </c>
      <c r="D68">
        <v>3.3591173735496933</v>
      </c>
      <c r="E68">
        <v>3.1508345041130892</v>
      </c>
      <c r="F68">
        <v>16.616357269641448</v>
      </c>
      <c r="G68">
        <v>28.030308396161079</v>
      </c>
      <c r="H68">
        <v>18.658536683426778</v>
      </c>
      <c r="I68">
        <v>0.49996696473349689</v>
      </c>
    </row>
    <row r="69" spans="1:9" x14ac:dyDescent="0.25">
      <c r="A69">
        <v>69</v>
      </c>
      <c r="B69">
        <v>0.16193999999999997</v>
      </c>
      <c r="C69">
        <v>3.0774450682200682</v>
      </c>
      <c r="D69">
        <v>3.4077846229244484</v>
      </c>
      <c r="E69">
        <v>3.1965819527937658</v>
      </c>
      <c r="F69">
        <v>16.693317681371887</v>
      </c>
      <c r="G69">
        <v>28.381269044504297</v>
      </c>
      <c r="H69">
        <v>18.791439104693488</v>
      </c>
      <c r="I69">
        <v>0.5101859045435575</v>
      </c>
    </row>
    <row r="70" spans="1:9" x14ac:dyDescent="0.25">
      <c r="A70">
        <v>70</v>
      </c>
      <c r="B70">
        <v>0.16193999999999997</v>
      </c>
      <c r="C70">
        <v>3.1012976551963054</v>
      </c>
      <c r="D70">
        <v>3.4534670836340733</v>
      </c>
      <c r="E70">
        <v>3.2399282623772923</v>
      </c>
      <c r="F70">
        <v>16.771305491597804</v>
      </c>
      <c r="G70">
        <v>28.722074188677592</v>
      </c>
      <c r="H70">
        <v>18.920655338174946</v>
      </c>
      <c r="I70">
        <v>0.52048592512734093</v>
      </c>
    </row>
    <row r="71" spans="1:9" x14ac:dyDescent="0.25">
      <c r="A71">
        <v>71</v>
      </c>
      <c r="B71">
        <v>0.16193999999999997</v>
      </c>
      <c r="C71">
        <v>3.1224342860348182</v>
      </c>
      <c r="D71">
        <v>3.4959114751150948</v>
      </c>
      <c r="E71">
        <v>3.2811674311628138</v>
      </c>
      <c r="F71">
        <v>16.85008255192669</v>
      </c>
      <c r="G71">
        <v>29.052713699450045</v>
      </c>
      <c r="H71">
        <v>19.045315437190052</v>
      </c>
      <c r="I71">
        <v>0.53086702648484707</v>
      </c>
    </row>
    <row r="72" spans="1:9" x14ac:dyDescent="0.25">
      <c r="A72">
        <v>72</v>
      </c>
      <c r="B72">
        <v>0.16193999999999997</v>
      </c>
      <c r="C72">
        <v>3.1421396783393618</v>
      </c>
      <c r="D72">
        <v>3.5349091208309278</v>
      </c>
      <c r="E72">
        <v>3.3205256613715086</v>
      </c>
      <c r="F72">
        <v>16.928065267960037</v>
      </c>
      <c r="G72">
        <v>29.371805651441647</v>
      </c>
      <c r="H72">
        <v>19.165612724002081</v>
      </c>
      <c r="I72">
        <v>0.54132920861607614</v>
      </c>
    </row>
    <row r="73" spans="1:9" x14ac:dyDescent="0.25">
      <c r="A73">
        <v>73</v>
      </c>
      <c r="B73">
        <v>0.16193999999999997</v>
      </c>
      <c r="C73">
        <v>3.1611469816039572</v>
      </c>
      <c r="D73">
        <v>3.5704073260552618</v>
      </c>
      <c r="E73">
        <v>3.3579945248650827</v>
      </c>
      <c r="F73">
        <v>17.00333720706303</v>
      </c>
      <c r="G73">
        <v>29.678906515352232</v>
      </c>
      <c r="H73">
        <v>19.282128382284665</v>
      </c>
      <c r="I73">
        <v>0.55187247152102781</v>
      </c>
    </row>
    <row r="74" spans="1:9" x14ac:dyDescent="0.25">
      <c r="A74">
        <v>74</v>
      </c>
      <c r="B74">
        <v>0.16193999999999997</v>
      </c>
      <c r="C74">
        <v>3.1794572680944646</v>
      </c>
      <c r="D74">
        <v>3.6025809481273807</v>
      </c>
      <c r="E74">
        <v>3.3932470565815365</v>
      </c>
      <c r="F74">
        <v>17.074496685547444</v>
      </c>
      <c r="G74">
        <v>29.97307973648163</v>
      </c>
      <c r="H74">
        <v>19.395963057026716</v>
      </c>
      <c r="I74">
        <v>0.56249681519970252</v>
      </c>
    </row>
    <row r="75" spans="1:9" x14ac:dyDescent="0.25">
      <c r="A75">
        <v>75</v>
      </c>
      <c r="B75">
        <v>0.16193999999999997</v>
      </c>
      <c r="C75">
        <v>3.1959991004327502</v>
      </c>
      <c r="D75">
        <v>3.6318242674206318</v>
      </c>
      <c r="E75">
        <v>3.4259314860684076</v>
      </c>
      <c r="F75">
        <v>17.141654568340968</v>
      </c>
      <c r="G75">
        <v>30.252009009318485</v>
      </c>
      <c r="H75">
        <v>19.508561026734792</v>
      </c>
      <c r="I75">
        <v>0.57320223965209993</v>
      </c>
    </row>
    <row r="76" spans="1:9" x14ac:dyDescent="0.25">
      <c r="A76">
        <v>76</v>
      </c>
      <c r="B76">
        <v>0.16193999999999997</v>
      </c>
      <c r="C76">
        <v>3.210575079745476</v>
      </c>
      <c r="D76">
        <v>3.6582947247249353</v>
      </c>
      <c r="E76">
        <v>3.4559198741778894</v>
      </c>
      <c r="F76">
        <v>17.206025621902601</v>
      </c>
      <c r="G76">
        <v>30.511216208805951</v>
      </c>
      <c r="H76">
        <v>19.620805390651107</v>
      </c>
      <c r="I76">
        <v>0.58398874487822017</v>
      </c>
    </row>
    <row r="77" spans="1:9" x14ac:dyDescent="0.25">
      <c r="A77">
        <v>77</v>
      </c>
      <c r="B77">
        <v>0.16193999999999997</v>
      </c>
      <c r="C77">
        <v>3.2230454324609803</v>
      </c>
      <c r="D77">
        <v>3.6821154567202572</v>
      </c>
      <c r="E77">
        <v>3.483278187438454</v>
      </c>
      <c r="F77">
        <v>17.268215107200035</v>
      </c>
      <c r="G77">
        <v>30.745104252718171</v>
      </c>
      <c r="H77">
        <v>19.729957244534461</v>
      </c>
      <c r="I77">
        <v>0.59485633087806333</v>
      </c>
    </row>
    <row r="78" spans="1:9" x14ac:dyDescent="0.25">
      <c r="A78">
        <v>78</v>
      </c>
      <c r="B78">
        <v>0.16193999999999997</v>
      </c>
      <c r="C78">
        <v>3.2336431065762481</v>
      </c>
      <c r="D78">
        <v>3.7032348522725069</v>
      </c>
      <c r="E78">
        <v>3.5081530203731375</v>
      </c>
      <c r="F78">
        <v>17.328723627741155</v>
      </c>
      <c r="G78">
        <v>30.948748264699049</v>
      </c>
      <c r="H78">
        <v>19.831265362576726</v>
      </c>
      <c r="I78">
        <v>0.6058049976516291</v>
      </c>
    </row>
    <row r="79" spans="1:9" x14ac:dyDescent="0.25">
      <c r="A79">
        <v>79</v>
      </c>
      <c r="B79">
        <v>0.16193999999999997</v>
      </c>
      <c r="C79">
        <v>3.2430708095375698</v>
      </c>
      <c r="D79">
        <v>3.7218321261726168</v>
      </c>
      <c r="E79">
        <v>3.5305239219599374</v>
      </c>
      <c r="F79">
        <v>17.386238871938165</v>
      </c>
      <c r="G79">
        <v>31.121096864633746</v>
      </c>
      <c r="H79">
        <v>19.919701406263787</v>
      </c>
      <c r="I79">
        <v>0.6168347451989179</v>
      </c>
    </row>
    <row r="80" spans="1:9" x14ac:dyDescent="0.25">
      <c r="A80">
        <v>80</v>
      </c>
      <c r="B80">
        <v>0.16193999999999997</v>
      </c>
      <c r="C80">
        <v>3.2519070303462971</v>
      </c>
      <c r="D80">
        <v>3.7380911481414056</v>
      </c>
      <c r="E80">
        <v>3.5503962508681313</v>
      </c>
      <c r="F80">
        <v>17.438107847251565</v>
      </c>
      <c r="G80">
        <v>31.264666577998661</v>
      </c>
      <c r="H80">
        <v>19.99325495791577</v>
      </c>
      <c r="I80">
        <v>0.6279455735199293</v>
      </c>
    </row>
    <row r="81" spans="1:9" x14ac:dyDescent="0.25">
      <c r="A81">
        <v>81</v>
      </c>
      <c r="B81">
        <v>0.16193999999999997</v>
      </c>
      <c r="C81">
        <v>3.2603977326392637</v>
      </c>
      <c r="D81">
        <v>3.7522896550908627</v>
      </c>
      <c r="E81">
        <v>3.567768812400359</v>
      </c>
      <c r="F81">
        <v>17.482398073318503</v>
      </c>
      <c r="G81">
        <v>31.381930002578148</v>
      </c>
      <c r="H81">
        <v>20.052344661730647</v>
      </c>
      <c r="I81">
        <v>0.63913748261466363</v>
      </c>
    </row>
    <row r="82" spans="1:9" x14ac:dyDescent="0.25">
      <c r="A82">
        <v>82</v>
      </c>
      <c r="B82">
        <v>0.16193999999999997</v>
      </c>
      <c r="C82">
        <v>3.2694759691600237</v>
      </c>
      <c r="D82">
        <v>3.765046858067111</v>
      </c>
      <c r="E82">
        <v>3.5828036632333129</v>
      </c>
      <c r="F82">
        <v>17.517960645329453</v>
      </c>
      <c r="G82">
        <v>31.475895451536523</v>
      </c>
      <c r="H82">
        <v>20.098562109579252</v>
      </c>
      <c r="I82">
        <v>0.65041047248312067</v>
      </c>
    </row>
    <row r="83" spans="1:9" x14ac:dyDescent="0.25">
      <c r="A83">
        <v>83</v>
      </c>
      <c r="B83">
        <v>0.16193999999999997</v>
      </c>
      <c r="C83">
        <v>3.2798233338782379</v>
      </c>
      <c r="D83">
        <v>3.7770377582022778</v>
      </c>
      <c r="E83">
        <v>3.596039340411056</v>
      </c>
      <c r="F83">
        <v>17.546085366700723</v>
      </c>
      <c r="G83">
        <v>31.550866927165085</v>
      </c>
      <c r="H83">
        <v>20.13356982112747</v>
      </c>
      <c r="I83">
        <v>0.66176454312530064</v>
      </c>
    </row>
    <row r="84" spans="1:9" x14ac:dyDescent="0.25">
      <c r="A84">
        <v>84</v>
      </c>
      <c r="B84">
        <v>0.16193999999999997</v>
      </c>
      <c r="C84">
        <v>3.2915295601122403</v>
      </c>
      <c r="D84">
        <v>3.7885219028059933</v>
      </c>
      <c r="E84">
        <v>3.6078810973437565</v>
      </c>
      <c r="F84">
        <v>17.569707871736842</v>
      </c>
      <c r="G84">
        <v>31.611274194505789</v>
      </c>
      <c r="H84">
        <v>20.159779697948849</v>
      </c>
      <c r="I84">
        <v>0.67319969454120343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5" width="13.7109375" customWidth="1"/>
    <col min="6" max="8" width="12.7109375" customWidth="1"/>
    <col min="9" max="9" width="14.7109375" customWidth="1"/>
  </cols>
  <sheetData>
    <row r="1" spans="1:9" x14ac:dyDescent="0.25">
      <c r="A1" s="52" t="s">
        <v>159</v>
      </c>
      <c r="B1" s="52" t="s">
        <v>180</v>
      </c>
      <c r="C1" s="52" t="s">
        <v>160</v>
      </c>
      <c r="D1" s="52" t="s">
        <v>167</v>
      </c>
      <c r="E1" s="52" t="s">
        <v>181</v>
      </c>
      <c r="F1" s="52" t="s">
        <v>259</v>
      </c>
      <c r="G1" s="52" t="s">
        <v>260</v>
      </c>
      <c r="H1" s="52" t="s">
        <v>261</v>
      </c>
      <c r="I1" s="52" t="s">
        <v>161</v>
      </c>
    </row>
    <row r="2" spans="1:9" x14ac:dyDescent="0.25">
      <c r="A2">
        <v>2</v>
      </c>
      <c r="B2">
        <v>9.360000000000035E-3</v>
      </c>
      <c r="C2">
        <v>3.8368997582583747E-2</v>
      </c>
      <c r="D2">
        <v>3.9556052799372576E-2</v>
      </c>
      <c r="E2">
        <v>3.8371569198487304E-2</v>
      </c>
      <c r="F2">
        <v>0.52083365645060464</v>
      </c>
      <c r="G2">
        <v>0.43786538611807702</v>
      </c>
      <c r="H2">
        <v>0.46464884675868545</v>
      </c>
      <c r="I2">
        <v>2.7565546840616672E-3</v>
      </c>
    </row>
    <row r="3" spans="1:9" x14ac:dyDescent="0.25">
      <c r="A3">
        <v>3</v>
      </c>
      <c r="B3">
        <v>1.8809999999999993E-2</v>
      </c>
      <c r="C3">
        <v>7.6989914327705244E-2</v>
      </c>
      <c r="D3">
        <v>7.9019679745522847E-2</v>
      </c>
      <c r="E3">
        <v>7.6506667189714633E-2</v>
      </c>
      <c r="F3">
        <v>1.0337393744812908</v>
      </c>
      <c r="G3">
        <v>0.87416596266055724</v>
      </c>
      <c r="H3">
        <v>0.92391648350699496</v>
      </c>
      <c r="I3">
        <v>5.576312955387781E-3</v>
      </c>
    </row>
    <row r="4" spans="1:9" x14ac:dyDescent="0.25">
      <c r="A4">
        <v>4</v>
      </c>
      <c r="B4">
        <v>2.8410000000000046E-2</v>
      </c>
      <c r="C4">
        <v>0.11589226245266626</v>
      </c>
      <c r="D4">
        <v>0.11830893225489067</v>
      </c>
      <c r="E4">
        <v>0.11419770940190418</v>
      </c>
      <c r="F4">
        <v>1.5337430778016692</v>
      </c>
      <c r="G4">
        <v>1.3078443445959331</v>
      </c>
      <c r="H4">
        <v>1.3726712061207911</v>
      </c>
      <c r="I4">
        <v>8.4592748139783232E-3</v>
      </c>
    </row>
    <row r="5" spans="1:9" x14ac:dyDescent="0.25">
      <c r="A5">
        <v>5</v>
      </c>
      <c r="B5">
        <v>3.6660000000000026E-2</v>
      </c>
      <c r="C5">
        <v>0.15458753173417206</v>
      </c>
      <c r="D5">
        <v>0.15729490570891538</v>
      </c>
      <c r="E5">
        <v>0.15166596978332617</v>
      </c>
      <c r="F5">
        <v>2.0200487509316551</v>
      </c>
      <c r="G5">
        <v>1.7372748233695714</v>
      </c>
      <c r="H5">
        <v>1.8062830975879847</v>
      </c>
      <c r="I5">
        <v>1.1405440259833304E-2</v>
      </c>
    </row>
    <row r="6" spans="1:9" x14ac:dyDescent="0.25">
      <c r="A6">
        <v>6</v>
      </c>
      <c r="B6">
        <v>4.4869999999999965E-2</v>
      </c>
      <c r="C6">
        <v>0.19267214870766219</v>
      </c>
      <c r="D6">
        <v>0.19588633092369043</v>
      </c>
      <c r="E6">
        <v>0.18900511005391887</v>
      </c>
      <c r="F6">
        <v>2.4922467052140806</v>
      </c>
      <c r="G6">
        <v>2.1604998397838879</v>
      </c>
      <c r="H6">
        <v>2.2223401494120441</v>
      </c>
      <c r="I6">
        <v>1.4414809292952722E-2</v>
      </c>
    </row>
    <row r="7" spans="1:9" x14ac:dyDescent="0.25">
      <c r="A7">
        <v>7</v>
      </c>
      <c r="B7">
        <v>5.3059999999999996E-2</v>
      </c>
      <c r="C7">
        <v>0.23005754865792483</v>
      </c>
      <c r="D7">
        <v>0.23405418034527128</v>
      </c>
      <c r="E7">
        <v>0.22618651550983401</v>
      </c>
      <c r="F7">
        <v>2.9459835935144714</v>
      </c>
      <c r="G7">
        <v>2.5758389784130911</v>
      </c>
      <c r="H7">
        <v>2.6190155693987167</v>
      </c>
      <c r="I7">
        <v>1.7487381913336587E-2</v>
      </c>
    </row>
    <row r="8" spans="1:9" x14ac:dyDescent="0.25">
      <c r="A8">
        <v>8</v>
      </c>
      <c r="B8">
        <v>6.1270000000000047E-2</v>
      </c>
      <c r="C8">
        <v>0.2665475510526335</v>
      </c>
      <c r="D8">
        <v>0.27189371779253413</v>
      </c>
      <c r="E8">
        <v>0.26307491347373602</v>
      </c>
      <c r="F8">
        <v>3.3745832336870127</v>
      </c>
      <c r="G8">
        <v>2.9826444823552918</v>
      </c>
      <c r="H8">
        <v>2.9958374158468937</v>
      </c>
      <c r="I8">
        <v>2.0623158120984877E-2</v>
      </c>
    </row>
    <row r="9" spans="1:9" x14ac:dyDescent="0.25">
      <c r="A9">
        <v>9</v>
      </c>
      <c r="B9">
        <v>6.9529999999999981E-2</v>
      </c>
      <c r="C9">
        <v>0.30199168853077002</v>
      </c>
      <c r="D9">
        <v>0.30960537819811895</v>
      </c>
      <c r="E9">
        <v>0.29961010346893002</v>
      </c>
      <c r="F9">
        <v>3.7712051451081021</v>
      </c>
      <c r="G9">
        <v>3.3809094156256143</v>
      </c>
      <c r="H9">
        <v>3.351805486285111</v>
      </c>
      <c r="I9">
        <v>2.3822137915897618E-2</v>
      </c>
    </row>
    <row r="10" spans="1:9" x14ac:dyDescent="0.25">
      <c r="A10">
        <v>10</v>
      </c>
      <c r="B10">
        <v>7.6160000000000005E-2</v>
      </c>
      <c r="C10">
        <v>0.33621054483259599</v>
      </c>
      <c r="D10">
        <v>0.3473769500657049</v>
      </c>
      <c r="E10">
        <v>0.3359185639737059</v>
      </c>
      <c r="F10">
        <v>4.1323201164803161</v>
      </c>
      <c r="G10">
        <v>3.7708387087038386</v>
      </c>
      <c r="H10">
        <v>3.685548685027642</v>
      </c>
      <c r="I10">
        <v>2.7084321298074789E-2</v>
      </c>
    </row>
    <row r="11" spans="1:9" x14ac:dyDescent="0.25">
      <c r="A11">
        <v>11</v>
      </c>
      <c r="B11">
        <v>8.268999999999993E-2</v>
      </c>
      <c r="C11">
        <v>0.36938261528731092</v>
      </c>
      <c r="D11">
        <v>0.38500808124794583</v>
      </c>
      <c r="E11">
        <v>0.37210063125200599</v>
      </c>
      <c r="F11">
        <v>4.4595624095071962</v>
      </c>
      <c r="G11">
        <v>4.1524819304125744</v>
      </c>
      <c r="H11">
        <v>3.9982893269135227</v>
      </c>
      <c r="I11">
        <v>3.0409708267516402E-2</v>
      </c>
    </row>
    <row r="12" spans="1:9" x14ac:dyDescent="0.25">
      <c r="A12">
        <v>12</v>
      </c>
      <c r="B12">
        <v>8.9110000000000023E-2</v>
      </c>
      <c r="C12">
        <v>0.40189990368938106</v>
      </c>
      <c r="D12">
        <v>0.42229097448487352</v>
      </c>
      <c r="E12">
        <v>0.40783147935668362</v>
      </c>
      <c r="F12">
        <v>4.7577865447607541</v>
      </c>
      <c r="G12">
        <v>4.5249481071721087</v>
      </c>
      <c r="H12">
        <v>4.2902859832372657</v>
      </c>
      <c r="I12">
        <v>3.3798298824222445E-2</v>
      </c>
    </row>
    <row r="13" spans="1:9" x14ac:dyDescent="0.25">
      <c r="A13">
        <v>13</v>
      </c>
      <c r="B13">
        <v>9.542000000000006E-2</v>
      </c>
      <c r="C13">
        <v>0.43401892055815389</v>
      </c>
      <c r="D13">
        <v>0.45899851213167708</v>
      </c>
      <c r="E13">
        <v>0.44244313234506827</v>
      </c>
      <c r="F13">
        <v>5.0286708986551556</v>
      </c>
      <c r="G13">
        <v>4.886390314861047</v>
      </c>
      <c r="H13">
        <v>4.563451947982208</v>
      </c>
      <c r="I13">
        <v>3.7250092968192934E-2</v>
      </c>
    </row>
    <row r="14" spans="1:9" x14ac:dyDescent="0.25">
      <c r="A14">
        <v>14</v>
      </c>
      <c r="B14">
        <v>0.10165000000000002</v>
      </c>
      <c r="C14">
        <v>0.46576063795637207</v>
      </c>
      <c r="D14">
        <v>0.49502882579105567</v>
      </c>
      <c r="E14">
        <v>0.47536279645806045</v>
      </c>
      <c r="F14">
        <v>5.2757965899500903</v>
      </c>
      <c r="G14">
        <v>5.2361272913730321</v>
      </c>
      <c r="H14">
        <v>4.8190101956866105</v>
      </c>
      <c r="I14">
        <v>4.0765090699427874E-2</v>
      </c>
    </row>
    <row r="15" spans="1:9" x14ac:dyDescent="0.25">
      <c r="A15">
        <v>15</v>
      </c>
      <c r="B15">
        <v>0.10603999999999991</v>
      </c>
      <c r="C15">
        <v>0.49712759509446319</v>
      </c>
      <c r="D15">
        <v>0.53054048900244166</v>
      </c>
      <c r="E15">
        <v>0.50678579448883365</v>
      </c>
      <c r="F15">
        <v>5.5010193472091089</v>
      </c>
      <c r="G15">
        <v>5.5761029967017794</v>
      </c>
      <c r="H15">
        <v>5.0574654873390763</v>
      </c>
      <c r="I15">
        <v>4.4343292017927215E-2</v>
      </c>
    </row>
    <row r="16" spans="1:9" x14ac:dyDescent="0.25">
      <c r="A16">
        <v>16</v>
      </c>
      <c r="B16">
        <v>0.11073</v>
      </c>
      <c r="C16">
        <v>0.52815299747658018</v>
      </c>
      <c r="D16">
        <v>0.56565497908338891</v>
      </c>
      <c r="E16">
        <v>0.53725391142220713</v>
      </c>
      <c r="F16">
        <v>5.7070251339747564</v>
      </c>
      <c r="G16">
        <v>5.9083864105206265</v>
      </c>
      <c r="H16">
        <v>5.2796355248039806</v>
      </c>
      <c r="I16">
        <v>4.7984696923691034E-2</v>
      </c>
    </row>
    <row r="17" spans="1:9" x14ac:dyDescent="0.25">
      <c r="A17">
        <v>17</v>
      </c>
      <c r="B17">
        <v>0.11565000000000003</v>
      </c>
      <c r="C17">
        <v>0.55884809409753267</v>
      </c>
      <c r="D17">
        <v>0.60049374498941999</v>
      </c>
      <c r="E17">
        <v>0.56734311127213954</v>
      </c>
      <c r="F17">
        <v>5.8978799945308618</v>
      </c>
      <c r="G17">
        <v>6.2359696370145059</v>
      </c>
      <c r="H17">
        <v>5.4871236196224178</v>
      </c>
      <c r="I17">
        <v>5.1689305416719261E-2</v>
      </c>
    </row>
    <row r="18" spans="1:9" x14ac:dyDescent="0.25">
      <c r="A18">
        <v>18</v>
      </c>
      <c r="B18">
        <v>0.12070000000000003</v>
      </c>
      <c r="C18">
        <v>0.58922508606787694</v>
      </c>
      <c r="D18">
        <v>0.63513519819025832</v>
      </c>
      <c r="E18">
        <v>0.59751965459526235</v>
      </c>
      <c r="F18">
        <v>6.0769317326280889</v>
      </c>
      <c r="G18">
        <v>6.5599977454979648</v>
      </c>
      <c r="H18">
        <v>5.6827411074961578</v>
      </c>
      <c r="I18">
        <v>5.5457117497011946E-2</v>
      </c>
    </row>
    <row r="19" spans="1:9" x14ac:dyDescent="0.25">
      <c r="A19">
        <v>19</v>
      </c>
      <c r="B19">
        <v>0.12579000000000007</v>
      </c>
      <c r="C19">
        <v>0.619112063606998</v>
      </c>
      <c r="D19">
        <v>0.66968652088639291</v>
      </c>
      <c r="E19">
        <v>0.62784570059802991</v>
      </c>
      <c r="F19">
        <v>6.2428966436803384</v>
      </c>
      <c r="G19">
        <v>6.8793594592960341</v>
      </c>
      <c r="H19">
        <v>5.8690107189459457</v>
      </c>
      <c r="I19">
        <v>5.9288133164569067E-2</v>
      </c>
    </row>
    <row r="20" spans="1:9" x14ac:dyDescent="0.25">
      <c r="A20">
        <v>20</v>
      </c>
      <c r="B20">
        <v>0.12874999999999992</v>
      </c>
      <c r="C20">
        <v>0.64853851367123005</v>
      </c>
      <c r="D20">
        <v>0.70416654635852527</v>
      </c>
      <c r="E20">
        <v>0.65847666615815159</v>
      </c>
      <c r="F20">
        <v>6.3969578206652251</v>
      </c>
      <c r="G20">
        <v>7.1923541655244696</v>
      </c>
      <c r="H20">
        <v>6.0484191480279517</v>
      </c>
      <c r="I20">
        <v>6.3182352419390603E-2</v>
      </c>
    </row>
    <row r="21" spans="1:9" x14ac:dyDescent="0.25">
      <c r="A21">
        <v>21</v>
      </c>
      <c r="B21">
        <v>0.13210999999999995</v>
      </c>
      <c r="C21">
        <v>0.67777407777466925</v>
      </c>
      <c r="D21">
        <v>0.73860058538342177</v>
      </c>
      <c r="E21">
        <v>0.68950613247393955</v>
      </c>
      <c r="F21">
        <v>6.5419856371560234</v>
      </c>
      <c r="G21">
        <v>7.4992729801338083</v>
      </c>
      <c r="H21">
        <v>6.2212318104350262</v>
      </c>
      <c r="I21">
        <v>6.7139775261476589E-2</v>
      </c>
    </row>
    <row r="22" spans="1:9" x14ac:dyDescent="0.25">
      <c r="A22">
        <v>22</v>
      </c>
      <c r="B22">
        <v>0.13578000000000001</v>
      </c>
      <c r="C22">
        <v>0.70696118191123869</v>
      </c>
      <c r="D22">
        <v>0.77275767768256776</v>
      </c>
      <c r="E22">
        <v>0.72100005978042825</v>
      </c>
      <c r="F22">
        <v>6.6842738864531412</v>
      </c>
      <c r="G22">
        <v>7.8029527638108132</v>
      </c>
      <c r="H22">
        <v>6.3876150332340478</v>
      </c>
      <c r="I22">
        <v>7.1160401690827019E-2</v>
      </c>
    </row>
    <row r="23" spans="1:9" x14ac:dyDescent="0.25">
      <c r="A23">
        <v>23</v>
      </c>
      <c r="B23">
        <v>0.13969000000000009</v>
      </c>
      <c r="C23">
        <v>0.73589899826791605</v>
      </c>
      <c r="D23">
        <v>0.8059712596828319</v>
      </c>
      <c r="E23">
        <v>0.75253597134051242</v>
      </c>
      <c r="F23">
        <v>6.8282900657020953</v>
      </c>
      <c r="G23">
        <v>8.1050656090117492</v>
      </c>
      <c r="H23">
        <v>6.5488702233938776</v>
      </c>
      <c r="I23">
        <v>7.5244231707441891E-2</v>
      </c>
    </row>
    <row r="24" spans="1:9" x14ac:dyDescent="0.25">
      <c r="A24">
        <v>24</v>
      </c>
      <c r="B24">
        <v>0.14373999999999998</v>
      </c>
      <c r="C24">
        <v>0.76398239181656602</v>
      </c>
      <c r="D24">
        <v>0.83748790871578271</v>
      </c>
      <c r="E24">
        <v>0.78342370838540587</v>
      </c>
      <c r="F24">
        <v>6.973770957252416</v>
      </c>
      <c r="G24">
        <v>8.4056685793260879</v>
      </c>
      <c r="H24">
        <v>6.7049643624831647</v>
      </c>
      <c r="I24">
        <v>7.939126531132118E-2</v>
      </c>
    </row>
    <row r="25" spans="1:9" x14ac:dyDescent="0.25">
      <c r="A25">
        <v>25</v>
      </c>
      <c r="B25">
        <v>0.14491000000000009</v>
      </c>
      <c r="C25">
        <v>0.79063035058192144</v>
      </c>
      <c r="D25">
        <v>0.8666739620011219</v>
      </c>
      <c r="E25">
        <v>0.81296434177712495</v>
      </c>
      <c r="F25">
        <v>7.1183763933560122</v>
      </c>
      <c r="G25">
        <v>8.7026387383597363</v>
      </c>
      <c r="H25">
        <v>6.8574208928220903</v>
      </c>
      <c r="I25">
        <v>8.3601502502464925E-2</v>
      </c>
    </row>
    <row r="26" spans="1:9" x14ac:dyDescent="0.25">
      <c r="A26">
        <v>26</v>
      </c>
      <c r="B26">
        <v>0.14674000000000009</v>
      </c>
      <c r="C26">
        <v>0.81576325106264203</v>
      </c>
      <c r="D26">
        <v>0.89327796612673604</v>
      </c>
      <c r="E26">
        <v>0.8406358615614552</v>
      </c>
      <c r="F26">
        <v>7.2619247900330208</v>
      </c>
      <c r="G26">
        <v>8.9922411674634546</v>
      </c>
      <c r="H26">
        <v>7.0064232707562475</v>
      </c>
      <c r="I26">
        <v>8.7874943280873113E-2</v>
      </c>
    </row>
    <row r="27" spans="1:9" x14ac:dyDescent="0.25">
      <c r="A27">
        <v>27</v>
      </c>
      <c r="B27">
        <v>0.1492</v>
      </c>
      <c r="C27">
        <v>0.839508693356946</v>
      </c>
      <c r="D27">
        <v>0.91714820624905569</v>
      </c>
      <c r="E27">
        <v>0.86616068188986295</v>
      </c>
      <c r="F27">
        <v>7.4062684513088701</v>
      </c>
      <c r="G27">
        <v>9.273687355180412</v>
      </c>
      <c r="H27">
        <v>7.151585870595059</v>
      </c>
      <c r="I27">
        <v>9.2211587646545731E-2</v>
      </c>
    </row>
    <row r="28" spans="1:9" x14ac:dyDescent="0.25">
      <c r="A28">
        <v>28</v>
      </c>
      <c r="B28">
        <v>0.15226000000000006</v>
      </c>
      <c r="C28">
        <v>0.86221896510421425</v>
      </c>
      <c r="D28">
        <v>0.93827804055960806</v>
      </c>
      <c r="E28">
        <v>0.88971127915078896</v>
      </c>
      <c r="F28">
        <v>7.5533098701931696</v>
      </c>
      <c r="G28">
        <v>9.5489081163137488</v>
      </c>
      <c r="H28">
        <v>7.2940054774826315</v>
      </c>
      <c r="I28">
        <v>9.6611435599482792E-2</v>
      </c>
    </row>
    <row r="29" spans="1:9" x14ac:dyDescent="0.25">
      <c r="A29">
        <v>29</v>
      </c>
      <c r="B29">
        <v>0.15589000000000008</v>
      </c>
      <c r="C29">
        <v>0.88411636655500003</v>
      </c>
      <c r="D29">
        <v>0.95696127433436273</v>
      </c>
      <c r="E29">
        <v>0.91148328669214662</v>
      </c>
      <c r="F29">
        <v>7.7044950271889636</v>
      </c>
      <c r="G29">
        <v>9.8191661176215543</v>
      </c>
      <c r="H29">
        <v>7.4344294838425871</v>
      </c>
      <c r="I29">
        <v>0.10107448713968427</v>
      </c>
    </row>
    <row r="30" spans="1:9" x14ac:dyDescent="0.25">
      <c r="A30">
        <v>30</v>
      </c>
      <c r="B30">
        <v>0.15651999999999999</v>
      </c>
      <c r="C30">
        <v>0.90545265266401631</v>
      </c>
      <c r="D30">
        <v>0.97372867694636933</v>
      </c>
      <c r="E30">
        <v>0.93187952734542623</v>
      </c>
      <c r="F30">
        <v>7.8593280539375234</v>
      </c>
      <c r="G30">
        <v>10.084762780786093</v>
      </c>
      <c r="H30">
        <v>7.5740206250381945</v>
      </c>
      <c r="I30">
        <v>0.1056007422671502</v>
      </c>
    </row>
    <row r="31" spans="1:9" x14ac:dyDescent="0.25">
      <c r="A31">
        <v>31</v>
      </c>
      <c r="B31">
        <v>0.15748000000000006</v>
      </c>
      <c r="C31">
        <v>0.9266641320163107</v>
      </c>
      <c r="D31">
        <v>0.98931003796461492</v>
      </c>
      <c r="E31">
        <v>0.95125968605651001</v>
      </c>
      <c r="F31">
        <v>8.0126131458338783</v>
      </c>
      <c r="G31">
        <v>10.342936170976483</v>
      </c>
      <c r="H31">
        <v>7.7117148735008643</v>
      </c>
      <c r="I31">
        <v>0.11019020098188058</v>
      </c>
    </row>
    <row r="32" spans="1:9" x14ac:dyDescent="0.25">
      <c r="A32">
        <v>32</v>
      </c>
      <c r="B32">
        <v>0.15873999999999988</v>
      </c>
      <c r="C32">
        <v>0.94839120234102081</v>
      </c>
      <c r="D32">
        <v>1.0041205507038373</v>
      </c>
      <c r="E32">
        <v>0.97017147288722805</v>
      </c>
      <c r="F32">
        <v>8.1593506200722032</v>
      </c>
      <c r="G32">
        <v>10.592344594613667</v>
      </c>
      <c r="H32">
        <v>7.8463847238625384</v>
      </c>
      <c r="I32">
        <v>0.11484286328387538</v>
      </c>
    </row>
    <row r="33" spans="1:9" x14ac:dyDescent="0.25">
      <c r="A33">
        <v>33</v>
      </c>
      <c r="B33">
        <v>0.16025</v>
      </c>
      <c r="C33">
        <v>0.97095932218839343</v>
      </c>
      <c r="D33">
        <v>1.0188218958830042</v>
      </c>
      <c r="E33">
        <v>0.98899837592285011</v>
      </c>
      <c r="F33">
        <v>8.2972150461252596</v>
      </c>
      <c r="G33">
        <v>10.834122557355808</v>
      </c>
      <c r="H33">
        <v>7.9777261104956523</v>
      </c>
      <c r="I33">
        <v>0.11955872917313463</v>
      </c>
    </row>
    <row r="34" spans="1:9" x14ac:dyDescent="0.25">
      <c r="A34">
        <v>34</v>
      </c>
      <c r="B34">
        <v>0.16193999999999997</v>
      </c>
      <c r="C34">
        <v>0.99453387861647369</v>
      </c>
      <c r="D34">
        <v>1.0341199252533035</v>
      </c>
      <c r="E34">
        <v>1.0081178049050554</v>
      </c>
      <c r="F34">
        <v>8.4278304570059337</v>
      </c>
      <c r="G34">
        <v>11.069600905288079</v>
      </c>
      <c r="H34">
        <v>8.1055762962625337</v>
      </c>
      <c r="I34">
        <v>0.12433779864965831</v>
      </c>
    </row>
    <row r="35" spans="1:9" x14ac:dyDescent="0.25">
      <c r="A35">
        <v>35</v>
      </c>
      <c r="B35">
        <v>0.16193999999999997</v>
      </c>
      <c r="C35">
        <v>1.0193240435801327</v>
      </c>
      <c r="D35">
        <v>1.0508451188019989</v>
      </c>
      <c r="E35">
        <v>1.0279224852987154</v>
      </c>
      <c r="F35">
        <v>8.5533961546632167</v>
      </c>
      <c r="G35">
        <v>11.301062004057593</v>
      </c>
      <c r="H35">
        <v>8.2297428620764048</v>
      </c>
      <c r="I35">
        <v>0.12918007171344642</v>
      </c>
    </row>
    <row r="36" spans="1:9" x14ac:dyDescent="0.25">
      <c r="A36">
        <v>36</v>
      </c>
      <c r="B36">
        <v>0.16193999999999997</v>
      </c>
      <c r="C36">
        <v>1.0452588017364672</v>
      </c>
      <c r="D36">
        <v>1.0697250824719824</v>
      </c>
      <c r="E36">
        <v>1.0489213198316127</v>
      </c>
      <c r="F36">
        <v>8.6739731109891434</v>
      </c>
      <c r="G36">
        <v>11.52873104633021</v>
      </c>
      <c r="H36">
        <v>8.3501100997200552</v>
      </c>
      <c r="I36">
        <v>0.13408554836449901</v>
      </c>
    </row>
    <row r="37" spans="1:9" x14ac:dyDescent="0.25">
      <c r="A37">
        <v>37</v>
      </c>
      <c r="B37">
        <v>0.16193999999999997</v>
      </c>
      <c r="C37">
        <v>1.0720595177036767</v>
      </c>
      <c r="D37">
        <v>1.0908346951856565</v>
      </c>
      <c r="E37">
        <v>1.0715987498053985</v>
      </c>
      <c r="F37">
        <v>8.7846017127182598</v>
      </c>
      <c r="G37">
        <v>11.751767442418632</v>
      </c>
      <c r="H37">
        <v>8.467880455476049</v>
      </c>
      <c r="I37">
        <v>0.13905422860281597</v>
      </c>
    </row>
    <row r="38" spans="1:9" x14ac:dyDescent="0.25">
      <c r="A38">
        <v>38</v>
      </c>
      <c r="B38">
        <v>0.16193999999999997</v>
      </c>
      <c r="C38">
        <v>1.0992015467840506</v>
      </c>
      <c r="D38">
        <v>1.1137338767125438</v>
      </c>
      <c r="E38">
        <v>1.0963850775201274</v>
      </c>
      <c r="F38">
        <v>8.8785941028215287</v>
      </c>
      <c r="G38">
        <v>11.971555339849022</v>
      </c>
      <c r="H38">
        <v>8.5844110086929053</v>
      </c>
      <c r="I38">
        <v>0.14408611242839739</v>
      </c>
    </row>
    <row r="39" spans="1:9" x14ac:dyDescent="0.25">
      <c r="A39">
        <v>39</v>
      </c>
      <c r="B39">
        <v>0.16193999999999997</v>
      </c>
      <c r="C39">
        <v>1.1263024035957205</v>
      </c>
      <c r="D39">
        <v>1.138023940324175</v>
      </c>
      <c r="E39">
        <v>1.1230339500476918</v>
      </c>
      <c r="F39">
        <v>8.9527362185740067</v>
      </c>
      <c r="G39">
        <v>12.190444812596031</v>
      </c>
      <c r="H39">
        <v>8.7010305369635752</v>
      </c>
      <c r="I39">
        <v>0.14918119984124331</v>
      </c>
    </row>
    <row r="40" spans="1:9" x14ac:dyDescent="0.25">
      <c r="A40">
        <v>40</v>
      </c>
      <c r="B40">
        <v>0.16193999999999997</v>
      </c>
      <c r="C40">
        <v>1.1533842362117637</v>
      </c>
      <c r="D40">
        <v>1.1636858716161429</v>
      </c>
      <c r="E40">
        <v>1.1507895345053993</v>
      </c>
      <c r="F40">
        <v>9.0062944991960237</v>
      </c>
      <c r="G40">
        <v>12.41356030431397</v>
      </c>
      <c r="H40">
        <v>8.8193151949050073</v>
      </c>
      <c r="I40">
        <v>0.15433949084135359</v>
      </c>
    </row>
    <row r="41" spans="1:9" x14ac:dyDescent="0.25">
      <c r="A41">
        <v>41</v>
      </c>
      <c r="B41">
        <v>0.16193999999999997</v>
      </c>
      <c r="C41">
        <v>1.1808565036778806</v>
      </c>
      <c r="D41">
        <v>1.1912729986423514</v>
      </c>
      <c r="E41">
        <v>1.1788272262207633</v>
      </c>
      <c r="F41">
        <v>9.0372109938598779</v>
      </c>
      <c r="G41">
        <v>12.644873662386127</v>
      </c>
      <c r="H41">
        <v>8.9390844641453473</v>
      </c>
      <c r="I41">
        <v>0.15956098542872837</v>
      </c>
    </row>
    <row r="42" spans="1:9" x14ac:dyDescent="0.25">
      <c r="A42">
        <v>42</v>
      </c>
      <c r="B42">
        <v>0.16193999999999997</v>
      </c>
      <c r="C42">
        <v>1.2090494047716571</v>
      </c>
      <c r="D42">
        <v>1.2209691981974047</v>
      </c>
      <c r="E42">
        <v>1.207077435635928</v>
      </c>
      <c r="F42">
        <v>9.0372109938598779</v>
      </c>
      <c r="G42">
        <v>12.88570384713525</v>
      </c>
      <c r="H42">
        <v>9.0605376436791154</v>
      </c>
      <c r="I42">
        <v>0.16484568360336754</v>
      </c>
    </row>
    <row r="43" spans="1:9" x14ac:dyDescent="0.25">
      <c r="A43">
        <v>43</v>
      </c>
      <c r="B43">
        <v>0.16193999999999997</v>
      </c>
      <c r="C43">
        <v>1.2381164021919913</v>
      </c>
      <c r="D43">
        <v>1.2529761413703719</v>
      </c>
      <c r="E43">
        <v>1.2362409769630978</v>
      </c>
      <c r="F43">
        <v>9.0372109938598779</v>
      </c>
      <c r="G43">
        <v>13.134132714577362</v>
      </c>
      <c r="H43">
        <v>9.1824274230514451</v>
      </c>
      <c r="I43">
        <v>0.17019358536527115</v>
      </c>
    </row>
    <row r="44" spans="1:9" x14ac:dyDescent="0.25">
      <c r="A44">
        <v>44</v>
      </c>
      <c r="B44">
        <v>0.16193999999999997</v>
      </c>
      <c r="C44">
        <v>1.2681197502252921</v>
      </c>
      <c r="D44">
        <v>1.2870499623580032</v>
      </c>
      <c r="E44">
        <v>1.267388175265953</v>
      </c>
      <c r="F44">
        <v>9.0372109938598779</v>
      </c>
      <c r="G44">
        <v>13.386540535011884</v>
      </c>
      <c r="H44">
        <v>9.3034756921098136</v>
      </c>
      <c r="I44">
        <v>0.17560469071443921</v>
      </c>
    </row>
    <row r="45" spans="1:9" x14ac:dyDescent="0.25">
      <c r="A45">
        <v>45</v>
      </c>
      <c r="B45">
        <v>0.16193999999999997</v>
      </c>
      <c r="C45">
        <v>1.2989855227168123</v>
      </c>
      <c r="D45">
        <v>1.323352171537955</v>
      </c>
      <c r="E45">
        <v>1.3007767222725435</v>
      </c>
      <c r="F45">
        <v>9.0372109938598779</v>
      </c>
      <c r="G45">
        <v>13.64071003676972</v>
      </c>
      <c r="H45">
        <v>9.4235576197283972</v>
      </c>
      <c r="I45">
        <v>0.18107899965087171</v>
      </c>
    </row>
    <row r="46" spans="1:9" x14ac:dyDescent="0.25">
      <c r="A46">
        <v>46</v>
      </c>
      <c r="B46">
        <v>0.16193999999999997</v>
      </c>
      <c r="C46">
        <v>1.3307226900370166</v>
      </c>
      <c r="D46">
        <v>1.3620772076036436</v>
      </c>
      <c r="E46">
        <v>1.3362754955650196</v>
      </c>
      <c r="F46">
        <v>9.0333001103736894</v>
      </c>
      <c r="G46">
        <v>13.894595499283923</v>
      </c>
      <c r="H46">
        <v>9.5416356439692454</v>
      </c>
      <c r="I46">
        <v>0.18661651217456865</v>
      </c>
    </row>
    <row r="47" spans="1:9" x14ac:dyDescent="0.25">
      <c r="A47">
        <v>47</v>
      </c>
      <c r="B47">
        <v>0.16193999999999997</v>
      </c>
      <c r="C47">
        <v>1.3632782963448633</v>
      </c>
      <c r="D47">
        <v>1.4035303394556258</v>
      </c>
      <c r="E47">
        <v>1.3736600704806718</v>
      </c>
      <c r="F47">
        <v>9.0160203014486999</v>
      </c>
      <c r="G47">
        <v>14.145761539216807</v>
      </c>
      <c r="H47">
        <v>9.6571906363517819</v>
      </c>
      <c r="I47">
        <v>0.19221722828553001</v>
      </c>
    </row>
    <row r="48" spans="1:9" x14ac:dyDescent="0.25">
      <c r="A48">
        <v>48</v>
      </c>
      <c r="B48">
        <v>0.16193999999999997</v>
      </c>
      <c r="C48">
        <v>1.3966214969519721</v>
      </c>
      <c r="D48">
        <v>1.4477574517488174</v>
      </c>
      <c r="E48">
        <v>1.4128303139524554</v>
      </c>
      <c r="F48">
        <v>8.9864040631608244</v>
      </c>
      <c r="G48">
        <v>14.390511285436013</v>
      </c>
      <c r="H48">
        <v>9.7672541415469851</v>
      </c>
      <c r="I48">
        <v>0.19788114798375583</v>
      </c>
    </row>
    <row r="49" spans="1:9" x14ac:dyDescent="0.25">
      <c r="A49">
        <v>49</v>
      </c>
      <c r="B49">
        <v>0.16193999999999997</v>
      </c>
      <c r="C49">
        <v>1.4307983831075282</v>
      </c>
      <c r="D49">
        <v>1.494504618882377</v>
      </c>
      <c r="E49">
        <v>1.4536702845774576</v>
      </c>
      <c r="F49">
        <v>8.9533586944258374</v>
      </c>
      <c r="G49">
        <v>14.626347452398941</v>
      </c>
      <c r="H49">
        <v>9.868953165408703</v>
      </c>
      <c r="I49">
        <v>0.20360827126924608</v>
      </c>
    </row>
    <row r="50" spans="1:9" x14ac:dyDescent="0.25">
      <c r="A50">
        <v>50</v>
      </c>
      <c r="B50">
        <v>0.16193999999999997</v>
      </c>
      <c r="C50">
        <v>1.4658340036625206</v>
      </c>
      <c r="D50">
        <v>1.5432889152861911</v>
      </c>
      <c r="E50">
        <v>1.4960548422855118</v>
      </c>
      <c r="F50">
        <v>8.9244106394458349</v>
      </c>
      <c r="G50">
        <v>14.854698249984445</v>
      </c>
      <c r="H50">
        <v>9.9619914080535867</v>
      </c>
      <c r="I50">
        <v>0.20939859814200079</v>
      </c>
    </row>
    <row r="51" spans="1:9" x14ac:dyDescent="0.25">
      <c r="A51">
        <v>51</v>
      </c>
      <c r="B51">
        <v>0.16193999999999997</v>
      </c>
      <c r="C51">
        <v>1.5017334815850536</v>
      </c>
      <c r="D51">
        <v>1.5935810687018646</v>
      </c>
      <c r="E51">
        <v>1.5394885859917031</v>
      </c>
      <c r="F51">
        <v>8.9003172510657276</v>
      </c>
      <c r="G51">
        <v>15.078281372980392</v>
      </c>
      <c r="H51">
        <v>10.047501954123778</v>
      </c>
      <c r="I51">
        <v>0.21525212860201992</v>
      </c>
    </row>
    <row r="52" spans="1:9" x14ac:dyDescent="0.25">
      <c r="A52">
        <v>52</v>
      </c>
      <c r="B52">
        <v>0.16193999999999997</v>
      </c>
      <c r="C52">
        <v>1.5385356329402227</v>
      </c>
      <c r="D52">
        <v>1.645000299131139</v>
      </c>
      <c r="E52">
        <v>1.5836348502022914</v>
      </c>
      <c r="F52">
        <v>8.8785116167497993</v>
      </c>
      <c r="G52">
        <v>15.299789264020394</v>
      </c>
      <c r="H52">
        <v>10.128959082537611</v>
      </c>
      <c r="I52">
        <v>0.22116886264930347</v>
      </c>
    </row>
    <row r="53" spans="1:9" x14ac:dyDescent="0.25">
      <c r="A53">
        <v>53</v>
      </c>
      <c r="B53">
        <v>0.16193999999999997</v>
      </c>
      <c r="C53">
        <v>1.5762194769514859</v>
      </c>
      <c r="D53">
        <v>1.6973760771758586</v>
      </c>
      <c r="E53">
        <v>1.6283489114288086</v>
      </c>
      <c r="F53">
        <v>8.8534338341395014</v>
      </c>
      <c r="G53">
        <v>15.519281725024909</v>
      </c>
      <c r="H53">
        <v>10.206053680072184</v>
      </c>
      <c r="I53">
        <v>0.22714880028385148</v>
      </c>
    </row>
    <row r="54" spans="1:9" x14ac:dyDescent="0.25">
      <c r="A54">
        <v>54</v>
      </c>
      <c r="B54">
        <v>0.16193999999999997</v>
      </c>
      <c r="C54">
        <v>1.614648868968835</v>
      </c>
      <c r="D54">
        <v>1.7505476763658199</v>
      </c>
      <c r="E54">
        <v>1.6736018168725413</v>
      </c>
      <c r="F54">
        <v>8.8225740937878374</v>
      </c>
      <c r="G54">
        <v>15.736331085345176</v>
      </c>
      <c r="H54">
        <v>10.279317052495518</v>
      </c>
      <c r="I54">
        <v>0.23319194150566391</v>
      </c>
    </row>
    <row r="55" spans="1:9" x14ac:dyDescent="0.25">
      <c r="A55">
        <v>55</v>
      </c>
      <c r="B55">
        <v>0.16193999999999997</v>
      </c>
      <c r="C55">
        <v>1.6535633040692914</v>
      </c>
      <c r="D55">
        <v>1.8042913331094328</v>
      </c>
      <c r="E55">
        <v>1.7192651848402256</v>
      </c>
      <c r="F55">
        <v>8.7865915487194055</v>
      </c>
      <c r="G55">
        <v>15.953052943441051</v>
      </c>
      <c r="H55">
        <v>10.349635621374517</v>
      </c>
      <c r="I55">
        <v>0.23929828631474082</v>
      </c>
    </row>
    <row r="56" spans="1:9" x14ac:dyDescent="0.25">
      <c r="A56">
        <v>56</v>
      </c>
      <c r="B56">
        <v>0.16193999999999997</v>
      </c>
      <c r="C56">
        <v>1.6928771245132552</v>
      </c>
      <c r="D56">
        <v>1.8585199185400991</v>
      </c>
      <c r="E56">
        <v>1.7655881082554155</v>
      </c>
      <c r="F56">
        <v>8.7482710186770554</v>
      </c>
      <c r="G56">
        <v>16.172744077551272</v>
      </c>
      <c r="H56">
        <v>10.416827134300267</v>
      </c>
      <c r="I56">
        <v>0.24546783471108211</v>
      </c>
    </row>
    <row r="57" spans="1:9" x14ac:dyDescent="0.25">
      <c r="A57">
        <v>57</v>
      </c>
      <c r="B57">
        <v>0.16193999999999997</v>
      </c>
      <c r="C57">
        <v>1.7329208064391703</v>
      </c>
      <c r="D57">
        <v>1.9131177024205657</v>
      </c>
      <c r="E57">
        <v>1.8126810622473375</v>
      </c>
      <c r="F57">
        <v>8.7089791709651614</v>
      </c>
      <c r="G57">
        <v>16.398324458513812</v>
      </c>
      <c r="H57">
        <v>10.48320729444497</v>
      </c>
      <c r="I57">
        <v>0.25170058669468787</v>
      </c>
    </row>
    <row r="58" spans="1:9" x14ac:dyDescent="0.25">
      <c r="A58">
        <v>58</v>
      </c>
      <c r="B58">
        <v>0.16193999999999997</v>
      </c>
      <c r="C58">
        <v>1.7742682579553235</v>
      </c>
      <c r="D58">
        <v>1.9683130523743222</v>
      </c>
      <c r="E58">
        <v>1.8607992680123346</v>
      </c>
      <c r="F58">
        <v>8.6689130329642659</v>
      </c>
      <c r="G58">
        <v>16.628876222980203</v>
      </c>
      <c r="H58">
        <v>10.547786039397762</v>
      </c>
      <c r="I58">
        <v>0.25799654226555807</v>
      </c>
    </row>
    <row r="59" spans="1:9" x14ac:dyDescent="0.25">
      <c r="A59">
        <v>59</v>
      </c>
      <c r="B59">
        <v>0.16193999999999997</v>
      </c>
      <c r="C59">
        <v>1.8172303920470279</v>
      </c>
      <c r="D59">
        <v>2.0242151492349669</v>
      </c>
      <c r="E59">
        <v>1.9100625895940353</v>
      </c>
      <c r="F59">
        <v>8.6284640649632838</v>
      </c>
      <c r="G59">
        <v>16.86272033434598</v>
      </c>
      <c r="H59">
        <v>10.60910732007032</v>
      </c>
      <c r="I59">
        <v>0.26435570142369269</v>
      </c>
    </row>
    <row r="60" spans="1:9" x14ac:dyDescent="0.25">
      <c r="A60">
        <v>60</v>
      </c>
      <c r="B60">
        <v>0.16193999999999997</v>
      </c>
      <c r="C60">
        <v>1.8617961424276042</v>
      </c>
      <c r="D60">
        <v>2.0808610485028765</v>
      </c>
      <c r="E60">
        <v>1.9605961139209835</v>
      </c>
      <c r="F60">
        <v>8.5881237871823437</v>
      </c>
      <c r="G60">
        <v>17.09821704190901</v>
      </c>
      <c r="H60">
        <v>10.666461333006962</v>
      </c>
      <c r="I60">
        <v>0.27077806416909178</v>
      </c>
    </row>
    <row r="61" spans="1:9" x14ac:dyDescent="0.25">
      <c r="A61">
        <v>61</v>
      </c>
      <c r="B61">
        <v>0.16193999999999997</v>
      </c>
      <c r="C61">
        <v>1.9076121486402877</v>
      </c>
      <c r="D61">
        <v>2.1379433328972879</v>
      </c>
      <c r="E61">
        <v>2.0122353481421253</v>
      </c>
      <c r="F61">
        <v>8.5495974086014357</v>
      </c>
      <c r="G61">
        <v>17.335387832662342</v>
      </c>
      <c r="H61">
        <v>10.717965572124223</v>
      </c>
      <c r="I61">
        <v>0.27726363050175523</v>
      </c>
    </row>
    <row r="62" spans="1:9" x14ac:dyDescent="0.25">
      <c r="A62">
        <v>62</v>
      </c>
      <c r="B62">
        <v>0.16193999999999997</v>
      </c>
      <c r="C62">
        <v>1.9545191085387221</v>
      </c>
      <c r="D62">
        <v>2.1949377917705823</v>
      </c>
      <c r="E62">
        <v>2.0648783105135631</v>
      </c>
      <c r="F62">
        <v>8.5153981977672224</v>
      </c>
      <c r="G62">
        <v>17.574473988486769</v>
      </c>
      <c r="H62">
        <v>10.763883282943361</v>
      </c>
      <c r="I62">
        <v>0.28381240042168321</v>
      </c>
    </row>
    <row r="63" spans="1:9" x14ac:dyDescent="0.25">
      <c r="A63">
        <v>63</v>
      </c>
      <c r="B63">
        <v>0.16193999999999997</v>
      </c>
      <c r="C63">
        <v>2.002455830682992</v>
      </c>
      <c r="D63">
        <v>2.2511515870760399</v>
      </c>
      <c r="E63">
        <v>2.1180701496215337</v>
      </c>
      <c r="F63">
        <v>8.4874841396101193</v>
      </c>
      <c r="G63">
        <v>17.816347532354936</v>
      </c>
      <c r="H63">
        <v>10.806769502406334</v>
      </c>
      <c r="I63">
        <v>0.29042437392887566</v>
      </c>
    </row>
    <row r="64" spans="1:9" x14ac:dyDescent="0.25">
      <c r="A64">
        <v>64</v>
      </c>
      <c r="B64">
        <v>0.16193999999999997</v>
      </c>
      <c r="C64">
        <v>2.0514214769822878</v>
      </c>
      <c r="D64">
        <v>2.3058332708515858</v>
      </c>
      <c r="E64">
        <v>2.1715139506075576</v>
      </c>
      <c r="F64">
        <v>8.4640927427384121</v>
      </c>
      <c r="G64">
        <v>18.06142043515344</v>
      </c>
      <c r="H64">
        <v>10.848944687229935</v>
      </c>
      <c r="I64">
        <v>0.29709955102333241</v>
      </c>
    </row>
    <row r="65" spans="1:9" x14ac:dyDescent="0.25">
      <c r="A65">
        <v>65</v>
      </c>
      <c r="B65">
        <v>0.16193999999999997</v>
      </c>
      <c r="C65">
        <v>2.1009722970590214</v>
      </c>
      <c r="D65">
        <v>2.3583901663362052</v>
      </c>
      <c r="E65">
        <v>2.2248870589768899</v>
      </c>
      <c r="F65">
        <v>8.4411169866056763</v>
      </c>
      <c r="G65">
        <v>18.311125863421907</v>
      </c>
      <c r="H65">
        <v>10.89340707717615</v>
      </c>
      <c r="I65">
        <v>0.30383793170505369</v>
      </c>
    </row>
    <row r="66" spans="1:9" x14ac:dyDescent="0.25">
      <c r="A66">
        <v>66</v>
      </c>
      <c r="B66">
        <v>0.16193999999999997</v>
      </c>
      <c r="C66">
        <v>2.1503633864045404</v>
      </c>
      <c r="D66">
        <v>2.40789280388028</v>
      </c>
      <c r="E66">
        <v>2.2777814626558039</v>
      </c>
      <c r="F66">
        <v>8.4152373313717899</v>
      </c>
      <c r="G66">
        <v>18.564325549460737</v>
      </c>
      <c r="H66">
        <v>10.941094202234504</v>
      </c>
      <c r="I66">
        <v>0.31063951597403938</v>
      </c>
    </row>
    <row r="67" spans="1:9" x14ac:dyDescent="0.25">
      <c r="A67">
        <v>67</v>
      </c>
      <c r="B67">
        <v>0.16193999999999997</v>
      </c>
      <c r="C67">
        <v>2.1987668471135455</v>
      </c>
      <c r="D67">
        <v>2.4547071083796363</v>
      </c>
      <c r="E67">
        <v>2.3297259060922109</v>
      </c>
      <c r="F67">
        <v>8.3866626290661035</v>
      </c>
      <c r="G67">
        <v>18.817375589359436</v>
      </c>
      <c r="H67">
        <v>10.990543712099598</v>
      </c>
      <c r="I67">
        <v>0.31750430383028949</v>
      </c>
    </row>
    <row r="68" spans="1:9" x14ac:dyDescent="0.25">
      <c r="A68">
        <v>68</v>
      </c>
      <c r="B68">
        <v>0.16193999999999997</v>
      </c>
      <c r="C68">
        <v>2.2460139053676489</v>
      </c>
      <c r="D68">
        <v>2.4990193244007326</v>
      </c>
      <c r="E68">
        <v>2.3804214757896434</v>
      </c>
      <c r="F68">
        <v>8.3600338121037616</v>
      </c>
      <c r="G68">
        <v>19.065448044646406</v>
      </c>
      <c r="H68">
        <v>11.041761715900142</v>
      </c>
      <c r="I68">
        <v>0.32443229527380402</v>
      </c>
    </row>
    <row r="69" spans="1:9" x14ac:dyDescent="0.25">
      <c r="A69">
        <v>69</v>
      </c>
      <c r="B69">
        <v>0.16193999999999997</v>
      </c>
      <c r="C69">
        <v>2.2921847927564798</v>
      </c>
      <c r="D69">
        <v>2.5406826837323195</v>
      </c>
      <c r="E69">
        <v>2.4292688436746945</v>
      </c>
      <c r="F69">
        <v>8.3395601726054167</v>
      </c>
      <c r="G69">
        <v>19.302631024179721</v>
      </c>
      <c r="H69">
        <v>11.094944014755621</v>
      </c>
      <c r="I69">
        <v>0.33142349030458307</v>
      </c>
    </row>
    <row r="70" spans="1:9" x14ac:dyDescent="0.25">
      <c r="A70">
        <v>70</v>
      </c>
      <c r="B70">
        <v>0.16193999999999997</v>
      </c>
      <c r="C70">
        <v>2.3372876301379346</v>
      </c>
      <c r="D70">
        <v>2.5792735654626817</v>
      </c>
      <c r="E70">
        <v>2.4759003686792336</v>
      </c>
      <c r="F70">
        <v>8.3271084787448135</v>
      </c>
      <c r="G70">
        <v>19.526887980844027</v>
      </c>
      <c r="H70">
        <v>11.150298323123607</v>
      </c>
      <c r="I70">
        <v>0.33847788892262648</v>
      </c>
    </row>
    <row r="71" spans="1:9" x14ac:dyDescent="0.25">
      <c r="A71">
        <v>71</v>
      </c>
      <c r="B71">
        <v>0.16193999999999997</v>
      </c>
      <c r="C71">
        <v>2.3810397098717559</v>
      </c>
      <c r="D71">
        <v>2.6144877172594856</v>
      </c>
      <c r="E71">
        <v>2.5201823029636752</v>
      </c>
      <c r="F71">
        <v>8.3218543293279712</v>
      </c>
      <c r="G71">
        <v>19.739176350118413</v>
      </c>
      <c r="H71">
        <v>11.207017022326662</v>
      </c>
      <c r="I71">
        <v>0.34559549112793442</v>
      </c>
    </row>
    <row r="72" spans="1:9" x14ac:dyDescent="0.25">
      <c r="A72">
        <v>72</v>
      </c>
      <c r="B72">
        <v>0.16193999999999997</v>
      </c>
      <c r="C72">
        <v>2.4227899253270859</v>
      </c>
      <c r="D72">
        <v>2.6464653610762996</v>
      </c>
      <c r="E72">
        <v>2.5618324549008236</v>
      </c>
      <c r="F72">
        <v>8.3213582330311677</v>
      </c>
      <c r="G72">
        <v>19.942445070046833</v>
      </c>
      <c r="H72">
        <v>11.263524405493857</v>
      </c>
      <c r="I72">
        <v>0.35277629692050672</v>
      </c>
    </row>
    <row r="73" spans="1:9" x14ac:dyDescent="0.25">
      <c r="A73">
        <v>73</v>
      </c>
      <c r="B73">
        <v>0.16193999999999997</v>
      </c>
      <c r="C73">
        <v>2.4619817273564695</v>
      </c>
      <c r="D73">
        <v>2.6759898411659742</v>
      </c>
      <c r="E73">
        <v>2.6009995703224238</v>
      </c>
      <c r="F73">
        <v>8.3213582330311677</v>
      </c>
      <c r="G73">
        <v>20.13739135677471</v>
      </c>
      <c r="H73">
        <v>11.319615375041311</v>
      </c>
      <c r="I73">
        <v>0.36002030630034348</v>
      </c>
    </row>
    <row r="74" spans="1:9" x14ac:dyDescent="0.25">
      <c r="A74">
        <v>74</v>
      </c>
      <c r="B74">
        <v>0.16193999999999997</v>
      </c>
      <c r="C74">
        <v>2.49836273751386</v>
      </c>
      <c r="D74">
        <v>2.7036691714241834</v>
      </c>
      <c r="E74">
        <v>2.6377969352419051</v>
      </c>
      <c r="F74">
        <v>8.3213582330311677</v>
      </c>
      <c r="G74">
        <v>20.320841865441885</v>
      </c>
      <c r="H74">
        <v>11.376201152660906</v>
      </c>
      <c r="I74">
        <v>0.36732751926744472</v>
      </c>
    </row>
    <row r="75" spans="1:9" x14ac:dyDescent="0.25">
      <c r="A75">
        <v>75</v>
      </c>
      <c r="B75">
        <v>0.16193999999999997</v>
      </c>
      <c r="C75">
        <v>2.5321115306732356</v>
      </c>
      <c r="D75">
        <v>2.729508579925636</v>
      </c>
      <c r="E75">
        <v>2.6719115266641547</v>
      </c>
      <c r="F75">
        <v>8.3213582330311677</v>
      </c>
      <c r="G75">
        <v>20.486424527898823</v>
      </c>
      <c r="H75">
        <v>11.43245746712906</v>
      </c>
      <c r="I75">
        <v>0.37469793582181032</v>
      </c>
    </row>
    <row r="76" spans="1:9" x14ac:dyDescent="0.25">
      <c r="A76">
        <v>76</v>
      </c>
      <c r="B76">
        <v>0.16193999999999997</v>
      </c>
      <c r="C76">
        <v>2.5635298951566536</v>
      </c>
      <c r="D76">
        <v>2.7533077775464005</v>
      </c>
      <c r="E76">
        <v>2.7029723605380727</v>
      </c>
      <c r="F76">
        <v>8.3213582330311677</v>
      </c>
      <c r="G76">
        <v>20.629867249570381</v>
      </c>
      <c r="H76">
        <v>11.485207076489871</v>
      </c>
      <c r="I76">
        <v>0.38213155596344039</v>
      </c>
    </row>
    <row r="77" spans="1:9" x14ac:dyDescent="0.25">
      <c r="A77">
        <v>77</v>
      </c>
      <c r="B77">
        <v>0.16193999999999997</v>
      </c>
      <c r="C77">
        <v>2.5927287648300816</v>
      </c>
      <c r="D77">
        <v>2.7749555111811657</v>
      </c>
      <c r="E77">
        <v>2.730760750138491</v>
      </c>
      <c r="F77">
        <v>8.3213582330311677</v>
      </c>
      <c r="G77">
        <v>20.751158508048448</v>
      </c>
      <c r="H77">
        <v>11.534837819299304</v>
      </c>
      <c r="I77">
        <v>0.38962837969233488</v>
      </c>
    </row>
    <row r="78" spans="1:9" x14ac:dyDescent="0.25">
      <c r="A78">
        <v>78</v>
      </c>
      <c r="B78">
        <v>0.16193999999999997</v>
      </c>
      <c r="C78">
        <v>2.6194121709738272</v>
      </c>
      <c r="D78">
        <v>2.7945989827666571</v>
      </c>
      <c r="E78">
        <v>2.7553949111416651</v>
      </c>
      <c r="F78">
        <v>8.3213582330311677</v>
      </c>
      <c r="G78">
        <v>20.854022907967018</v>
      </c>
      <c r="H78">
        <v>11.581746819838086</v>
      </c>
      <c r="I78">
        <v>0.39718840700849389</v>
      </c>
    </row>
    <row r="79" spans="1:9" x14ac:dyDescent="0.25">
      <c r="A79">
        <v>79</v>
      </c>
      <c r="B79">
        <v>0.16193999999999997</v>
      </c>
      <c r="C79">
        <v>2.643450439370282</v>
      </c>
      <c r="D79">
        <v>2.8124025322646991</v>
      </c>
      <c r="E79">
        <v>2.7772129779701933</v>
      </c>
      <c r="F79">
        <v>8.3213582330311677</v>
      </c>
      <c r="G79">
        <v>20.94366448434252</v>
      </c>
      <c r="H79">
        <v>11.628246933137477</v>
      </c>
      <c r="I79">
        <v>0.40481163791191727</v>
      </c>
    </row>
    <row r="80" spans="1:9" x14ac:dyDescent="0.25">
      <c r="A80">
        <v>80</v>
      </c>
      <c r="B80">
        <v>0.16193999999999997</v>
      </c>
      <c r="C80">
        <v>2.6648372416545558</v>
      </c>
      <c r="D80">
        <v>2.8282360799993662</v>
      </c>
      <c r="E80">
        <v>2.7964189156487271</v>
      </c>
      <c r="F80">
        <v>8.3213582330311677</v>
      </c>
      <c r="G80">
        <v>21.020845003341755</v>
      </c>
      <c r="H80">
        <v>11.671601903193967</v>
      </c>
      <c r="I80">
        <v>0.41249807240260511</v>
      </c>
    </row>
    <row r="81" spans="1:9" x14ac:dyDescent="0.25">
      <c r="A81">
        <v>81</v>
      </c>
      <c r="B81">
        <v>0.16193999999999997</v>
      </c>
      <c r="C81">
        <v>2.683916291333444</v>
      </c>
      <c r="D81">
        <v>2.8417711543333009</v>
      </c>
      <c r="E81">
        <v>2.8129333641538588</v>
      </c>
      <c r="F81">
        <v>8.3213582330311677</v>
      </c>
      <c r="G81">
        <v>21.08367322355404</v>
      </c>
      <c r="H81">
        <v>11.705459406552704</v>
      </c>
      <c r="I81">
        <v>0.42024771048055731</v>
      </c>
    </row>
    <row r="82" spans="1:9" x14ac:dyDescent="0.25">
      <c r="A82">
        <v>82</v>
      </c>
      <c r="B82">
        <v>0.16193999999999997</v>
      </c>
      <c r="C82">
        <v>2.7011436422562296</v>
      </c>
      <c r="D82">
        <v>2.8529861473612073</v>
      </c>
      <c r="E82">
        <v>2.8267611672612092</v>
      </c>
      <c r="F82">
        <v>8.3213582330311677</v>
      </c>
      <c r="G82">
        <v>21.132293429227591</v>
      </c>
      <c r="H82">
        <v>11.728531297823318</v>
      </c>
      <c r="I82">
        <v>0.42806055214577404</v>
      </c>
    </row>
    <row r="83" spans="1:9" x14ac:dyDescent="0.25">
      <c r="A83">
        <v>83</v>
      </c>
      <c r="B83">
        <v>0.16193999999999997</v>
      </c>
      <c r="C83">
        <v>2.7167278007695956</v>
      </c>
      <c r="D83">
        <v>2.8620572616001825</v>
      </c>
      <c r="E83">
        <v>2.8383742155137544</v>
      </c>
      <c r="F83">
        <v>8.3213582330311677</v>
      </c>
      <c r="G83">
        <v>21.169302071043695</v>
      </c>
      <c r="H83">
        <v>11.744091132080968</v>
      </c>
      <c r="I83">
        <v>0.43593659739825519</v>
      </c>
    </row>
    <row r="84" spans="1:9" x14ac:dyDescent="0.25">
      <c r="A84">
        <v>84</v>
      </c>
      <c r="B84">
        <v>0.16193999999999997</v>
      </c>
      <c r="C84">
        <v>2.7308408025352739</v>
      </c>
      <c r="D84">
        <v>2.8695982299035916</v>
      </c>
      <c r="E84">
        <v>2.8484634316725552</v>
      </c>
      <c r="F84">
        <v>8.3213582330311677</v>
      </c>
      <c r="G84">
        <v>21.201099900711704</v>
      </c>
      <c r="H84">
        <v>11.759413143642808</v>
      </c>
      <c r="I84">
        <v>0.44387584623800075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baseColWidth="10" defaultColWidth="8.85546875" defaultRowHeight="15" x14ac:dyDescent="0.25"/>
  <cols>
    <col min="1" max="1" width="5.42578125" customWidth="1"/>
    <col min="2" max="2" width="8.85546875" customWidth="1"/>
    <col min="3" max="5" width="12.7109375" customWidth="1"/>
    <col min="6" max="8" width="11.85546875" customWidth="1"/>
    <col min="9" max="9" width="14.7109375" customWidth="1"/>
  </cols>
  <sheetData>
    <row r="1" spans="1:9" x14ac:dyDescent="0.25">
      <c r="A1" s="53" t="s">
        <v>159</v>
      </c>
      <c r="B1" s="53" t="s">
        <v>180</v>
      </c>
      <c r="C1" s="53" t="s">
        <v>160</v>
      </c>
      <c r="D1" s="53" t="s">
        <v>167</v>
      </c>
      <c r="E1" s="53" t="s">
        <v>181</v>
      </c>
      <c r="F1" s="53" t="s">
        <v>259</v>
      </c>
      <c r="G1" s="53" t="s">
        <v>260</v>
      </c>
      <c r="H1" s="53" t="s">
        <v>261</v>
      </c>
      <c r="I1" s="53" t="s">
        <v>161</v>
      </c>
    </row>
    <row r="2" spans="1:9" x14ac:dyDescent="0.25">
      <c r="A2">
        <v>2</v>
      </c>
      <c r="B2">
        <v>9.360000000000035E-3</v>
      </c>
      <c r="C2">
        <v>0.13136642490030759</v>
      </c>
      <c r="D2">
        <v>0.16157244071014451</v>
      </c>
      <c r="E2">
        <v>0.16739246007247718</v>
      </c>
      <c r="F2">
        <v>2.5667701650793338</v>
      </c>
      <c r="G2">
        <v>2.4184226962232711</v>
      </c>
      <c r="H2">
        <v>2.3128974354898735</v>
      </c>
      <c r="I2">
        <v>7.5592343856081797E-3</v>
      </c>
    </row>
    <row r="3" spans="1:9" x14ac:dyDescent="0.25">
      <c r="A3">
        <v>3</v>
      </c>
      <c r="B3">
        <v>1.8809999999999993E-2</v>
      </c>
      <c r="C3">
        <v>0.25980323047803827</v>
      </c>
      <c r="D3">
        <v>0.3210894328924434</v>
      </c>
      <c r="E3">
        <v>0.33059470357835641</v>
      </c>
      <c r="F3">
        <v>5.064593861395184</v>
      </c>
      <c r="G3">
        <v>4.7924352752300239</v>
      </c>
      <c r="H3">
        <v>4.5764141418186552</v>
      </c>
      <c r="I3">
        <v>1.5218226769608325E-2</v>
      </c>
    </row>
    <row r="4" spans="1:9" x14ac:dyDescent="0.25">
      <c r="A4">
        <v>4</v>
      </c>
      <c r="B4">
        <v>2.8410000000000046E-2</v>
      </c>
      <c r="C4">
        <v>0.38296791675276504</v>
      </c>
      <c r="D4">
        <v>0.47705857100506599</v>
      </c>
      <c r="E4">
        <v>0.48585789470529994</v>
      </c>
      <c r="F4">
        <v>7.4434525223202721</v>
      </c>
      <c r="G4">
        <v>7.0889833278086769</v>
      </c>
      <c r="H4">
        <v>6.7543816615895791</v>
      </c>
      <c r="I4">
        <v>2.2976977152000436E-2</v>
      </c>
    </row>
    <row r="5" spans="1:9" x14ac:dyDescent="0.25">
      <c r="A5">
        <v>5</v>
      </c>
      <c r="B5">
        <v>3.6660000000000026E-2</v>
      </c>
      <c r="C5">
        <v>0.49965974551371256</v>
      </c>
      <c r="D5">
        <v>0.62845434049449456</v>
      </c>
      <c r="E5">
        <v>0.63028276710623288</v>
      </c>
      <c r="F5">
        <v>9.6677658735221002</v>
      </c>
      <c r="G5">
        <v>9.2846024226244843</v>
      </c>
      <c r="H5">
        <v>8.8200482905618234</v>
      </c>
      <c r="I5">
        <v>3.08354855327845E-2</v>
      </c>
    </row>
    <row r="6" spans="1:9" x14ac:dyDescent="0.25">
      <c r="A6">
        <v>6</v>
      </c>
      <c r="B6">
        <v>4.4869999999999965E-2</v>
      </c>
      <c r="C6">
        <v>0.60938347482629807</v>
      </c>
      <c r="D6">
        <v>0.77460345514970708</v>
      </c>
      <c r="E6">
        <v>0.76274528568210032</v>
      </c>
      <c r="F6">
        <v>11.711936677881198</v>
      </c>
      <c r="G6">
        <v>11.365245178052501</v>
      </c>
      <c r="H6">
        <v>10.754103116672351</v>
      </c>
      <c r="I6">
        <v>3.8793751911960529E-2</v>
      </c>
    </row>
    <row r="7" spans="1:9" x14ac:dyDescent="0.25">
      <c r="A7">
        <v>7</v>
      </c>
      <c r="B7">
        <v>5.3059999999999996E-2</v>
      </c>
      <c r="C7">
        <v>0.71262422696357319</v>
      </c>
      <c r="D7">
        <v>0.91503370087509617</v>
      </c>
      <c r="E7">
        <v>0.88405675003543183</v>
      </c>
      <c r="F7">
        <v>13.557819420954342</v>
      </c>
      <c r="G7">
        <v>13.322515616469772</v>
      </c>
      <c r="H7">
        <v>12.542466800083732</v>
      </c>
      <c r="I7">
        <v>4.6851776289528538E-2</v>
      </c>
    </row>
    <row r="8" spans="1:9" x14ac:dyDescent="0.25">
      <c r="A8">
        <v>8</v>
      </c>
      <c r="B8">
        <v>6.1270000000000047E-2</v>
      </c>
      <c r="C8">
        <v>0.80984199509968824</v>
      </c>
      <c r="D8">
        <v>1.0494358085488567</v>
      </c>
      <c r="E8">
        <v>0.99689906616224799</v>
      </c>
      <c r="F8">
        <v>15.193544509211696</v>
      </c>
      <c r="G8">
        <v>15.149767960733103</v>
      </c>
      <c r="H8">
        <v>14.175764663750543</v>
      </c>
      <c r="I8">
        <v>5.5009558665488498E-2</v>
      </c>
    </row>
    <row r="9" spans="1:9" x14ac:dyDescent="0.25">
      <c r="A9">
        <v>9</v>
      </c>
      <c r="B9">
        <v>6.9529999999999981E-2</v>
      </c>
      <c r="C9">
        <v>0.90164314931160194</v>
      </c>
      <c r="D9">
        <v>1.1772881067896386</v>
      </c>
      <c r="E9">
        <v>1.1018769534955228</v>
      </c>
      <c r="F9">
        <v>16.613021671593703</v>
      </c>
      <c r="G9">
        <v>16.839254530990292</v>
      </c>
      <c r="H9">
        <v>15.648259734407617</v>
      </c>
      <c r="I9">
        <v>6.326709903984043E-2</v>
      </c>
    </row>
    <row r="10" spans="1:9" x14ac:dyDescent="0.25">
      <c r="A10">
        <v>10</v>
      </c>
      <c r="B10">
        <v>7.6160000000000005E-2</v>
      </c>
      <c r="C10">
        <v>0.98914767224106415</v>
      </c>
      <c r="D10">
        <v>1.2980558049114439</v>
      </c>
      <c r="E10">
        <v>1.1976054993518579</v>
      </c>
      <c r="F10">
        <v>17.815413301213425</v>
      </c>
      <c r="G10">
        <v>18.385279477705978</v>
      </c>
      <c r="H10">
        <v>16.957338005917002</v>
      </c>
      <c r="I10">
        <v>7.1624397412584292E-2</v>
      </c>
    </row>
    <row r="11" spans="1:9" x14ac:dyDescent="0.25">
      <c r="A11">
        <v>11</v>
      </c>
      <c r="B11">
        <v>8.268999999999993E-2</v>
      </c>
      <c r="C11">
        <v>1.0732836221189144</v>
      </c>
      <c r="D11">
        <v>1.411359796654104</v>
      </c>
      <c r="E11">
        <v>1.283726200085622</v>
      </c>
      <c r="F11">
        <v>18.803446009357497</v>
      </c>
      <c r="G11">
        <v>19.784868604173564</v>
      </c>
      <c r="H11">
        <v>18.102809027109767</v>
      </c>
      <c r="I11">
        <v>8.0081453783720141E-2</v>
      </c>
    </row>
    <row r="12" spans="1:9" x14ac:dyDescent="0.25">
      <c r="A12">
        <v>12</v>
      </c>
      <c r="B12">
        <v>8.9110000000000023E-2</v>
      </c>
      <c r="C12">
        <v>1.1548739227385718</v>
      </c>
      <c r="D12">
        <v>1.5171555407927368</v>
      </c>
      <c r="E12">
        <v>1.3615226099681883</v>
      </c>
      <c r="F12">
        <v>19.580923321207298</v>
      </c>
      <c r="G12">
        <v>21.037550373888767</v>
      </c>
      <c r="H12">
        <v>19.08633187582231</v>
      </c>
      <c r="I12">
        <v>8.8638268153247962E-2</v>
      </c>
    </row>
    <row r="13" spans="1:9" x14ac:dyDescent="0.25">
      <c r="A13">
        <v>13</v>
      </c>
      <c r="B13">
        <v>9.542000000000006E-2</v>
      </c>
      <c r="C13">
        <v>1.2341956805561356</v>
      </c>
      <c r="D13">
        <v>1.6157731559235706</v>
      </c>
      <c r="E13">
        <v>1.4339209720733932</v>
      </c>
      <c r="F13">
        <v>20.15524418290261</v>
      </c>
      <c r="G13">
        <v>22.144928408240073</v>
      </c>
      <c r="H13">
        <v>19.910091080312419</v>
      </c>
      <c r="I13">
        <v>9.7294840521167741E-2</v>
      </c>
    </row>
    <row r="14" spans="1:9" x14ac:dyDescent="0.25">
      <c r="A14">
        <v>14</v>
      </c>
      <c r="B14">
        <v>0.10165000000000002</v>
      </c>
      <c r="C14">
        <v>1.311343557374248</v>
      </c>
      <c r="D14">
        <v>1.707698075675133</v>
      </c>
      <c r="E14">
        <v>1.5019363015362548</v>
      </c>
      <c r="F14">
        <v>20.54115678892726</v>
      </c>
      <c r="G14">
        <v>23.110380146191293</v>
      </c>
      <c r="H14">
        <v>20.577193893525035</v>
      </c>
      <c r="I14">
        <v>0.10605117088747948</v>
      </c>
    </row>
    <row r="15" spans="1:9" x14ac:dyDescent="0.25">
      <c r="A15">
        <v>15</v>
      </c>
      <c r="B15">
        <v>0.10603999999999991</v>
      </c>
      <c r="C15">
        <v>1.3862988178660305</v>
      </c>
      <c r="D15">
        <v>1.79325568065609</v>
      </c>
      <c r="E15">
        <v>1.5678642800173674</v>
      </c>
      <c r="F15">
        <v>20.764590831081676</v>
      </c>
      <c r="G15">
        <v>23.938790384536123</v>
      </c>
      <c r="H15">
        <v>21.092384348906979</v>
      </c>
      <c r="I15">
        <v>0.11490725925218317</v>
      </c>
    </row>
    <row r="16" spans="1:9" x14ac:dyDescent="0.25">
      <c r="A16">
        <v>16</v>
      </c>
      <c r="B16">
        <v>0.11073</v>
      </c>
      <c r="C16">
        <v>1.45876262164062</v>
      </c>
      <c r="D16">
        <v>1.872793796938707</v>
      </c>
      <c r="E16">
        <v>1.6326979969559188</v>
      </c>
      <c r="F16">
        <v>20.861214519798498</v>
      </c>
      <c r="G16">
        <v>24.637120342351341</v>
      </c>
      <c r="H16">
        <v>21.463492621820738</v>
      </c>
      <c r="I16">
        <v>0.12386310561527886</v>
      </c>
    </row>
    <row r="17" spans="1:9" x14ac:dyDescent="0.25">
      <c r="A17">
        <v>17</v>
      </c>
      <c r="B17">
        <v>0.11565000000000003</v>
      </c>
      <c r="C17">
        <v>1.5280170014277346</v>
      </c>
      <c r="D17">
        <v>1.9464854368274398</v>
      </c>
      <c r="E17">
        <v>1.6957827080387926</v>
      </c>
      <c r="F17">
        <v>20.878238124350009</v>
      </c>
      <c r="G17">
        <v>25.21337296175119</v>
      </c>
      <c r="H17">
        <v>21.703081984276938</v>
      </c>
      <c r="I17">
        <v>0.13291870997676647</v>
      </c>
    </row>
    <row r="18" spans="1:9" x14ac:dyDescent="0.25">
      <c r="A18">
        <v>18</v>
      </c>
      <c r="B18">
        <v>0.12070000000000003</v>
      </c>
      <c r="C18">
        <v>1.5927871812329308</v>
      </c>
      <c r="D18">
        <v>2.0143759345371022</v>
      </c>
      <c r="E18">
        <v>1.7551744761894355</v>
      </c>
      <c r="F18">
        <v>20.878238124350009</v>
      </c>
      <c r="G18">
        <v>25.675023641100591</v>
      </c>
      <c r="H18">
        <v>21.830814491653587</v>
      </c>
      <c r="I18">
        <v>0.14207407233664604</v>
      </c>
    </row>
    <row r="19" spans="1:9" x14ac:dyDescent="0.25">
      <c r="A19">
        <v>19</v>
      </c>
      <c r="B19">
        <v>0.12579000000000007</v>
      </c>
      <c r="C19">
        <v>1.6522559674667638</v>
      </c>
      <c r="D19">
        <v>2.0762566283272315</v>
      </c>
      <c r="E19">
        <v>1.8115813802704115</v>
      </c>
      <c r="F19">
        <v>20.878238124350009</v>
      </c>
      <c r="G19">
        <v>26.026951622508001</v>
      </c>
      <c r="H19">
        <v>21.874813413140515</v>
      </c>
      <c r="I19">
        <v>0.15132919269491757</v>
      </c>
    </row>
    <row r="20" spans="1:9" x14ac:dyDescent="0.25">
      <c r="A20">
        <v>20</v>
      </c>
      <c r="B20">
        <v>0.12874999999999992</v>
      </c>
      <c r="C20">
        <v>1.7063591761063843</v>
      </c>
      <c r="D20">
        <v>2.1322542922909968</v>
      </c>
      <c r="E20">
        <v>1.8659816946750962</v>
      </c>
      <c r="F20">
        <v>20.878238124350009</v>
      </c>
      <c r="G20">
        <v>26.274507029420981</v>
      </c>
      <c r="H20">
        <v>21.874813413140515</v>
      </c>
      <c r="I20">
        <v>0.16068407105158111</v>
      </c>
    </row>
    <row r="21" spans="1:9" x14ac:dyDescent="0.25">
      <c r="A21">
        <v>21</v>
      </c>
      <c r="B21">
        <v>0.13210999999999995</v>
      </c>
      <c r="C21">
        <v>1.7558755670600379</v>
      </c>
      <c r="D21">
        <v>2.1831170178725885</v>
      </c>
      <c r="E21">
        <v>1.9196654111094773</v>
      </c>
      <c r="F21">
        <v>20.878238124350009</v>
      </c>
      <c r="G21">
        <v>26.429299200815812</v>
      </c>
      <c r="H21">
        <v>21.874813413140515</v>
      </c>
      <c r="I21">
        <v>0.17013870740663659</v>
      </c>
    </row>
    <row r="22" spans="1:9" x14ac:dyDescent="0.25">
      <c r="A22">
        <v>22</v>
      </c>
      <c r="B22">
        <v>0.13578000000000001</v>
      </c>
      <c r="C22">
        <v>1.8018528026328895</v>
      </c>
      <c r="D22">
        <v>2.2302183009440726</v>
      </c>
      <c r="E22">
        <v>1.9729599765334074</v>
      </c>
      <c r="F22">
        <v>20.878238124350009</v>
      </c>
      <c r="G22">
        <v>26.513997106466157</v>
      </c>
      <c r="H22">
        <v>21.874813413140515</v>
      </c>
      <c r="I22">
        <v>0.17969310176008402</v>
      </c>
    </row>
    <row r="23" spans="1:9" x14ac:dyDescent="0.25">
      <c r="A23">
        <v>23</v>
      </c>
      <c r="B23">
        <v>0.13969000000000009</v>
      </c>
      <c r="C23">
        <v>1.8446604848189143</v>
      </c>
      <c r="D23">
        <v>2.2745906311908493</v>
      </c>
      <c r="E23">
        <v>2.0257598768935661</v>
      </c>
      <c r="F23">
        <v>20.878238124350009</v>
      </c>
      <c r="G23">
        <v>26.551337064130017</v>
      </c>
      <c r="H23">
        <v>21.874813413140515</v>
      </c>
      <c r="I23">
        <v>0.18934725411192346</v>
      </c>
    </row>
    <row r="24" spans="1:9" x14ac:dyDescent="0.25">
      <c r="A24">
        <v>24</v>
      </c>
      <c r="B24">
        <v>0.14373999999999998</v>
      </c>
      <c r="C24">
        <v>1.8839230751642686</v>
      </c>
      <c r="D24">
        <v>2.3167230333583531</v>
      </c>
      <c r="E24">
        <v>2.0776912466805699</v>
      </c>
      <c r="F24">
        <v>20.878238124350009</v>
      </c>
      <c r="G24">
        <v>26.561767489613946</v>
      </c>
      <c r="H24">
        <v>21.874813413140515</v>
      </c>
      <c r="I24">
        <v>0.19910116446215478</v>
      </c>
    </row>
    <row r="25" spans="1:9" x14ac:dyDescent="0.25">
      <c r="A25">
        <v>25</v>
      </c>
      <c r="B25">
        <v>0.14491000000000009</v>
      </c>
      <c r="C25">
        <v>1.9192349559895956</v>
      </c>
      <c r="D25">
        <v>2.3568194402647076</v>
      </c>
      <c r="E25">
        <v>2.1287881625904612</v>
      </c>
      <c r="F25">
        <v>20.878238124350009</v>
      </c>
      <c r="G25">
        <v>26.561767489613946</v>
      </c>
      <c r="H25">
        <v>21.874813413140515</v>
      </c>
      <c r="I25">
        <v>0.20895483281077815</v>
      </c>
    </row>
    <row r="26" spans="1:9" x14ac:dyDescent="0.25">
      <c r="A26">
        <v>26</v>
      </c>
      <c r="B26">
        <v>0.14674000000000009</v>
      </c>
      <c r="C26">
        <v>1.9505071597863817</v>
      </c>
      <c r="D26">
        <v>2.3953224034115626</v>
      </c>
      <c r="E26">
        <v>2.1793451124845595</v>
      </c>
      <c r="F26">
        <v>20.878238124350009</v>
      </c>
      <c r="G26">
        <v>26.561767489613946</v>
      </c>
      <c r="H26">
        <v>21.874813413140515</v>
      </c>
      <c r="I26">
        <v>0.21890825915779344</v>
      </c>
    </row>
    <row r="27" spans="1:9" x14ac:dyDescent="0.25">
      <c r="A27">
        <v>27</v>
      </c>
      <c r="B27">
        <v>0.1492</v>
      </c>
      <c r="C27">
        <v>1.9780912400325794</v>
      </c>
      <c r="D27">
        <v>2.432786274577543</v>
      </c>
      <c r="E27">
        <v>2.2288467014752253</v>
      </c>
      <c r="F27">
        <v>20.878238124350009</v>
      </c>
      <c r="G27">
        <v>26.561767489613946</v>
      </c>
      <c r="H27">
        <v>21.874813413140515</v>
      </c>
      <c r="I27">
        <v>0.22896144350320069</v>
      </c>
    </row>
    <row r="28" spans="1:9" x14ac:dyDescent="0.25">
      <c r="A28">
        <v>28</v>
      </c>
      <c r="B28">
        <v>0.15226000000000006</v>
      </c>
      <c r="C28">
        <v>2.0029681191276549</v>
      </c>
      <c r="D28">
        <v>2.4696342279210217</v>
      </c>
      <c r="E28">
        <v>2.2746297137754246</v>
      </c>
      <c r="F28">
        <v>20.878238124350009</v>
      </c>
      <c r="G28">
        <v>26.561767489613946</v>
      </c>
      <c r="H28">
        <v>21.874813413140515</v>
      </c>
      <c r="I28">
        <v>0.2391143858469999</v>
      </c>
    </row>
    <row r="29" spans="1:9" x14ac:dyDescent="0.25">
      <c r="A29">
        <v>29</v>
      </c>
      <c r="B29">
        <v>0.15589000000000008</v>
      </c>
      <c r="C29">
        <v>2.0262554641617454</v>
      </c>
      <c r="D29">
        <v>2.5062404628256609</v>
      </c>
      <c r="E29">
        <v>2.3137102994851206</v>
      </c>
      <c r="F29">
        <v>20.878238124350009</v>
      </c>
      <c r="G29">
        <v>26.561767489613946</v>
      </c>
      <c r="H29">
        <v>21.874813413140515</v>
      </c>
      <c r="I29">
        <v>0.2493670861891911</v>
      </c>
    </row>
    <row r="30" spans="1:9" x14ac:dyDescent="0.25">
      <c r="A30">
        <v>30</v>
      </c>
      <c r="B30">
        <v>0.15651999999999999</v>
      </c>
      <c r="C30">
        <v>2.0488410543261981</v>
      </c>
      <c r="D30">
        <v>2.5432018094167188</v>
      </c>
      <c r="E30">
        <v>2.3444649865855021</v>
      </c>
      <c r="F30">
        <v>20.878238124350009</v>
      </c>
      <c r="G30">
        <v>26.561767489613946</v>
      </c>
      <c r="H30">
        <v>21.874813413140515</v>
      </c>
      <c r="I30">
        <v>0.25971954452977425</v>
      </c>
    </row>
    <row r="31" spans="1:9" x14ac:dyDescent="0.25">
      <c r="A31">
        <v>31</v>
      </c>
      <c r="B31">
        <v>0.15748000000000006</v>
      </c>
      <c r="C31">
        <v>2.0716223027357654</v>
      </c>
      <c r="D31">
        <v>2.5810101651615041</v>
      </c>
      <c r="E31">
        <v>2.3693866127615926</v>
      </c>
      <c r="F31">
        <v>20.878238124350009</v>
      </c>
      <c r="G31">
        <v>26.561767489613946</v>
      </c>
      <c r="H31">
        <v>21.874813413140515</v>
      </c>
      <c r="I31">
        <v>0.27017176086874933</v>
      </c>
    </row>
    <row r="32" spans="1:9" x14ac:dyDescent="0.25">
      <c r="A32">
        <v>32</v>
      </c>
      <c r="B32">
        <v>0.15873999999999988</v>
      </c>
      <c r="C32">
        <v>2.0952787292111643</v>
      </c>
      <c r="D32">
        <v>2.6203821550698381</v>
      </c>
      <c r="E32">
        <v>2.3860958351569659</v>
      </c>
      <c r="F32">
        <v>20.878238124350009</v>
      </c>
      <c r="G32">
        <v>26.561767489613946</v>
      </c>
      <c r="H32">
        <v>21.874813413140515</v>
      </c>
      <c r="I32">
        <v>0.28072373520611643</v>
      </c>
    </row>
    <row r="33" spans="1:9" x14ac:dyDescent="0.25">
      <c r="A33">
        <v>33</v>
      </c>
      <c r="B33">
        <v>0.16025</v>
      </c>
      <c r="C33">
        <v>2.1199734025779455</v>
      </c>
      <c r="D33">
        <v>2.6612282079037044</v>
      </c>
      <c r="E33">
        <v>2.4014567437828869</v>
      </c>
      <c r="F33">
        <v>20.878238124350009</v>
      </c>
      <c r="G33">
        <v>26.561767489613946</v>
      </c>
      <c r="H33">
        <v>21.874813413140515</v>
      </c>
      <c r="I33">
        <v>0.29137546754187549</v>
      </c>
    </row>
    <row r="34" spans="1:9" x14ac:dyDescent="0.25">
      <c r="A34">
        <v>34</v>
      </c>
      <c r="B34">
        <v>0.16193999999999997</v>
      </c>
      <c r="C34">
        <v>2.1457787168314009</v>
      </c>
      <c r="D34">
        <v>2.7033602711729676</v>
      </c>
      <c r="E34">
        <v>2.4158424658279318</v>
      </c>
      <c r="F34">
        <v>20.878238124350009</v>
      </c>
      <c r="G34">
        <v>26.56881918055964</v>
      </c>
      <c r="H34">
        <v>21.874813413140515</v>
      </c>
      <c r="I34">
        <v>0.30212695787602639</v>
      </c>
    </row>
    <row r="35" spans="1:9" x14ac:dyDescent="0.25">
      <c r="A35">
        <v>35</v>
      </c>
      <c r="B35">
        <v>0.16193999999999997</v>
      </c>
      <c r="C35">
        <v>2.1732036734668752</v>
      </c>
      <c r="D35">
        <v>2.7465460406302933</v>
      </c>
      <c r="E35">
        <v>2.4299059150097455</v>
      </c>
      <c r="F35">
        <v>20.878238124350009</v>
      </c>
      <c r="G35">
        <v>26.587762342766055</v>
      </c>
      <c r="H35">
        <v>21.874813413140515</v>
      </c>
      <c r="I35">
        <v>0.31297820620856937</v>
      </c>
    </row>
    <row r="36" spans="1:9" x14ac:dyDescent="0.25">
      <c r="A36">
        <v>36</v>
      </c>
      <c r="B36">
        <v>0.16193999999999997</v>
      </c>
      <c r="C36">
        <v>2.2030381891682591</v>
      </c>
      <c r="D36">
        <v>2.7908276603809337</v>
      </c>
      <c r="E36">
        <v>2.4468398041421278</v>
      </c>
      <c r="F36">
        <v>20.878238124350009</v>
      </c>
      <c r="G36">
        <v>26.622182834572765</v>
      </c>
      <c r="H36">
        <v>21.874813413140515</v>
      </c>
      <c r="I36">
        <v>0.32392921253950435</v>
      </c>
    </row>
    <row r="37" spans="1:9" x14ac:dyDescent="0.25">
      <c r="A37">
        <v>37</v>
      </c>
      <c r="B37">
        <v>0.16193999999999997</v>
      </c>
      <c r="C37">
        <v>2.2356429607389003</v>
      </c>
      <c r="D37">
        <v>2.8362780634518669</v>
      </c>
      <c r="E37">
        <v>2.4698984964847917</v>
      </c>
      <c r="F37">
        <v>20.878238124350009</v>
      </c>
      <c r="G37">
        <v>26.672747647080989</v>
      </c>
      <c r="H37">
        <v>21.874813413140515</v>
      </c>
      <c r="I37">
        <v>0.33497997686883124</v>
      </c>
    </row>
    <row r="38" spans="1:9" x14ac:dyDescent="0.25">
      <c r="A38">
        <v>38</v>
      </c>
      <c r="B38">
        <v>0.16193999999999997</v>
      </c>
      <c r="C38">
        <v>2.2704705073459914</v>
      </c>
      <c r="D38">
        <v>2.8828761623859633</v>
      </c>
      <c r="E38">
        <v>2.5015780959897307</v>
      </c>
      <c r="F38">
        <v>20.878238124350009</v>
      </c>
      <c r="G38">
        <v>26.739394243201264</v>
      </c>
      <c r="H38">
        <v>21.874813413140515</v>
      </c>
      <c r="I38">
        <v>0.34613049919655015</v>
      </c>
    </row>
    <row r="39" spans="1:9" x14ac:dyDescent="0.25">
      <c r="A39">
        <v>39</v>
      </c>
      <c r="B39">
        <v>0.16193999999999997</v>
      </c>
      <c r="C39">
        <v>2.306705572383339</v>
      </c>
      <c r="D39">
        <v>2.9304990943983302</v>
      </c>
      <c r="E39">
        <v>2.5425242926445559</v>
      </c>
      <c r="F39">
        <v>20.878238124350009</v>
      </c>
      <c r="G39">
        <v>26.822576531050665</v>
      </c>
      <c r="H39">
        <v>21.874813413140515</v>
      </c>
      <c r="I39">
        <v>0.3573807795226609</v>
      </c>
    </row>
    <row r="40" spans="1:9" x14ac:dyDescent="0.25">
      <c r="A40">
        <v>40</v>
      </c>
      <c r="B40">
        <v>0.16193999999999997</v>
      </c>
      <c r="C40">
        <v>2.3445736655378275</v>
      </c>
      <c r="D40">
        <v>2.9789259870422673</v>
      </c>
      <c r="E40">
        <v>2.5917544488022517</v>
      </c>
      <c r="F40">
        <v>20.878238124350009</v>
      </c>
      <c r="G40">
        <v>26.92418808324021</v>
      </c>
      <c r="H40">
        <v>21.874813413140515</v>
      </c>
      <c r="I40">
        <v>0.36873081784716372</v>
      </c>
    </row>
    <row r="41" spans="1:9" x14ac:dyDescent="0.25">
      <c r="A41">
        <v>41</v>
      </c>
      <c r="B41">
        <v>0.16193999999999997</v>
      </c>
      <c r="C41">
        <v>2.3853764620818372</v>
      </c>
      <c r="D41">
        <v>3.0280952837286037</v>
      </c>
      <c r="E41">
        <v>2.6477114203196872</v>
      </c>
      <c r="F41">
        <v>20.878238124350009</v>
      </c>
      <c r="G41">
        <v>27.046919679053907</v>
      </c>
      <c r="H41">
        <v>21.874813413140515</v>
      </c>
      <c r="I41">
        <v>0.38018061417005838</v>
      </c>
    </row>
    <row r="42" spans="1:9" x14ac:dyDescent="0.25">
      <c r="A42">
        <v>42</v>
      </c>
      <c r="B42">
        <v>0.16193999999999997</v>
      </c>
      <c r="C42">
        <v>2.4302264673788869</v>
      </c>
      <c r="D42">
        <v>3.0780533148430034</v>
      </c>
      <c r="E42">
        <v>2.7091623424048406</v>
      </c>
      <c r="F42">
        <v>20.878238124350009</v>
      </c>
      <c r="G42">
        <v>27.192383426462928</v>
      </c>
      <c r="H42">
        <v>21.874813413140515</v>
      </c>
      <c r="I42">
        <v>0.39173016849134512</v>
      </c>
    </row>
    <row r="43" spans="1:9" x14ac:dyDescent="0.25">
      <c r="A43">
        <v>43</v>
      </c>
      <c r="B43">
        <v>0.16193999999999997</v>
      </c>
      <c r="C43">
        <v>2.4791439836244451</v>
      </c>
      <c r="D43">
        <v>3.129130986645146</v>
      </c>
      <c r="E43">
        <v>2.7752397593996418</v>
      </c>
      <c r="F43">
        <v>20.878238124350009</v>
      </c>
      <c r="G43">
        <v>27.362922066186439</v>
      </c>
      <c r="H43">
        <v>21.880020037698035</v>
      </c>
      <c r="I43">
        <v>0.40337948081102376</v>
      </c>
    </row>
    <row r="44" spans="1:9" x14ac:dyDescent="0.25">
      <c r="A44">
        <v>44</v>
      </c>
      <c r="B44">
        <v>0.16193999999999997</v>
      </c>
      <c r="C44">
        <v>2.5308403529256918</v>
      </c>
      <c r="D44">
        <v>3.1813646474587243</v>
      </c>
      <c r="E44">
        <v>2.8451114210655946</v>
      </c>
      <c r="F44">
        <v>20.878238124350009</v>
      </c>
      <c r="G44">
        <v>27.561005580695845</v>
      </c>
      <c r="H44">
        <v>21.90045719982216</v>
      </c>
      <c r="I44">
        <v>0.41512855112909436</v>
      </c>
    </row>
    <row r="45" spans="1:9" x14ac:dyDescent="0.25">
      <c r="A45">
        <v>45</v>
      </c>
      <c r="B45">
        <v>0.16193999999999997</v>
      </c>
      <c r="C45">
        <v>2.5841014482758906</v>
      </c>
      <c r="D45">
        <v>3.234771867301578</v>
      </c>
      <c r="E45">
        <v>2.9183770026415061</v>
      </c>
      <c r="F45">
        <v>20.878238124350009</v>
      </c>
      <c r="G45">
        <v>27.788731049600187</v>
      </c>
      <c r="H45">
        <v>21.942689931859604</v>
      </c>
      <c r="I45">
        <v>0.42697737944555697</v>
      </c>
    </row>
    <row r="46" spans="1:9" x14ac:dyDescent="0.25">
      <c r="A46">
        <v>46</v>
      </c>
      <c r="B46">
        <v>0.16193999999999997</v>
      </c>
      <c r="C46">
        <v>2.6387314458395785</v>
      </c>
      <c r="D46">
        <v>3.2892108708209178</v>
      </c>
      <c r="E46">
        <v>2.9955592235291637</v>
      </c>
      <c r="F46">
        <v>20.878238124350009</v>
      </c>
      <c r="G46">
        <v>28.049556996009475</v>
      </c>
      <c r="H46">
        <v>22.010749713419763</v>
      </c>
      <c r="I46">
        <v>0.4389259657604116</v>
      </c>
    </row>
    <row r="47" spans="1:9" x14ac:dyDescent="0.25">
      <c r="A47">
        <v>47</v>
      </c>
      <c r="B47">
        <v>0.16193999999999997</v>
      </c>
      <c r="C47">
        <v>2.6950356321824649</v>
      </c>
      <c r="D47">
        <v>3.3448782380720976</v>
      </c>
      <c r="E47">
        <v>3.0775841345665342</v>
      </c>
      <c r="F47">
        <v>20.898577626427528</v>
      </c>
      <c r="G47">
        <v>28.346807904642326</v>
      </c>
      <c r="H47">
        <v>22.107587685064068</v>
      </c>
      <c r="I47">
        <v>0.45097431007365807</v>
      </c>
    </row>
    <row r="48" spans="1:9" x14ac:dyDescent="0.25">
      <c r="A48">
        <v>48</v>
      </c>
      <c r="B48">
        <v>0.16193999999999997</v>
      </c>
      <c r="C48">
        <v>2.753384444866128</v>
      </c>
      <c r="D48">
        <v>3.4019569153919567</v>
      </c>
      <c r="E48">
        <v>3.1647802760644632</v>
      </c>
      <c r="F48">
        <v>20.954228837083743</v>
      </c>
      <c r="G48">
        <v>28.684046813900025</v>
      </c>
      <c r="H48">
        <v>22.23500110678776</v>
      </c>
      <c r="I48">
        <v>0.46312241238529661</v>
      </c>
    </row>
    <row r="49" spans="1:9" x14ac:dyDescent="0.25">
      <c r="A49">
        <v>49</v>
      </c>
      <c r="B49">
        <v>0.16193999999999997</v>
      </c>
      <c r="C49">
        <v>2.8138763228893131</v>
      </c>
      <c r="D49">
        <v>3.4604493170985315</v>
      </c>
      <c r="E49">
        <v>3.2571626318543836</v>
      </c>
      <c r="F49">
        <v>21.052929807901123</v>
      </c>
      <c r="G49">
        <v>29.06339578539647</v>
      </c>
      <c r="H49">
        <v>22.393629283319505</v>
      </c>
      <c r="I49">
        <v>0.475370272695327</v>
      </c>
    </row>
    <row r="50" spans="1:9" x14ac:dyDescent="0.25">
      <c r="A50">
        <v>50</v>
      </c>
      <c r="B50">
        <v>0.16193999999999997</v>
      </c>
      <c r="C50">
        <v>2.8768418737844503</v>
      </c>
      <c r="D50">
        <v>3.5201547510417512</v>
      </c>
      <c r="E50">
        <v>3.3540290775515942</v>
      </c>
      <c r="F50">
        <v>21.19629989283364</v>
      </c>
      <c r="G50">
        <v>29.481257366739136</v>
      </c>
      <c r="H50">
        <v>22.582104084342937</v>
      </c>
      <c r="I50">
        <v>0.4877178910037494</v>
      </c>
    </row>
    <row r="51" spans="1:9" x14ac:dyDescent="0.25">
      <c r="A51">
        <v>51</v>
      </c>
      <c r="B51">
        <v>0.16193999999999997</v>
      </c>
      <c r="C51">
        <v>2.9427020225509288</v>
      </c>
      <c r="D51">
        <v>3.580898691044065</v>
      </c>
      <c r="E51">
        <v>3.4548210921389644</v>
      </c>
      <c r="F51">
        <v>21.380006864662931</v>
      </c>
      <c r="G51">
        <v>29.93011337332014</v>
      </c>
      <c r="H51">
        <v>22.796042355517898</v>
      </c>
      <c r="I51">
        <v>0.50016526731056377</v>
      </c>
    </row>
    <row r="52" spans="1:9" x14ac:dyDescent="0.25">
      <c r="A52">
        <v>52</v>
      </c>
      <c r="B52">
        <v>0.16193999999999997</v>
      </c>
      <c r="C52">
        <v>3.0115965021400726</v>
      </c>
      <c r="D52">
        <v>3.6427734541070032</v>
      </c>
      <c r="E52">
        <v>3.5588003822782484</v>
      </c>
      <c r="F52">
        <v>21.594416774512332</v>
      </c>
      <c r="G52">
        <v>30.400464017776859</v>
      </c>
      <c r="H52">
        <v>23.02834952587278</v>
      </c>
      <c r="I52">
        <v>0.51271240161577003</v>
      </c>
    </row>
    <row r="53" spans="1:9" x14ac:dyDescent="0.25">
      <c r="A53">
        <v>53</v>
      </c>
      <c r="B53">
        <v>0.16193999999999997</v>
      </c>
      <c r="C53">
        <v>3.0830139700315842</v>
      </c>
      <c r="D53">
        <v>3.7059730512610831</v>
      </c>
      <c r="E53">
        <v>3.6653139708496862</v>
      </c>
      <c r="F53">
        <v>21.833737136639179</v>
      </c>
      <c r="G53">
        <v>30.885532343303698</v>
      </c>
      <c r="H53">
        <v>23.273264170292816</v>
      </c>
      <c r="I53">
        <v>0.52535929391936842</v>
      </c>
    </row>
    <row r="54" spans="1:9" x14ac:dyDescent="0.25">
      <c r="A54">
        <v>54</v>
      </c>
      <c r="B54">
        <v>0.16193999999999997</v>
      </c>
      <c r="C54">
        <v>3.1560123766243562</v>
      </c>
      <c r="D54">
        <v>3.7704780456569558</v>
      </c>
      <c r="E54">
        <v>3.7735435598499008</v>
      </c>
      <c r="F54">
        <v>22.093152363380455</v>
      </c>
      <c r="G54">
        <v>31.379798566461321</v>
      </c>
      <c r="H54">
        <v>23.525968334197209</v>
      </c>
      <c r="I54">
        <v>0.5381059442213586</v>
      </c>
    </row>
    <row r="55" spans="1:9" x14ac:dyDescent="0.25">
      <c r="A55">
        <v>55</v>
      </c>
      <c r="B55">
        <v>0.16193999999999997</v>
      </c>
      <c r="C55">
        <v>3.2294193237226989</v>
      </c>
      <c r="D55">
        <v>3.8360798703812762</v>
      </c>
      <c r="E55">
        <v>3.8824018047326163</v>
      </c>
      <c r="F55">
        <v>22.368759131138713</v>
      </c>
      <c r="G55">
        <v>31.875459669280026</v>
      </c>
      <c r="H55">
        <v>23.782924815592544</v>
      </c>
      <c r="I55">
        <v>0.5509523525217408</v>
      </c>
    </row>
    <row r="56" spans="1:9" x14ac:dyDescent="0.25">
      <c r="A56">
        <v>56</v>
      </c>
      <c r="B56">
        <v>0.16193999999999997</v>
      </c>
      <c r="C56">
        <v>3.3030102091009605</v>
      </c>
      <c r="D56">
        <v>3.902663800903067</v>
      </c>
      <c r="E56">
        <v>3.9908074914666924</v>
      </c>
      <c r="F56">
        <v>22.65663227900648</v>
      </c>
      <c r="G56">
        <v>32.363583449058815</v>
      </c>
      <c r="H56">
        <v>24.041489963586198</v>
      </c>
      <c r="I56">
        <v>0.563898518820515</v>
      </c>
    </row>
    <row r="57" spans="1:9" x14ac:dyDescent="0.25">
      <c r="A57">
        <v>57</v>
      </c>
      <c r="B57">
        <v>0.16193999999999997</v>
      </c>
      <c r="C57">
        <v>3.3770485478512366</v>
      </c>
      <c r="D57">
        <v>3.9704295882387663</v>
      </c>
      <c r="E57">
        <v>4.0976781241757694</v>
      </c>
      <c r="F57">
        <v>22.954222845063697</v>
      </c>
      <c r="G57">
        <v>32.839416605200952</v>
      </c>
      <c r="H57">
        <v>24.300026221532065</v>
      </c>
      <c r="I57">
        <v>0.57694444311768123</v>
      </c>
    </row>
    <row r="58" spans="1:9" x14ac:dyDescent="0.25">
      <c r="A58">
        <v>58</v>
      </c>
      <c r="B58">
        <v>0.16193999999999997</v>
      </c>
      <c r="C58">
        <v>3.4521151897794482</v>
      </c>
      <c r="D58">
        <v>4.0397625159294206</v>
      </c>
      <c r="E58">
        <v>4.201519723695907</v>
      </c>
      <c r="F58">
        <v>23.260684029924636</v>
      </c>
      <c r="G58">
        <v>33.303807466311405</v>
      </c>
      <c r="H58">
        <v>24.557639512723537</v>
      </c>
      <c r="I58">
        <v>0.59009012541323924</v>
      </c>
    </row>
    <row r="59" spans="1:9" x14ac:dyDescent="0.25">
      <c r="A59">
        <v>59</v>
      </c>
      <c r="B59">
        <v>0.16193999999999997</v>
      </c>
      <c r="C59">
        <v>3.528049692755749</v>
      </c>
      <c r="D59">
        <v>4.1109042453454991</v>
      </c>
      <c r="E59">
        <v>4.3006105627609701</v>
      </c>
      <c r="F59">
        <v>23.57434465692565</v>
      </c>
      <c r="G59">
        <v>33.760287870915086</v>
      </c>
      <c r="H59">
        <v>24.81315252722564</v>
      </c>
      <c r="I59">
        <v>0.60333556570718938</v>
      </c>
    </row>
    <row r="60" spans="1:9" x14ac:dyDescent="0.25">
      <c r="A60">
        <v>60</v>
      </c>
      <c r="B60">
        <v>0.16193999999999997</v>
      </c>
      <c r="C60">
        <v>3.6037806844118214</v>
      </c>
      <c r="D60">
        <v>4.1837836005537499</v>
      </c>
      <c r="E60">
        <v>4.3930499309756881</v>
      </c>
      <c r="F60">
        <v>23.893673435500645</v>
      </c>
      <c r="G60">
        <v>34.210705074493831</v>
      </c>
      <c r="H60">
        <v>25.065298657451581</v>
      </c>
      <c r="I60">
        <v>0.61668076399953153</v>
      </c>
    </row>
    <row r="61" spans="1:9" x14ac:dyDescent="0.25">
      <c r="A61">
        <v>61</v>
      </c>
      <c r="B61">
        <v>0.16193999999999997</v>
      </c>
      <c r="C61">
        <v>3.6777490458688677</v>
      </c>
      <c r="D61">
        <v>4.2581163252452479</v>
      </c>
      <c r="E61">
        <v>4.47761644553111</v>
      </c>
      <c r="F61">
        <v>24.217311372897974</v>
      </c>
      <c r="G61">
        <v>34.65498704442679</v>
      </c>
      <c r="H61">
        <v>25.312936212096471</v>
      </c>
      <c r="I61">
        <v>0.63012572029026526</v>
      </c>
    </row>
    <row r="62" spans="1:9" x14ac:dyDescent="0.25">
      <c r="A62">
        <v>62</v>
      </c>
      <c r="B62">
        <v>0.16193999999999997</v>
      </c>
      <c r="C62">
        <v>3.7487596027887067</v>
      </c>
      <c r="D62">
        <v>4.3336681850809047</v>
      </c>
      <c r="E62">
        <v>4.5532872459241878</v>
      </c>
      <c r="F62">
        <v>24.54358812938835</v>
      </c>
      <c r="G62">
        <v>35.09502958998214</v>
      </c>
      <c r="H62">
        <v>25.555009271578477</v>
      </c>
      <c r="I62">
        <v>0.64367043457939133</v>
      </c>
    </row>
    <row r="63" spans="1:9" x14ac:dyDescent="0.25">
      <c r="A63">
        <v>63</v>
      </c>
      <c r="B63">
        <v>0.16193999999999997</v>
      </c>
      <c r="C63">
        <v>3.8159698443217271</v>
      </c>
      <c r="D63">
        <v>4.4102946555712705</v>
      </c>
      <c r="E63">
        <v>4.6172017516909563</v>
      </c>
      <c r="F63">
        <v>24.870166519696962</v>
      </c>
      <c r="G63">
        <v>35.536205624582287</v>
      </c>
      <c r="H63">
        <v>25.790577517090973</v>
      </c>
      <c r="I63">
        <v>0.6573149068669093</v>
      </c>
    </row>
    <row r="64" spans="1:9" x14ac:dyDescent="0.25">
      <c r="A64">
        <v>64</v>
      </c>
      <c r="B64">
        <v>0.16193999999999997</v>
      </c>
      <c r="C64">
        <v>3.8788080493718358</v>
      </c>
      <c r="D64">
        <v>4.4877823679249831</v>
      </c>
      <c r="E64">
        <v>4.6645550875049571</v>
      </c>
      <c r="F64">
        <v>25.193583227967554</v>
      </c>
      <c r="G64">
        <v>35.985744422465189</v>
      </c>
      <c r="H64">
        <v>26.018661203702951</v>
      </c>
      <c r="I64">
        <v>0.67105913715281917</v>
      </c>
    </row>
    <row r="65" spans="1:9" x14ac:dyDescent="0.25">
      <c r="A65">
        <v>65</v>
      </c>
      <c r="B65">
        <v>0.16193999999999997</v>
      </c>
      <c r="C65">
        <v>3.9364687252415305</v>
      </c>
      <c r="D65">
        <v>4.5655517435034803</v>
      </c>
      <c r="E65">
        <v>4.6943375191584389</v>
      </c>
      <c r="F65">
        <v>25.51044401799437</v>
      </c>
      <c r="G65">
        <v>36.445251986504303</v>
      </c>
      <c r="H65">
        <v>26.239262426287095</v>
      </c>
      <c r="I65">
        <v>0.68490312543712106</v>
      </c>
    </row>
    <row r="66" spans="1:9" x14ac:dyDescent="0.25">
      <c r="A66">
        <v>66</v>
      </c>
      <c r="B66">
        <v>0.16193999999999997</v>
      </c>
      <c r="C66">
        <v>3.9878337469668583</v>
      </c>
      <c r="D66">
        <v>4.6431080020619344</v>
      </c>
      <c r="E66">
        <v>4.7028920855679814</v>
      </c>
      <c r="F66">
        <v>25.818442484785262</v>
      </c>
      <c r="G66">
        <v>36.913698080357648</v>
      </c>
      <c r="H66">
        <v>26.453183557680532</v>
      </c>
      <c r="I66">
        <v>0.69884687171981485</v>
      </c>
    </row>
    <row r="67" spans="1:9" x14ac:dyDescent="0.25">
      <c r="A67">
        <v>67</v>
      </c>
      <c r="B67">
        <v>0.16193999999999997</v>
      </c>
      <c r="C67">
        <v>4.0328188687339726</v>
      </c>
      <c r="D67">
        <v>4.7197815323620844</v>
      </c>
      <c r="E67">
        <v>4.7030542498588401</v>
      </c>
      <c r="F67">
        <v>26.116838230946836</v>
      </c>
      <c r="G67">
        <v>37.386657478402611</v>
      </c>
      <c r="H67">
        <v>26.662646634498081</v>
      </c>
      <c r="I67">
        <v>0.71289037600090055</v>
      </c>
    </row>
    <row r="68" spans="1:9" x14ac:dyDescent="0.25">
      <c r="A68">
        <v>68</v>
      </c>
      <c r="B68">
        <v>0.16193999999999997</v>
      </c>
      <c r="C68">
        <v>4.0730649279284323</v>
      </c>
      <c r="D68">
        <v>4.7953702378894434</v>
      </c>
      <c r="E68">
        <v>4.7030542498588401</v>
      </c>
      <c r="F68">
        <v>26.404613246327354</v>
      </c>
      <c r="G68">
        <v>37.861893276591964</v>
      </c>
      <c r="H68">
        <v>26.869691439966672</v>
      </c>
      <c r="I68">
        <v>0.72703363828037837</v>
      </c>
    </row>
    <row r="69" spans="1:9" x14ac:dyDescent="0.25">
      <c r="A69">
        <v>69</v>
      </c>
      <c r="B69">
        <v>0.16193999999999997</v>
      </c>
      <c r="C69">
        <v>4.1111844130930315</v>
      </c>
      <c r="D69">
        <v>4.8695423144188377</v>
      </c>
      <c r="E69">
        <v>4.7030542498588401</v>
      </c>
      <c r="F69">
        <v>26.679828045416823</v>
      </c>
      <c r="G69">
        <v>38.333755215948713</v>
      </c>
      <c r="H69">
        <v>27.075520107002681</v>
      </c>
      <c r="I69">
        <v>0.7412766585582482</v>
      </c>
    </row>
    <row r="70" spans="1:9" x14ac:dyDescent="0.25">
      <c r="A70">
        <v>70</v>
      </c>
      <c r="B70">
        <v>0.16193999999999997</v>
      </c>
      <c r="C70">
        <v>4.1490841805066108</v>
      </c>
      <c r="D70">
        <v>4.9416741400345314</v>
      </c>
      <c r="E70">
        <v>4.7030542498588401</v>
      </c>
      <c r="F70">
        <v>26.941582293226546</v>
      </c>
      <c r="G70">
        <v>38.794067898518428</v>
      </c>
      <c r="H70">
        <v>27.281050050910547</v>
      </c>
      <c r="I70">
        <v>0.75561943683450972</v>
      </c>
    </row>
    <row r="71" spans="1:9" x14ac:dyDescent="0.25">
      <c r="A71">
        <v>71</v>
      </c>
      <c r="B71">
        <v>0.16193999999999997</v>
      </c>
      <c r="C71">
        <v>4.1865350770266483</v>
      </c>
      <c r="D71">
        <v>5.0108715106679194</v>
      </c>
      <c r="E71">
        <v>4.7030542498588401</v>
      </c>
      <c r="F71">
        <v>27.19130663419762</v>
      </c>
      <c r="G71">
        <v>39.234054291760195</v>
      </c>
      <c r="H71">
        <v>27.486752016041844</v>
      </c>
      <c r="I71">
        <v>0.77006197310916336</v>
      </c>
    </row>
    <row r="72" spans="1:9" x14ac:dyDescent="0.25">
      <c r="A72">
        <v>72</v>
      </c>
      <c r="B72">
        <v>0.16193999999999997</v>
      </c>
      <c r="C72">
        <v>4.2211628674944608</v>
      </c>
      <c r="D72">
        <v>5.0764415489154882</v>
      </c>
      <c r="E72">
        <v>4.7030542498588401</v>
      </c>
      <c r="F72">
        <v>27.430361934401265</v>
      </c>
      <c r="G72">
        <v>39.648978713475138</v>
      </c>
      <c r="H72">
        <v>27.69213060593578</v>
      </c>
      <c r="I72">
        <v>0.78460426738220901</v>
      </c>
    </row>
    <row r="73" spans="1:9" x14ac:dyDescent="0.25">
      <c r="A73">
        <v>73</v>
      </c>
      <c r="B73">
        <v>0.16193999999999997</v>
      </c>
      <c r="C73">
        <v>4.2502038735827936</v>
      </c>
      <c r="D73">
        <v>5.1379175380066568</v>
      </c>
      <c r="E73">
        <v>4.7030542498588401</v>
      </c>
      <c r="F73">
        <v>27.658426753252161</v>
      </c>
      <c r="G73">
        <v>40.039858275434156</v>
      </c>
      <c r="H73">
        <v>27.894432746657863</v>
      </c>
      <c r="I73">
        <v>0.79924631965364656</v>
      </c>
    </row>
    <row r="74" spans="1:9" x14ac:dyDescent="0.25">
      <c r="A74">
        <v>74</v>
      </c>
      <c r="B74">
        <v>0.16193999999999997</v>
      </c>
      <c r="C74">
        <v>4.2725480752585083</v>
      </c>
      <c r="D74">
        <v>5.1953617841986679</v>
      </c>
      <c r="E74">
        <v>4.7030542498588401</v>
      </c>
      <c r="F74">
        <v>27.873998675326472</v>
      </c>
      <c r="G74">
        <v>40.410744642008645</v>
      </c>
      <c r="H74">
        <v>28.089278414412984</v>
      </c>
      <c r="I74">
        <v>0.81398812992347602</v>
      </c>
    </row>
    <row r="75" spans="1:9" x14ac:dyDescent="0.25">
      <c r="A75">
        <v>75</v>
      </c>
      <c r="B75">
        <v>0.16193999999999997</v>
      </c>
      <c r="C75">
        <v>4.2892506560613688</v>
      </c>
      <c r="D75">
        <v>5.2489013680235193</v>
      </c>
      <c r="E75">
        <v>4.7034941711260299</v>
      </c>
      <c r="F75">
        <v>28.076158756768603</v>
      </c>
      <c r="G75">
        <v>40.762810340436261</v>
      </c>
      <c r="H75">
        <v>28.272100178764052</v>
      </c>
      <c r="I75">
        <v>0.82882969819169761</v>
      </c>
    </row>
    <row r="76" spans="1:9" x14ac:dyDescent="0.25">
      <c r="A76">
        <v>76</v>
      </c>
      <c r="B76">
        <v>0.16193999999999997</v>
      </c>
      <c r="C76">
        <v>4.3019535723548827</v>
      </c>
      <c r="D76">
        <v>5.2985858057424728</v>
      </c>
      <c r="E76">
        <v>4.7054671170382338</v>
      </c>
      <c r="F76">
        <v>28.265104141536519</v>
      </c>
      <c r="G76">
        <v>41.092780626915946</v>
      </c>
      <c r="H76">
        <v>28.439546366951841</v>
      </c>
      <c r="I76">
        <v>0.84377102445831098</v>
      </c>
    </row>
    <row r="77" spans="1:9" x14ac:dyDescent="0.25">
      <c r="A77">
        <v>77</v>
      </c>
      <c r="B77">
        <v>0.16193999999999997</v>
      </c>
      <c r="C77">
        <v>4.3116854697435443</v>
      </c>
      <c r="D77">
        <v>5.3441794453908313</v>
      </c>
      <c r="E77">
        <v>4.7079365759426013</v>
      </c>
      <c r="F77">
        <v>28.44032202028308</v>
      </c>
      <c r="G77">
        <v>41.396712757927155</v>
      </c>
      <c r="H77">
        <v>28.589917484819118</v>
      </c>
      <c r="I77">
        <v>0.85881210872331637</v>
      </c>
    </row>
    <row r="78" spans="1:9" x14ac:dyDescent="0.25">
      <c r="A78">
        <v>78</v>
      </c>
      <c r="B78">
        <v>0.16193999999999997</v>
      </c>
      <c r="C78">
        <v>4.3186827786863358</v>
      </c>
      <c r="D78">
        <v>5.385496463497514</v>
      </c>
      <c r="E78">
        <v>4.7096117746488462</v>
      </c>
      <c r="F78">
        <v>28.598776280394844</v>
      </c>
      <c r="G78">
        <v>41.67158521739605</v>
      </c>
      <c r="H78">
        <v>28.722611191450952</v>
      </c>
      <c r="I78">
        <v>0.87395295098671388</v>
      </c>
    </row>
    <row r="79" spans="1:9" x14ac:dyDescent="0.25">
      <c r="A79">
        <v>79</v>
      </c>
      <c r="B79">
        <v>0.16193999999999997</v>
      </c>
      <c r="C79">
        <v>4.3233270585786379</v>
      </c>
      <c r="D79">
        <v>5.4225566012665487</v>
      </c>
      <c r="E79">
        <v>4.710729030678622</v>
      </c>
      <c r="F79">
        <v>28.737494440746023</v>
      </c>
      <c r="G79">
        <v>41.914726349317974</v>
      </c>
      <c r="H79">
        <v>28.83836254445033</v>
      </c>
      <c r="I79">
        <v>0.88919355124850308</v>
      </c>
    </row>
    <row r="80" spans="1:9" x14ac:dyDescent="0.25">
      <c r="A80">
        <v>80</v>
      </c>
      <c r="B80">
        <v>0.16193999999999997</v>
      </c>
      <c r="C80">
        <v>4.327227905769953</v>
      </c>
      <c r="D80">
        <v>5.455637561581125</v>
      </c>
      <c r="E80">
        <v>4.7125016478396091</v>
      </c>
      <c r="F80">
        <v>28.85620864869216</v>
      </c>
      <c r="G80">
        <v>42.123707799780689</v>
      </c>
      <c r="H80">
        <v>28.93995954753181</v>
      </c>
      <c r="I80">
        <v>0.9045339095086844</v>
      </c>
    </row>
    <row r="81" spans="1:9" x14ac:dyDescent="0.25">
      <c r="A81">
        <v>81</v>
      </c>
      <c r="B81">
        <v>0.16193999999999997</v>
      </c>
      <c r="C81">
        <v>4.33199388698457</v>
      </c>
      <c r="D81">
        <v>5.4852015620641907</v>
      </c>
      <c r="E81">
        <v>4.7150276161669256</v>
      </c>
      <c r="F81">
        <v>28.958448294649191</v>
      </c>
      <c r="G81">
        <v>42.2976493546361</v>
      </c>
      <c r="H81">
        <v>29.030861047292813</v>
      </c>
      <c r="I81">
        <v>0.91997402576725762</v>
      </c>
    </row>
    <row r="82" spans="1:9" x14ac:dyDescent="0.25">
      <c r="A82">
        <v>82</v>
      </c>
      <c r="B82">
        <v>0.16193999999999997</v>
      </c>
      <c r="C82">
        <v>4.3385293864533478</v>
      </c>
      <c r="D82">
        <v>5.5116889770685091</v>
      </c>
      <c r="E82">
        <v>4.7182434989333455</v>
      </c>
      <c r="F82">
        <v>29.047548690728053</v>
      </c>
      <c r="G82">
        <v>42.440998451202717</v>
      </c>
      <c r="H82">
        <v>29.114519199939163</v>
      </c>
      <c r="I82">
        <v>0.93551390002422286</v>
      </c>
    </row>
    <row r="83" spans="1:9" x14ac:dyDescent="0.25">
      <c r="A83">
        <v>83</v>
      </c>
      <c r="B83">
        <v>0.16193999999999997</v>
      </c>
      <c r="C83">
        <v>4.3457256682971872</v>
      </c>
      <c r="D83">
        <v>5.5353809051231169</v>
      </c>
      <c r="E83">
        <v>4.7213980793737615</v>
      </c>
      <c r="F83">
        <v>29.125129513914967</v>
      </c>
      <c r="G83">
        <v>42.56159424891684</v>
      </c>
      <c r="H83">
        <v>29.192559121027905</v>
      </c>
      <c r="I83">
        <v>0.95115353227958011</v>
      </c>
    </row>
    <row r="84" spans="1:9" x14ac:dyDescent="0.25">
      <c r="A84">
        <v>84</v>
      </c>
      <c r="B84">
        <v>0.16193999999999997</v>
      </c>
      <c r="C84">
        <v>4.3522573227757757</v>
      </c>
      <c r="D84">
        <v>5.5567509581831356</v>
      </c>
      <c r="E84">
        <v>4.7239268846548228</v>
      </c>
      <c r="F84">
        <v>29.192043819488589</v>
      </c>
      <c r="G84">
        <v>42.668474994468411</v>
      </c>
      <c r="H84">
        <v>29.265615318377865</v>
      </c>
      <c r="I84">
        <v>0.96689292253332904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Content</vt:lpstr>
      <vt:lpstr>Data</vt:lpstr>
      <vt:lpstr>Start</vt:lpstr>
      <vt:lpstr>Terminal</vt:lpstr>
      <vt:lpstr>Baseline</vt:lpstr>
      <vt:lpstr>Temperature</vt:lpstr>
      <vt:lpstr>SeaLevel</vt:lpstr>
      <vt:lpstr>Adaptation</vt:lpstr>
      <vt:lpstr>Extremes</vt:lpstr>
      <vt:lpstr>Dynamics</vt:lpstr>
      <vt:lpstr>Structural Parameters</vt:lpstr>
      <vt:lpstr>Damage Functions Labour</vt:lpstr>
      <vt:lpstr>Damage Functions Capital</vt:lpstr>
      <vt:lpstr>Damage Functions TFP</vt:lpstr>
      <vt:lpstr>RCP_45_Average</vt:lpstr>
      <vt:lpstr>RCP_45_Lower</vt:lpstr>
      <vt:lpstr>RCP_45_Upper</vt:lpstr>
      <vt:lpstr>RCP_85_Average</vt:lpstr>
      <vt:lpstr>RCP_85_Lower</vt:lpstr>
      <vt:lpstr>RCP_85_Upper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CST</cp:lastModifiedBy>
  <dcterms:created xsi:type="dcterms:W3CDTF">2020-03-02T10:43:15Z</dcterms:created>
  <dcterms:modified xsi:type="dcterms:W3CDTF">2020-07-15T07:57:17Z</dcterms:modified>
</cp:coreProperties>
</file>