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D9E8358C-9F02-DA4D-9695-CABE7798038F}" xr6:coauthVersionLast="45" xr6:coauthVersionMax="45" xr10:uidLastSave="{00000000-0000-0000-0000-000000000000}"/>
  <bookViews>
    <workbookView xWindow="920" yWindow="460" windowWidth="14380" windowHeight="17540" xr2:uid="{00000000-000D-0000-FFFF-FFFF00000000}"/>
  </bookViews>
  <sheets>
    <sheet name="Complete overview" sheetId="1" r:id="rId1"/>
    <sheet name="Assemblies" sheetId="2" r:id="rId2"/>
    <sheet name="Modules" sheetId="3" r:id="rId3"/>
    <sheet name="Alternative vendor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6" i="1" l="1"/>
  <c r="W6" i="1"/>
  <c r="E30" i="4" l="1"/>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9" i="1"/>
  <c r="B181" i="1" s="1"/>
  <c r="G158" i="1"/>
  <c r="B160" i="1" s="1"/>
  <c r="G139" i="1"/>
  <c r="B141" i="1" s="1"/>
  <c r="G135" i="1"/>
  <c r="B137" i="1" s="1"/>
  <c r="G116" i="1"/>
  <c r="B118" i="1" s="1"/>
  <c r="G36" i="1"/>
  <c r="B38" i="1" s="1"/>
  <c r="G16" i="1"/>
  <c r="G132" i="1" s="1"/>
  <c r="G131" i="1" s="1"/>
  <c r="B133" i="1" s="1"/>
  <c r="G13" i="1"/>
  <c r="B15" i="1" s="1"/>
  <c r="G10" i="1"/>
  <c r="B12" i="1" s="1"/>
  <c r="G7" i="1"/>
  <c r="G174" i="1" l="1"/>
  <c r="G173" i="1" s="1"/>
  <c r="B175" i="1" s="1"/>
  <c r="G66" i="1"/>
  <c r="G65" i="1" s="1"/>
  <c r="B67" i="1" s="1"/>
  <c r="G94" i="1"/>
  <c r="G93" i="1" s="1"/>
  <c r="B95" i="1" s="1"/>
  <c r="B18" i="1"/>
  <c r="G28" i="1"/>
  <c r="G27" i="1" s="1"/>
  <c r="B29" i="1" s="1"/>
  <c r="G46" i="1"/>
  <c r="G45" i="1" s="1"/>
  <c r="B47" i="1" s="1"/>
  <c r="G85" i="1"/>
  <c r="G84" i="1" s="1"/>
  <c r="B86" i="1" s="1"/>
  <c r="G32" i="1"/>
  <c r="G31" i="1" s="1"/>
  <c r="B33" i="1" s="1"/>
  <c r="G56" i="1"/>
  <c r="G55" i="1" s="1"/>
  <c r="B57" i="1" s="1"/>
  <c r="G71" i="1"/>
  <c r="G70" i="1" s="1"/>
  <c r="B72" i="1" s="1"/>
  <c r="G111" i="1"/>
  <c r="G110" i="1" s="1"/>
  <c r="B112" i="1" s="1"/>
  <c r="G22" i="1"/>
  <c r="G21" i="1" s="1"/>
  <c r="B23" i="1" s="1"/>
  <c r="G76" i="1"/>
  <c r="G75" i="1" s="1"/>
  <c r="B77" i="1" s="1"/>
  <c r="G90" i="1"/>
  <c r="G89" i="1" s="1"/>
  <c r="B91" i="1" s="1"/>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9" i="1"/>
  <c r="G62" i="1"/>
  <c r="G61" i="1" s="1"/>
  <c r="G81" i="1"/>
  <c r="G80" i="1" s="1"/>
  <c r="B82" i="1" s="1"/>
  <c r="G102" i="1"/>
  <c r="G101" i="1" s="1"/>
  <c r="B103" i="1" s="1"/>
  <c r="I6" i="1" l="1"/>
  <c r="R6" i="1"/>
  <c r="J6" i="1"/>
  <c r="B63" i="1"/>
  <c r="N6" i="1"/>
  <c r="P6" i="1"/>
  <c r="H6" i="1"/>
  <c r="K6" i="1"/>
  <c r="Q6" i="1"/>
  <c r="O6" i="1"/>
  <c r="U6" i="1"/>
  <c r="L6" i="1"/>
  <c r="M6" i="1"/>
  <c r="T6" i="1"/>
  <c r="S6" i="1"/>
  <c r="V6" i="1"/>
</calcChain>
</file>

<file path=xl/sharedStrings.xml><?xml version="1.0" encoding="utf-8"?>
<sst xmlns="http://schemas.openxmlformats.org/spreadsheetml/2006/main" count="1022" uniqueCount="630">
  <si>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</si>
  <si>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</si>
  <si>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</si>
  <si>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</si>
  <si>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</si>
  <si>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</si>
  <si>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</si>
  <si>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</si>
  <si>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</si>
  <si>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</si>
  <si>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</si>
  <si>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</si>
  <si>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</si>
  <si>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</si>
  <si>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</si>
  <si>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</si>
  <si>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</si>
  <si>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</si>
  <si>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</si>
  <si>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</si>
  <si>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</si>
  <si>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</si>
  <si>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</si>
  <si>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</si>
  <si>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</si>
  <si>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</si>
  <si>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</si>
  <si>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</si>
  <si>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</si>
  <si>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</si>
  <si>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</si>
  <si>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</si>
  <si>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</si>
  <si>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</si>
  <si>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</si>
  <si>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</si>
  <si>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</si>
  <si>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</si>
  <si>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</si>
  <si>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</si>
  <si>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</si>
  <si>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</si>
  <si>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</si>
  <si>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</si>
  <si>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</si>
  <si>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</si>
  <si>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</si>
  <si>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</si>
  <si>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</si>
  <si>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</si>
  <si>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</si>
  <si>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</si>
  <si>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</si>
  <si>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</si>
  <si>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</si>
  <si>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</si>
  <si>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</si>
  <si>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</si>
  <si>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</si>
  <si>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</si>
  <si>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</si>
  <si>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</si>
  <si>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</si>
  <si>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Ballmagnets</t>
  </si>
  <si>
    <t>https://www.magnetmax.de/Neodym-Kugelmagnete/Magnetkugel-Kugelmagnet-O-5-0-mm-Neodym-vernickelt-N40-haelt-400-g::158.html</t>
  </si>
  <si>
    <t>https://github.com/bionanoimaging/UC2-GIT/tree/master/CAD/ASSEMBLY_CUBE_Base_v2</t>
  </si>
  <si>
    <t>10_Cube_1x1</t>
  </si>
  <si>
    <t>10_Lid_1x1</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</si>
  <si>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</si>
  <si>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</si>
  <si>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</si>
  <si>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</si>
  <si>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</si>
  <si>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</si>
  <si>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 xml:space="preserve">Beamexpander collimates light from a laser into a uniform beam of 20 mm diameter. </t>
  </si>
  <si>
    <t>30_Lens_Adapter_Beamexpander</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</si>
  <si>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</si>
  <si>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</si>
  <si>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</si>
  <si>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</si>
  <si>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</si>
  <si>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</si>
  <si>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</si>
  <si>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</si>
  <si>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</si>
  <si>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</si>
  <si>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</si>
  <si>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</si>
  <si>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</si>
  <si>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 xml:space="preserve">The eyepiece is aligned to the smartphone holder, which is attached to the cube from outside. Together, they provide optimal conditions for imaging by a smartphone. </t>
  </si>
  <si>
    <t>30_Smartphone_Holder</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</si>
  <si>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</si>
  <si>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</si>
  <si>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</si>
  <si>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30_Cube_LED_Array</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</si>
  <si>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</si>
  <si>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</si>
  <si>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</si>
  <si>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</si>
  <si>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</si>
  <si>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</si>
  <si>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</si>
  <si>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</si>
  <si>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</si>
  <si>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</si>
  <si>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</si>
  <si>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</si>
  <si>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 xml:space="preserve">The blue or ultraviolet LED serves a light source for the In-holography. When the cube is equiped with an extra sample holder, a pinhole can be mounted directly in front of LED. </t>
  </si>
  <si>
    <t>20_Cube_insert_Sample_holder (optional)</t>
  </si>
  <si>
    <t>20_Cube_Insert_Sample_clamp (optional)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</si>
  <si>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</si>
  <si>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</si>
  <si>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</si>
  <si>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</si>
  <si>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</si>
  <si>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</si>
  <si>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</si>
  <si>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</si>
  <si>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</si>
  <si>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</si>
  <si>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 xml:space="preserve">The laser serves as a light source. It can be centered using four screws pushing from four sides of the cube. </t>
  </si>
  <si>
    <t>00_Laser_Clamp_OnOffSwitch</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</si>
  <si>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</si>
  <si>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</si>
  <si>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</si>
  <si>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</si>
  <si>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</si>
  <si>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</si>
  <si>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</si>
  <si>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</si>
  <si>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</si>
  <si>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</si>
  <si>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</si>
  <si>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</si>
  <si>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 xml:space="preserve">This module holds a single lens precisel on the optical axis of other modules. </t>
  </si>
  <si>
    <t>20_Lens_holder_clamp</t>
  </si>
  <si>
    <t>Lens: f'=40mm, 1 inch (Art. 2120)</t>
  </si>
  <si>
    <t>ASSEMBLY_CUBE_Lens (+100)</t>
  </si>
  <si>
    <t>Lens: f'=100mm, 1 inch (Art. 2004)</t>
  </si>
  <si>
    <t>ASSEMBLY_CUBE_Lens (-50)</t>
  </si>
  <si>
    <t>Lens: f'=-50mm, 25 mm (LC1259)</t>
  </si>
  <si>
    <t>https://www.thorlabs.com/thorproduct.cfm?partnumber=LC1259</t>
  </si>
  <si>
    <t>20_Cube_Insert_Objective_Holder</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</si>
  <si>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</si>
  <si>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</si>
  <si>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</si>
  <si>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</si>
  <si>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</si>
  <si>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</si>
  <si>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</si>
  <si>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</si>
  <si>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</si>
  <si>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</si>
  <si>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</si>
  <si>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</si>
  <si>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</si>
  <si>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</si>
  <si>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</si>
  <si>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</si>
  <si>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</si>
  <si>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The three-point kinematic mirror mount allows for careful alignment of the outcoming beam.</t>
  </si>
  <si>
    <t>ASSEMBLY_CUBE_RaspiCam</t>
  </si>
  <si>
    <t>https://github.com/bionanoimaging/UC2-GIT/tree/master/CAD/ASSEMBLY_CUBE_RaspiCam_v2</t>
  </si>
  <si>
    <t>20_Cube_Insert_RaspiCam</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</si>
  <si>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</si>
  <si>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</si>
  <si>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</si>
  <si>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</si>
  <si>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</si>
  <si>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</si>
  <si>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</si>
  <si>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</si>
  <si>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30_Z_Translator_Lightsheet</t>
  </si>
  <si>
    <t xml:space="preserve">The sample stage allows for precise movement of the sample along one axis. </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</si>
  <si>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</si>
  <si>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</si>
  <si>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</si>
  <si>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</si>
  <si>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</si>
  <si>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</si>
  <si>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</si>
  <si>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 xml:space="preserve">The sample holder is optimal for microscope slides or other thin objects. </t>
  </si>
  <si>
    <t>20_Cube_Insert_Sample_clamp</t>
  </si>
  <si>
    <t>ASSEMBLY_CUBE_Sample_Comb</t>
  </si>
  <si>
    <t xml:space="preserve">The comb shaped sample holder can hold object of various sizes. </t>
  </si>
  <si>
    <t>ASSEMBLY_CUBE_Z-stage</t>
  </si>
  <si>
    <t>https://github.com/bionanoimaging/UC2-GIT/tree/master/CAD/ASSEMBLY_CUBE_Z-STAGE_v2</t>
  </si>
  <si>
    <t>10_Cube_2x1</t>
  </si>
  <si>
    <t>10_Lid_el_2x1</t>
  </si>
  <si>
    <t xml:space="preserve">The linearflexure mechanism of the Z-stage is used for precise focussing of the microscope objective. Motors used. </t>
  </si>
  <si>
    <t>20_focus_inlet_linearflexure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</si>
  <si>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</si>
  <si>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</si>
  <si>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</si>
  <si>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</si>
  <si>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</si>
  <si>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00_large_gear</t>
  </si>
  <si>
    <t>30_Z_Stage_Sampleplate</t>
  </si>
  <si>
    <t>ASSEMBLY_CUBE_Circular_Aperture</t>
  </si>
  <si>
    <t>https://github.com/bionanoimaging/UC2-GIT/tree/master/CAD/ASSEMBLY_CUBE_Aperture_Circular_v2</t>
  </si>
  <si>
    <t>20_Cube_Insert_CirAp_Guide</t>
  </si>
  <si>
    <t xml:space="preserve">Circular aperture symmetrically block the diameter of the light beam. The diameter of the opening is changed from outside of the cube. </t>
  </si>
  <si>
    <t>20_Cube_Insert_CirAp_Wheel</t>
  </si>
  <si>
    <t>20_Cube_Insert_CirAp_Leaf</t>
  </si>
  <si>
    <t>20_Cube_Insert_CirAp_Lid</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</si>
  <si>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</si>
  <si>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</si>
  <si>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</si>
  <si>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</si>
  <si>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</si>
  <si>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</si>
  <si>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</si>
  <si>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</si>
  <si>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</si>
  <si>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</si>
  <si>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</si>
  <si>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</si>
  <si>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</si>
  <si>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</si>
  <si>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</si>
  <si>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</si>
  <si>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</si>
  <si>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</si>
  <si>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</si>
  <si>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</si>
  <si>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</si>
  <si>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</si>
  <si>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</si>
  <si>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</si>
  <si>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</si>
  <si>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</si>
  <si>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</si>
  <si>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</si>
  <si>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</si>
  <si>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</si>
  <si>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</si>
  <si>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</si>
  <si>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</si>
  <si>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</si>
  <si>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</si>
  <si>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</si>
  <si>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</si>
  <si>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</si>
  <si>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</si>
  <si>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</si>
  <si>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</si>
  <si>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</si>
  <si>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</si>
  <si>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</si>
  <si>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</si>
  <si>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</si>
  <si>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</si>
  <si>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</si>
  <si>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</si>
  <si>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</si>
  <si>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</si>
  <si>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</si>
  <si>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</si>
  <si>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</si>
  <si>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</si>
  <si>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</si>
  <si>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</si>
  <si>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</si>
  <si>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</si>
  <si>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</si>
  <si>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</si>
  <si>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</si>
  <si>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</si>
  <si>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</si>
  <si>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</si>
  <si>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</si>
  <si>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</si>
  <si>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</si>
  <si>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</si>
  <si>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</si>
  <si>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</si>
  <si>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</si>
  <si>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</si>
  <si>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</si>
  <si>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</si>
  <si>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</si>
  <si>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</si>
  <si>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</si>
  <si>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</si>
  <si>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</si>
  <si>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</si>
  <si>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</si>
  <si>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</si>
  <si>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</si>
  <si>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</si>
  <si>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</si>
  <si>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</si>
  <si>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</si>
  <si>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</si>
  <si>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</si>
  <si>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</si>
  <si>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</si>
  <si>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</si>
  <si>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</si>
  <si>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</si>
  <si>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</si>
  <si>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</si>
  <si>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</si>
  <si>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</si>
  <si>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</si>
  <si>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</si>
  <si>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</si>
  <si>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</si>
  <si>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</si>
  <si>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</si>
  <si>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</si>
  <si>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</si>
  <si>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</si>
  <si>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</si>
  <si>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</si>
  <si>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</si>
  <si>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</si>
  <si>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</si>
  <si>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</si>
  <si>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</si>
  <si>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</si>
  <si>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</si>
  <si>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</si>
  <si>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</si>
  <si>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</si>
  <si>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</si>
  <si>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</si>
  <si>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</si>
  <si>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</si>
  <si>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</si>
  <si>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</si>
  <si>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</si>
  <si>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</si>
  <si>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</si>
  <si>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</si>
  <si>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</si>
  <si>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</si>
  <si>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</si>
  <si>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</si>
  <si>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</si>
  <si>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</si>
  <si>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</si>
  <si>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</si>
  <si>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</si>
  <si>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</si>
  <si>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</si>
  <si>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</si>
  <si>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</si>
  <si>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</si>
  <si>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</si>
  <si>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</si>
  <si>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</si>
  <si>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</si>
  <si>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</si>
  <si>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</si>
  <si>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</si>
  <si>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</si>
  <si>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</si>
  <si>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</si>
  <si>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</si>
  <si>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</si>
  <si>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</si>
  <si>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</si>
  <si>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</si>
  <si>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</si>
  <si>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</si>
  <si>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</si>
  <si>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</si>
  <si>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</si>
  <si>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</si>
  <si>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</si>
  <si>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</si>
  <si>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</si>
  <si>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</si>
  <si>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</si>
  <si>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</si>
  <si>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</si>
  <si>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</si>
  <si>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</si>
  <si>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</si>
  <si>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</si>
  <si>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</si>
  <si>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</si>
  <si>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</si>
  <si>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</si>
  <si>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</si>
  <si>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</si>
  <si>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</si>
  <si>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</si>
  <si>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</si>
  <si>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</si>
  <si>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</si>
  <si>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</si>
  <si>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</si>
  <si>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</si>
  <si>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</si>
  <si>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</si>
  <si>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</si>
  <si>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</si>
  <si>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</si>
  <si>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</si>
  <si>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</si>
  <si>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</si>
  <si>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</si>
  <si>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</si>
  <si>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</si>
  <si>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</si>
  <si>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</si>
  <si>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</si>
  <si>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</si>
  <si>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</si>
  <si>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</si>
  <si>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</si>
  <si>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</si>
  <si>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</si>
  <si>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</si>
  <si>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</si>
  <si>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</si>
  <si>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</si>
  <si>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</si>
  <si>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</si>
  <si>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</si>
  <si>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</si>
  <si>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</si>
  <si>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</si>
  <si>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</si>
  <si>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</si>
  <si>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</si>
  <si>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</si>
  <si>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</si>
  <si>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</si>
  <si>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</si>
  <si>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</si>
  <si>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</si>
  <si>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</si>
  <si>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</si>
  <si>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</si>
  <si>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</si>
  <si>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</si>
  <si>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</si>
  <si>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</si>
  <si>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</si>
  <si>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</si>
  <si>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</si>
  <si>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</si>
  <si>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</si>
  <si>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</si>
  <si>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</si>
  <si>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</si>
  <si>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</si>
  <si>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</si>
  <si>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</si>
  <si>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</si>
  <si>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</si>
  <si>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</si>
  <si>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</si>
  <si>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</si>
  <si>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</si>
  <si>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</si>
  <si>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</si>
  <si>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</si>
  <si>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</si>
  <si>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</si>
  <si>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</si>
  <si>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</si>
  <si>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</si>
  <si>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</si>
  <si>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</si>
  <si>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</si>
  <si>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</si>
  <si>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</si>
  <si>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</si>
  <si>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</si>
  <si>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</si>
  <si>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</si>
  <si>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</si>
  <si>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</si>
  <si>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</si>
  <si>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</si>
  <si>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</si>
  <si>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</si>
  <si>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</si>
  <si>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</si>
  <si>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</si>
  <si>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</si>
  <si>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</si>
  <si>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</si>
  <si>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</si>
  <si>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</si>
  <si>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</si>
  <si>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</si>
  <si>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</si>
  <si>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</si>
  <si>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</si>
  <si>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</si>
  <si>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</si>
  <si>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</si>
  <si>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</si>
  <si>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</si>
  <si>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</si>
  <si>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</si>
  <si>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</si>
  <si>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</si>
  <si>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</si>
  <si>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</si>
  <si>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</si>
  <si>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</si>
  <si>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</si>
  <si>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</si>
  <si>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</si>
  <si>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</si>
  <si>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</si>
  <si>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</si>
  <si>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</si>
  <si>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</si>
  <si>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</si>
  <si>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</si>
  <si>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</si>
  <si>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</si>
  <si>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</si>
  <si>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</si>
  <si>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</si>
  <si>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</si>
  <si>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</si>
  <si>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</si>
  <si>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</si>
  <si>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</si>
  <si>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</si>
  <si>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</si>
  <si>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</si>
  <si>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</si>
  <si>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</si>
  <si>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</si>
  <si>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</si>
  <si>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</si>
  <si>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</si>
  <si>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</si>
  <si>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</si>
  <si>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</si>
  <si>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</si>
  <si>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</si>
  <si>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</si>
  <si>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</si>
  <si>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</si>
  <si>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</si>
  <si>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</si>
  <si>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</si>
  <si>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</si>
  <si>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</si>
  <si>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</si>
  <si>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</si>
  <si>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</si>
  <si>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</si>
  <si>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</si>
  <si>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</si>
  <si>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</si>
  <si>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</si>
  <si>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</si>
  <si>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</si>
  <si>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</si>
  <si>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</si>
  <si>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</si>
  <si>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</si>
  <si>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</si>
  <si>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</si>
  <si>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</si>
  <si>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</si>
  <si>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</si>
  <si>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</si>
  <si>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</si>
  <si>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</si>
  <si>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</si>
  <si>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</si>
  <si>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</si>
  <si>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</si>
  <si>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https://raw.githubusercontent.com/bionanoimaging/UC2-GIT/master/CAD/RAW/STL/</t>
  </si>
  <si>
    <t>Assembly_base_4x1.stl</t>
  </si>
  <si>
    <t>ASSEMBLY_Baseplate 4x1</t>
  </si>
  <si>
    <t>Assembly_base_4x2.stl</t>
  </si>
  <si>
    <t>Assembly_base_4x4.stl</t>
  </si>
  <si>
    <t>10_Cube_1x1_v2.stl</t>
  </si>
  <si>
    <t>10_Lid_1x1_v2.stl</t>
  </si>
  <si>
    <t>20_Cube_Insert_Beamexpander.stl</t>
  </si>
  <si>
    <t>30_Beamexpander_Lens_Adapter.stl</t>
  </si>
  <si>
    <t>20_Cube_Insert_Beamsplitter.stl</t>
  </si>
  <si>
    <t>20_Cube_Insert_Holder-okular+flashlight_v2.stl</t>
  </si>
  <si>
    <t>10_Lid_1x1_el_v2.stl</t>
  </si>
  <si>
    <t>30_Cube_LED_Array_v0.stl</t>
  </si>
  <si>
    <t>20_Cube_insert_LED_holder.stl</t>
  </si>
  <si>
    <t>20_Cube_Insert_Sample_clamp.stl</t>
  </si>
  <si>
    <t>20_Cube_insert_Sample_holder.stl</t>
  </si>
  <si>
    <t>20_Cube_Insert_Laser_Holder_v2.stl</t>
  </si>
  <si>
    <t>00_Laser_Clamp_OnOffSwitch.stl</t>
  </si>
  <si>
    <t>20_Cube_Insert_Lens_Cylindrical.stl</t>
  </si>
  <si>
    <t>20_Lens_holder.stl</t>
  </si>
  <si>
    <t>20_Lens_holder_clamp.stl</t>
  </si>
  <si>
    <t>20_Cube_Insert_Objective_Holder.stl</t>
  </si>
  <si>
    <t>20_Cube_Insert_Mirror_Holder_30x30Mirror_v2.stl</t>
  </si>
  <si>
    <t>20_Cube_Insert_Kinematic_Mirrormount_base.stl</t>
  </si>
  <si>
    <t>20_Cube_Insert_Kinematic_Mirrormount_Plate.stl</t>
  </si>
  <si>
    <t>20_Cube_Insert_Kinematic_Mirrormount_Plate.</t>
  </si>
  <si>
    <t>20_Cube_Insert_Kinematic_Mirrormount_45_Plate.stl</t>
  </si>
  <si>
    <t>20_Cube_Insert_Kinematic_Mirrormount_45_Thorlabsadapter.stl</t>
  </si>
  <si>
    <t>20_Cube_Insert_Kinematic_Mirrormount_45_base.stl</t>
  </si>
  <si>
    <t>20_Cube_Insert_RaspiCam.stl</t>
  </si>
  <si>
    <t>10_Lid_1x1_v2_thin.stl</t>
  </si>
  <si>
    <t>30_LS_Sample_stage_v2.stl</t>
  </si>
  <si>
    <t>30_Coupling_Screw_28BYJ_M3.stl</t>
  </si>
  <si>
    <t>30_Coupling_Screw_28BYJ_M3_v2.stl</t>
  </si>
  <si>
    <t>30_Coupling_Screw_28BYJ_M4.stl</t>
  </si>
  <si>
    <t>30_Coupling_Screw_28BYJ_M4_v2.stl</t>
  </si>
  <si>
    <t>20_Cube_insert_Sample_holder_magnetic.stl</t>
  </si>
  <si>
    <t>20_Cube_Insert_sampleholder.stl</t>
  </si>
  <si>
    <t>10_Cube_2x1_v2.stl</t>
  </si>
  <si>
    <t>10_Lid_el_2x1_v2.stl</t>
  </si>
  <si>
    <t>20_focus_inlet_linearflexure_v4.stl</t>
  </si>
  <si>
    <t>30_Z_Stage_Fluomodule.stl</t>
  </si>
  <si>
    <t>40_XY_Stage_Clamp_Slide.stl</t>
  </si>
  <si>
    <t>20_Cube_Insert_CirAp_Guide.stl</t>
  </si>
  <si>
    <t>20_Cube_Insert_CirAp_Leaf.stl</t>
  </si>
  <si>
    <t>20_Cube_Insert_CirAp_Lid.stl</t>
  </si>
  <si>
    <t>20_Cube_Insert_CirAp_Wheel.stl</t>
  </si>
  <si>
    <t>20_gear.stl</t>
  </si>
  <si>
    <t>30_Z_Stage_Sampleplate.stl</t>
  </si>
  <si>
    <t>30_Smartphone_Holder.stl</t>
  </si>
  <si>
    <t>APP_Fluorescence_Microscope_infinity</t>
  </si>
  <si>
    <t>https://github.com/bionanoimaging/UC2-GIT/tree/master/APPLICATIONS/APP_Fluorescence_Microscope_infinity</t>
  </si>
  <si>
    <t>Missing:</t>
  </si>
  <si>
    <t>Laser Cube 540nm</t>
  </si>
  <si>
    <t>Dichroic Mirror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</si>
</sst>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56">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2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s>
  <cellStyleXfs count="2">
    <xf numFmtId="0" fontId="0" fillId="0" borderId="0"/>
    <xf numFmtId="0" fontId="54" fillId="0" borderId="0" applyNumberFormat="0" applyFill="0" applyBorder="0" applyAlignment="0" applyProtection="0"/>
  </cellStyleXfs>
  <cellXfs count="203">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xf numFmtId="0" fontId="6" fillId="0" borderId="10" xfId="0" applyFont="1" applyBorder="1" applyAlignment="1"/>
    <xf numFmtId="0" fontId="54" fillId="0" borderId="10" xfId="1" applyBorder="1" applyAlignment="1"/>
    <xf numFmtId="164" fontId="5" fillId="0" borderId="25" xfId="0" applyNumberFormat="1" applyFont="1" applyBorder="1" applyAlignment="1"/>
    <xf numFmtId="0" fontId="12" fillId="0" borderId="25" xfId="0" applyFont="1" applyBorder="1" applyAlignment="1"/>
    <xf numFmtId="0" fontId="1" fillId="0" borderId="25" xfId="0" applyFont="1" applyFill="1" applyBorder="1" applyAlignment="1">
      <alignment horizontal="right"/>
    </xf>
    <xf numFmtId="0" fontId="54" fillId="0" borderId="4" xfId="1" applyBorder="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reichelt.de/raspberry-pi-shield-display-lcd-touch-7-800x480-pixel-raspberry-pi-7td-p159859.html?"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www.pgi-versand.de/?id=47&amp;mode=artdet&amp;artnr=551.OAL" TargetMode="External"/><Relationship Id="rId47" Type="http://schemas.openxmlformats.org/officeDocument/2006/relationships/hyperlink" Target="https://github.com/bionanoimaging/UC2-GIT/tree/master/CAD/ASSEMBLY_CUBE_LED_Matrix_v2" TargetMode="External"/><Relationship Id="rId63" Type="http://schemas.openxmlformats.org/officeDocument/2006/relationships/hyperlink" Target="https://www.comaroptics.com/components/lenses/cylindrical-lenses/quality-planoconvex-cylindrical-lenses-visibleuv" TargetMode="External"/><Relationship Id="rId68" Type="http://schemas.openxmlformats.org/officeDocument/2006/relationships/hyperlink" Target="https://github.com/bionanoimaging/UC2-GIT/tree/master/CAD/ASSEMBLY_CUBE_Lens_v2" TargetMode="External"/><Relationship Id="rId84" Type="http://schemas.openxmlformats.org/officeDocument/2006/relationships/hyperlink" Target="https://github.com/bionanoimaging/UC2-GIT/tree/master/CAD/ASSEMBLY_CUBE_RaspiCam_v2" TargetMode="External"/><Relationship Id="rId89" Type="http://schemas.openxmlformats.org/officeDocument/2006/relationships/hyperlink" Target="https://eshop.wuerth.de/Zylinderschraube-mit-Innensechskant-SHR-ZYL-ISO4762-88-IS25-A2K-M3X12/00843%20%2012.sku/de/DE/EUR/" TargetMode="External"/><Relationship Id="rId112" Type="http://schemas.openxmlformats.org/officeDocument/2006/relationships/hyperlink" Target="https://eshop.wuerth.de/Zylinderschraube-mit-Innensechskant-SHR-ZYL-ISO4762-88-IS25-A2K-M3X8/00843%20%208.sku/de/DE/EUR/"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www.magnetmax.de/Neodym-Kugelmagnete/Magnetkugel-Kugelmagnet-O-5-0-mm-Neodym-vernickelt-N40-haelt-400-g::158.html" TargetMode="External"/><Relationship Id="rId37" Type="http://schemas.openxmlformats.org/officeDocument/2006/relationships/hyperlink" Target="https://www.magnetmax.de/Neodym-Kugelmagnete/Magnetkugel-Kugelmagnet-O-5-0-mm-Neodym-vernickelt-N40-haelt-400-g::158.html" TargetMode="External"/><Relationship Id="rId53" Type="http://schemas.openxmlformats.org/officeDocument/2006/relationships/hyperlink" Target="https://www.amazon.de/dp/B0778FV6K4/ref=sr_1_2?dchild=1&amp;fst=as%3Aoff&amp;qid=1586361990&amp;refinements=p_89%3AGritin&amp;rnid=669059031&amp;s=computers&amp;sr=1-2" TargetMode="External"/><Relationship Id="rId5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4" Type="http://schemas.openxmlformats.org/officeDocument/2006/relationships/hyperlink" Target="https://github.com/bionanoimaging/UC2-GIT/tree/master/CAD/ASSEMBLY_CUBE_Mirror_45_v2" TargetMode="External"/><Relationship Id="rId79" Type="http://schemas.openxmlformats.org/officeDocument/2006/relationships/hyperlink" Target="https://www.magnetmax.de/Neodym-Kugelmagnete/Magnetkugel-Kugelmagnet-O-5-0-mm-Neodym-vernickelt-N40-haelt-400-g::158.html" TargetMode="External"/><Relationship Id="rId102" Type="http://schemas.openxmlformats.org/officeDocument/2006/relationships/hyperlink" Target="https://eshop.wuerth.de/Zylinderschraube-mit-Innensechskant-SHR-ZYL-ISO4762-88-IS25-A2K-M3X8/00843%20%208.sku/de/DE/EUR/" TargetMode="External"/><Relationship Id="rId123" Type="http://schemas.openxmlformats.org/officeDocument/2006/relationships/hyperlink" Target="https://www.pollin.de/p/led-taschenlampe-alu-5-w-cree-led-864151" TargetMode="External"/><Relationship Id="rId128" Type="http://schemas.openxmlformats.org/officeDocument/2006/relationships/hyperlink" Target="https://eshop.wuerth.de/Zylinderschraube-mit-Innensechskant-SHR-ZYL-ISO4762-88-IS25-A2K-M3X12/00843%20%2012.sku/de/DE/EUR/"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5" Type="http://schemas.openxmlformats.org/officeDocument/2006/relationships/hyperlink" Target="https://www.amazon.de/dp/B0778FV6K4/ref=sr_1_2?dchild=1&amp;fst=as%3Aoff&amp;qid=1586361990&amp;refinements=p_89%3AGritin&amp;rnid=669059031&amp;s=computers&amp;sr=1-2"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github.com/bionanoimaging/UC2-GIT/tree/master/CAD/ASSEMBLY_CUBE_Beamsplitter_v2" TargetMode="External"/><Relationship Id="rId48"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github.com/bionanoimaging/UC2-GIT/tree/master/CAD/ASSEMBLY_CUBE_Lens_v2" TargetMode="External"/><Relationship Id="rId69" Type="http://schemas.openxmlformats.org/officeDocument/2006/relationships/hyperlink" Target="https://www.thorlabs.com/thorproduct.cfm?partnumber=LC1259" TargetMode="External"/><Relationship Id="rId11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8" Type="http://schemas.openxmlformats.org/officeDocument/2006/relationships/hyperlink" Target="https://www.reichelt.de/gehaeuse-fuer-raspberry-pi-4-7-touch-display-rpi4-case-lcd7bk-p268976.html?&amp;trstct=pol_57" TargetMode="External"/><Relationship Id="rId80" Type="http://schemas.openxmlformats.org/officeDocument/2006/relationships/hyperlink" Target="https://github.com/bionanoimaging/UC2-GIT/tree/master/CAD/ASSEMBLY_CUBE_Mirror_Kinematic_45_v2" TargetMode="External"/><Relationship Id="rId8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github.com/bionanoimaging/UC2-GIT/tree/master/CAD/ASSEMBLY_Baseplate_v2" TargetMode="External"/><Relationship Id="rId38" Type="http://schemas.openxmlformats.org/officeDocument/2006/relationships/hyperlink" Target="https://github.com/bionanoimaging/UC2-GIT/tree/master/CAD/ASSEMBLY_CUBE_Base_v2" TargetMode="External"/><Relationship Id="rId59" Type="http://schemas.openxmlformats.org/officeDocument/2006/relationships/hyperlink" Target="https://github.com/bionanoimaging/UC2-GIT/tree/master/CAD/ASSEMBLY_CUBE_Laser_v2" TargetMode="External"/><Relationship Id="rId10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08" Type="http://schemas.openxmlformats.org/officeDocument/2006/relationships/hyperlink" Target="https://www.amazon.de/dp/B0778FV6K4/ref=sr_1_2?dchild=1&amp;fst=as%3Aoff&amp;qid=1586361990&amp;refinements=p_89%3AGritin&amp;rnid=669059031&amp;s=computers&amp;sr=1-2" TargetMode="External"/><Relationship Id="rId124" Type="http://schemas.openxmlformats.org/officeDocument/2006/relationships/hyperlink" Target="https://www.online-werkzeughandel.de/diverses/4/kunststoffkoffer-grau-b-395xh-295xt-106mm-m-schaumstoffeinlage-pp_12089_8276" TargetMode="External"/><Relationship Id="rId129" Type="http://schemas.openxmlformats.org/officeDocument/2006/relationships/hyperlink" Target="https://github.com/bionanoimaging/UC2-GIT/tree/master/APPLICATIONS/APP_Michelson_Interferometer" TargetMode="External"/><Relationship Id="rId54" Type="http://schemas.openxmlformats.org/officeDocument/2006/relationships/hyperlink" Target="https://github.com/bionanoimaging/UC2-GIT/tree/master/CAD/ASSEMBLY_CUBE_LED_v2" TargetMode="External"/><Relationship Id="rId70" Type="http://schemas.openxmlformats.org/officeDocument/2006/relationships/hyperlink" Target="https://github.com/bionanoimaging/UC2-GIT/tree/master/CAD/ASSEMBLY_CUBE_Lens_v2" TargetMode="External"/><Relationship Id="rId75" Type="http://schemas.openxmlformats.org/officeDocument/2006/relationships/hyperlink" Target="https://www.rayher.com/de/spiegelmosaik-selbstklebend-14548606" TargetMode="External"/><Relationship Id="rId91" Type="http://schemas.openxmlformats.org/officeDocument/2006/relationships/hyperlink" Target="https://github.com/bionanoimaging/UC2-GIT/blob/master/CAD/ASSEMBLY_CUBE_S-STAGE_v2/STL/30_Syringe_holder_v2.stl" TargetMode="External"/><Relationship Id="rId96" Type="http://schemas.openxmlformats.org/officeDocument/2006/relationships/hyperlink" Target="https://github.com/bionanoimaging/UC2-GIT/tree/master/CAD/ASSEMBLY_CUBE_Sample_Holder_v2"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4" Type="http://schemas.openxmlformats.org/officeDocument/2006/relationships/hyperlink" Target="https://eshop.wuerth.de/Zylinderschraube-mit-Innensechskant-SHR-ZYL-ISO4762-88-IS25-A2K-M3X18/00843%20%2018.sku/de/DE/EUR/" TargetMode="External"/><Relationship Id="rId119" Type="http://schemas.openxmlformats.org/officeDocument/2006/relationships/hyperlink" Target="https://www.reichelt.de/raspberry-pi-netzteil-5-1-v-3-0-a-usb-type-c-eu-stecker-s-rpi-ps-15w-bk-eu-p260010.html?&amp;trstct=lsbght_sldr::259919" TargetMode="External"/><Relationship Id="rId44" Type="http://schemas.openxmlformats.org/officeDocument/2006/relationships/hyperlink" Target="https://optikbaukasten.de/" TargetMode="External"/><Relationship Id="rId60" Type="http://schemas.openxmlformats.org/officeDocument/2006/relationships/hyperlink" Target="https://www.laserlands.net/11040037.html" TargetMode="External"/><Relationship Id="rId65" Type="http://schemas.openxmlformats.org/officeDocument/2006/relationships/hyperlink" Target="https://optikbaukasten.de/" TargetMode="External"/><Relationship Id="rId8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86" Type="http://schemas.openxmlformats.org/officeDocument/2006/relationships/hyperlink" Target="https://www.amazon.de/gp/product/B075JN61S7/ref=ox_sc_act_title_2?smid=A1X7QLRQH87QA3&amp;psc=1" TargetMode="External"/><Relationship Id="rId130" Type="http://schemas.openxmlformats.org/officeDocument/2006/relationships/hyperlink" Target="https://github.com/bionanoimaging/UC2-GIT/blob/master/APPLICATIONS/APP_Spectrometer/IMAGES/UC2_Setups_10_spectrometer.png?raw=true"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eshop.wuerth.de/Zylinderschraube-mit-Innensechskant-SHR-ZYL-ISO4762-88-IS25-A2K-M3X8/00843%20%208.sku/de/DE/EUR/" TargetMode="External"/><Relationship Id="rId109" Type="http://schemas.openxmlformats.org/officeDocument/2006/relationships/hyperlink" Target="https://github.com/bionanoimaging/UC2-GIT/tree/master/CAD/ASSEMBLY_CUBE_Z-STAGE_mechanical_v2" TargetMode="External"/><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55" Type="http://schemas.openxmlformats.org/officeDocument/2006/relationships/hyperlink" Target="https://www.ebay.de/itm/Hi-Power-LED-1W-3W-UV-STAR-Ultraviolet-/131326525056?var=" TargetMode="External"/><Relationship Id="rId76" Type="http://schemas.openxmlformats.org/officeDocument/2006/relationships/hyperlink" Target="https://github.com/bionanoimaging/UC2-GIT/tree/master/CAD/ASSEMBLY_CUBE_Mirror_Kinematic_v2" TargetMode="External"/><Relationship Id="rId97" Type="http://schemas.openxmlformats.org/officeDocument/2006/relationships/hyperlink" Target="https://github.com/bionanoimaging/UC2-GIT/tree/master/CAD/ASSEMBLY_CUBE_Sample_Holder_v2" TargetMode="External"/><Relationship Id="rId104" Type="http://schemas.openxmlformats.org/officeDocument/2006/relationships/hyperlink" Target="https://eshop.wuerth.de/Zylinderschraube-mit-Innensechskant-SHR-ZYL-ISO4762-88-IS25-A2K-M3X18/00843%20%2018.sku/de/DE/EUR/" TargetMode="External"/><Relationship Id="rId120"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125" Type="http://schemas.openxmlformats.org/officeDocument/2006/relationships/hyperlink" Target="https://github.com/bionanoimaging/UC2-Software-GIT"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92"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eamexpander_v2" TargetMode="External"/><Relationship Id="rId45" Type="http://schemas.openxmlformats.org/officeDocument/2006/relationships/hyperlink" Target="https://github.com/bionanoimaging/UC2-GIT/tree/master/CAD/ASSEMBLY_CUBE_Eyepiece_v2" TargetMode="External"/><Relationship Id="rId66" Type="http://schemas.openxmlformats.org/officeDocument/2006/relationships/hyperlink" Target="https://github.com/bionanoimaging/UC2-GIT/tree/master/CAD/ASSEMBLY_CUBE_Lens_v2" TargetMode="External"/><Relationship Id="rId8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0"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15" Type="http://schemas.openxmlformats.org/officeDocument/2006/relationships/hyperlink" Target="https://github.com/bionanoimaging/UC2-GIT/tree/master/CAD/ASSEMBLY_CUBE_Aperture_Circular_v2" TargetMode="External"/><Relationship Id="rId131" Type="http://schemas.openxmlformats.org/officeDocument/2006/relationships/hyperlink" Target="https://github.com/bionanoimaging/UC2-GIT/tree/master/APPLICATIONS/APP_Fluorescence_Microscope_infinity" TargetMode="External"/><Relationship Id="rId61" Type="http://schemas.openxmlformats.org/officeDocument/2006/relationships/hyperlink" Target="https://eshop.wuerth.de/Zylinderschraube-mit-Innensechskant-SHR-ZYL-ISO4762-88-IS25-A2K-M3X18/00843%20%2018.sku/de/DE/EUR/" TargetMode="External"/><Relationship Id="rId82" Type="http://schemas.openxmlformats.org/officeDocument/2006/relationships/hyperlink" Target="https://eshop.wuerth.de/Zylinderschraube-mit-Innensechskant-SHR-ZYL-ISO4762-88-IS25-A2K-M3X12/00843%20%2012.sku/de/DE/EUR/"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tree/master/CAD/ASSEMBLY_Baseplate_v2" TargetMode="External"/><Relationship Id="rId56" Type="http://schemas.openxmlformats.org/officeDocument/2006/relationships/hyperlink" Target="https://www.amazon.de/Donau-Elektronik-GMBH-Original-Kupfer/dp/B01BI1G88C/ref=sr_1_6?__mk_de_DE=%C3%85M%C3%85%C5%BD%C3%95%C3%91&amp;keywords=kabel+set+0%2C14&amp;qid=1565690819&amp;s=gateway&amp;sr=8-6" TargetMode="External"/><Relationship Id="rId77"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00"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05"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26" Type="http://schemas.openxmlformats.org/officeDocument/2006/relationships/hyperlink" Target="https://github.com/AlecVercruysse/UC2-GIT/tree/master/APPLICATIONS/APP_INLINE_HOLOGRAM"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72" Type="http://schemas.openxmlformats.org/officeDocument/2006/relationships/hyperlink" Target="https://github.com/bionanoimaging/UC2-GIT/tree/master/CAD/ASSEMBLY_CUBE_Lens_v2" TargetMode="External"/><Relationship Id="rId93" Type="http://schemas.openxmlformats.org/officeDocument/2006/relationships/hyperlink" Target="https://www.reichelt.de/entwicklerboards-schrittmotor-inkl-steuerung-uln2003-debo-moto1-p192146.html" TargetMode="External"/><Relationship Id="rId98" Type="http://schemas.openxmlformats.org/officeDocument/2006/relationships/hyperlink" Target="https://eshop.wuerth.de/Zylinderschraube-mit-Innensechskant-SHR-ZYL-ISO4762-88-IS25-A2K-M3X12/00843%20%2012.sku/de/DE/EUR/" TargetMode="External"/><Relationship Id="rId121" Type="http://schemas.openxmlformats.org/officeDocument/2006/relationships/hyperlink" Target="https://www.reichelt.de/funk-tastatur-usb-schwarz-touchpad-logitech-k400-p162726.html?&amp;trstct=pos_0"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67" Type="http://schemas.openxmlformats.org/officeDocument/2006/relationships/hyperlink" Target="https://optikbaukasten.de/" TargetMode="External"/><Relationship Id="rId116"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ebay.com/c/7029261375" TargetMode="External"/><Relationship Id="rId62" Type="http://schemas.openxmlformats.org/officeDocument/2006/relationships/hyperlink" Target="https://github.com/bionanoimaging/UC2-GIT/tree/master/CAD/ASSEMBLY_CUBE_Lens_CYLINDRICAL_v2" TargetMode="External"/><Relationship Id="rId83" Type="http://schemas.openxmlformats.org/officeDocument/2006/relationships/hyperlink" Target="https://www.magnetmax.de/Neodym-Kugelmagnete/Magnetkugel-Kugelmagnet-O-5-0-mm-Neodym-vernickelt-N40-haelt-400-g::158.html" TargetMode="External"/><Relationship Id="rId88" Type="http://schemas.openxmlformats.org/officeDocument/2006/relationships/hyperlink" Target="https://github.com/bionanoimaging/UC2-GIT/tree/master/CAD/ASSEMBLY_CUBE_S-STAGE_v2" TargetMode="External"/><Relationship Id="rId111" Type="http://schemas.openxmlformats.org/officeDocument/2006/relationships/hyperlink" Target="https://eshop.wuerth.de/Zylinderschraube-mit-Innensechskant-SHR-ZYL-ISO4762-88-IS25-A2K-M3X12/00843%20%2012.sku/de/DE/EUR/" TargetMode="External"/><Relationship Id="rId132" Type="http://schemas.openxmlformats.org/officeDocument/2006/relationships/hyperlink" Target="https://github.com/bionanoimaging/UC2-GIT/blob/master/APPLICATIONS/APP_Spectrometer/IMAGES/UC2_Setups_10_spectrometer.png?raw=true"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github.com/bionanoimaging/UC2-GIT/blob/master/CAD/ASSEMBLY_Baseplate_v2/STL/Assembly_base_4x4.stl" TargetMode="External"/><Relationship Id="rId57" Type="http://schemas.openxmlformats.org/officeDocument/2006/relationships/hyperlink" Target="https://www.amazon.de/dp/B0778FV6K4/ref=sr_1_2?dchild=1&amp;fst=as%3Aoff&amp;qid=1586361990&amp;refinements=p_89%3AGritin&amp;rnid=669059031&amp;s=computers&amp;sr=1-2" TargetMode="External"/><Relationship Id="rId106" Type="http://schemas.openxmlformats.org/officeDocument/2006/relationships/hyperlink" Target="https://www.reichelt.de/entwicklerboards-schrittmotor-inkl-steuerung-uln2003-debo-moto1-p192146.html" TargetMode="External"/><Relationship Id="rId127" Type="http://schemas.openxmlformats.org/officeDocument/2006/relationships/hyperlink" Target="https://github.com/AlecVercruysse/UC2-GIT/tree/master/APPLICATIONS/APP_Incubator_Microscope"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73" Type="http://schemas.openxmlformats.org/officeDocument/2006/relationships/hyperlink" Target="https://www.thorlabs.com/thorproduct.cfm?partnumber=LA1131" TargetMode="External"/><Relationship Id="rId78" Type="http://schemas.openxmlformats.org/officeDocument/2006/relationships/hyperlink" Target="https://eshop.wuerth.de/Zylinderschraube-mit-Innensechskant-SHR-ZYL-ISO4762-88-IS25-A2K-M3X12/00843%20%2012.sku/de/DE/EUR/" TargetMode="External"/><Relationship Id="rId9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99" Type="http://schemas.openxmlformats.org/officeDocument/2006/relationships/hyperlink" Target="https://github.com/bionanoimaging/UC2-GIT/tree/master/CAD/ASSEMBLY_CUBE_Z-STAGE_v2" TargetMode="External"/><Relationship Id="rId101" Type="http://schemas.openxmlformats.org/officeDocument/2006/relationships/hyperlink" Target="https://eshop.wuerth.de/Zylinderschraube-mit-Innensechskant-SHR-ZYL-ISO4762-88-IS25-A2K-M3X12/00843%20%2012.sku/de/DE/EUR/" TargetMode="External"/><Relationship Id="rId122" Type="http://schemas.openxmlformats.org/officeDocument/2006/relationships/hyperlink" Target="https://www.amazon.de/Sabrent-USB-HUB-einzelnen-Schalter/dp/B00JX1ZS5O/ref=sr_1_15?__mk_de_DE=%C3%85M%C3%85%C5%BD%C3%95%C3%91&amp;keywords=usb+hub+power&amp;qid=1573648723&amp;sr=8-15"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26" Type="http://schemas.openxmlformats.org/officeDocument/2006/relationships/hyperlink" Target="https://github.com/bionanoimaging/UC2-GIT/blob/master/APPLICATIONS/APP_SIMPLE-Projector/IMAGES/UC2_Setups_12_Projector.png?raw=true"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14"/>
  <sheetViews>
    <sheetView tabSelected="1" workbookViewId="0">
      <pane xSplit="2" ySplit="6" topLeftCell="C184" activePane="bottomRight" state="frozen"/>
      <selection pane="topRight" activeCell="C1" sqref="C1"/>
      <selection pane="bottomLeft" activeCell="A7" sqref="A7"/>
      <selection pane="bottomRight" activeCell="C204" sqref="C204"/>
    </sheetView>
  </sheetViews>
  <sheetFormatPr baseColWidth="10" defaultColWidth="11.1640625" defaultRowHeight="15" customHeight="1"/>
  <cols>
    <col min="1" max="1" width="3.83203125" customWidth="1"/>
    <col min="2" max="2" width="33.6640625" customWidth="1"/>
    <col min="3" max="3" width="48.83203125" customWidth="1"/>
    <col min="4" max="5" width="7" customWidth="1"/>
    <col min="6" max="6" width="11.5" customWidth="1"/>
    <col min="7" max="7" width="12.33203125" customWidth="1"/>
  </cols>
  <sheetData>
    <row r="1" spans="1:27" ht="17" thickBot="1">
      <c r="A1" s="1"/>
      <c r="B1" s="1"/>
      <c r="C1" s="1"/>
      <c r="D1" s="1"/>
      <c r="E1" s="1"/>
      <c r="F1" s="1"/>
      <c r="G1" s="1"/>
      <c r="H1" s="193" t="s">
        <v>0</v>
      </c>
      <c r="I1" s="194"/>
      <c r="J1" s="195"/>
      <c r="K1" s="196" t="s">
        <v>1</v>
      </c>
      <c r="L1" s="194"/>
      <c r="M1" s="194"/>
      <c r="N1" s="194"/>
      <c r="O1" s="194"/>
      <c r="P1" s="194"/>
      <c r="Q1" s="194"/>
      <c r="R1" s="194"/>
      <c r="S1" s="194"/>
      <c r="T1" s="194"/>
      <c r="U1" s="194"/>
      <c r="V1" s="195"/>
      <c r="W1" s="2"/>
      <c r="X1" s="2"/>
      <c r="Y1" s="2"/>
      <c r="Z1" s="2"/>
      <c r="AA1" s="2"/>
    </row>
    <row r="2" spans="1:27" ht="36" customHeight="1" thickBot="1">
      <c r="A2" s="3"/>
      <c r="B2" s="3"/>
      <c r="C2" s="3" t="s">
        <v>2</v>
      </c>
      <c r="D2" s="1"/>
      <c r="E2" s="1"/>
      <c r="F2" s="1"/>
      <c r="G2" s="1"/>
      <c r="H2" s="4" t="s">
        <v>3</v>
      </c>
      <c r="I2" s="4" t="s">
        <v>4</v>
      </c>
      <c r="J2" s="4" t="s">
        <v>5</v>
      </c>
      <c r="K2" s="191" t="s">
        <v>543</v>
      </c>
      <c r="L2" s="191" t="s">
        <v>544</v>
      </c>
      <c r="M2" s="192" t="s">
        <v>545</v>
      </c>
      <c r="N2" s="192" t="s">
        <v>546</v>
      </c>
      <c r="O2" s="191" t="s">
        <v>547</v>
      </c>
      <c r="P2" s="191" t="s">
        <v>548</v>
      </c>
      <c r="Q2" s="191" t="s">
        <v>549</v>
      </c>
      <c r="R2" s="191" t="s">
        <v>550</v>
      </c>
      <c r="S2" s="191" t="s">
        <v>551</v>
      </c>
      <c r="T2" s="191" t="s">
        <v>552</v>
      </c>
      <c r="U2" s="191" t="s">
        <v>553</v>
      </c>
      <c r="V2" s="191" t="s">
        <v>554</v>
      </c>
      <c r="W2" s="2" t="s">
        <v>549</v>
      </c>
      <c r="X2" s="2" t="s">
        <v>625</v>
      </c>
      <c r="Y2" s="2"/>
      <c r="Z2" s="2"/>
      <c r="AA2" s="2"/>
    </row>
    <row r="3" spans="1:27" ht="17"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02" t="s">
        <v>17</v>
      </c>
      <c r="X3" s="202" t="s">
        <v>626</v>
      </c>
      <c r="Y3" s="2"/>
      <c r="Z3" s="2"/>
      <c r="AA3" s="2"/>
    </row>
    <row r="4" spans="1:27" ht="17" thickBot="1">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7" t="s">
        <v>38</v>
      </c>
      <c r="X4" s="7" t="s">
        <v>38</v>
      </c>
      <c r="Y4" s="2"/>
      <c r="Z4" s="2"/>
      <c r="AA4" s="2"/>
    </row>
    <row r="5" spans="1:27" ht="17" thickBot="1">
      <c r="A5" s="5"/>
      <c r="B5" s="6" t="s">
        <v>39</v>
      </c>
      <c r="C5" s="1"/>
      <c r="D5" s="1"/>
      <c r="E5" s="1"/>
      <c r="F5" s="85" t="s">
        <v>575</v>
      </c>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9" t="s">
        <v>54</v>
      </c>
      <c r="X5" s="9" t="s">
        <v>54</v>
      </c>
      <c r="Y5" s="2"/>
      <c r="Z5" s="2"/>
      <c r="AA5" s="2"/>
    </row>
    <row r="6" spans="1:27" ht="17" thickBot="1">
      <c r="A6" s="5" t="s">
        <v>55</v>
      </c>
      <c r="B6" s="6" t="s">
        <v>56</v>
      </c>
      <c r="C6" s="4" t="s">
        <v>57</v>
      </c>
      <c r="D6" s="4" t="s">
        <v>58</v>
      </c>
      <c r="E6" s="4" t="s">
        <v>59</v>
      </c>
      <c r="F6" s="4" t="s">
        <v>60</v>
      </c>
      <c r="G6" s="4" t="s">
        <v>61</v>
      </c>
      <c r="H6" s="10">
        <f>$G7*H7+$G10*H10+$G13*H13+$G16*H16+$G21*H21+$G27*H27+$G31*H31+$G36*H36+$G45*H45+$G55*H55+$G61*H61+$G65*H65+$G70*H70+$G75*H75+$G80*H80+$G84*H84+$G89*H89+$G93*H93+$G101*H101+$G110*H110+$G116*H116+$G131*H131+$G135*H135+$G139*H139+$G158*H158+$G173*H173+$G179*H179+$G188*H188+$G189*H189</f>
        <v>147.01</v>
      </c>
      <c r="I6" s="10">
        <f>$G7*I7+$G10*I10+$G13*I13+$G16*I16+$G21*I21+$G27*I27+$G31*I31+$G36*I36+$G45*I45+$G55*I55+$G61*I61+$G65*I65+$G70*I70+$G75*I75+$G80*I80+$G84*I84+$G89*I89+$G93*I93+$G101*I101+$G110*I110+$G116*I116+$G131*I131+$G135*I135+$G139*I139+$G158*I158+$G173*I173+$G179*I179+$G188*I188+$G189*I189</f>
        <v>296.91999999999996</v>
      </c>
      <c r="J6" s="10">
        <f>$G7*J7+$G10*J10+$G13*J13+$G16*J16+$G21*J21+$G27*J27+$G31*J31+$G36*J36+$G45*J45+$G55*J55+$G61*J61+$G65*J65+$G70*J70+$G75*J75+$G80*J80+$G84*J84+$G89*J89+$G93*J93+$G101*J101+$G110*J110+$G116*J116+$G131*J131+$G135*J135+$G139*J139+$G158*J158+$G173*J173+$G179*J179+$G188*J188+$G189*J189</f>
        <v>619.03000000000009</v>
      </c>
      <c r="K6" s="10">
        <f>$G7*K7+$G10*K10+$G13*K13+$G16*K16+$G21*K21+$G27*K27+$G31*K31+$G36*K36+$G45*K45+$G55*K55+$G61*K61+$G65*K65+$G70*K70+$G75*K75+$G80*K80+$G84*K84+$G89*K89+$G93*K93+$G101*K101+$G110*K110+$G116*K116+$G131*K131+$G135*K135+$G139*K139+$G158*K158+$G173*K173+$G179*K179+$G188*K188+$G189*K189</f>
        <v>557.37</v>
      </c>
      <c r="L6" s="10">
        <f>$G7*L7+$G10*L10+$G13*L13+$G16*L16+$G21*L21+$G27*L27+$G31*L31+$G36*L36+$G45*L45+$G55*L55+$G61*L61+$G65*L65+$G70*L70+$G75*L75+$G80*L80+$G84*L84+$G89*L89+$G93*L93+$G101*L101+$G110*L110+$G116*L116+$G131*L131+$G135*L135+$G139*L139+$G158*L158+$G173*L173+$G179*L179+$G188*L188+$G189*L189</f>
        <v>239.77</v>
      </c>
      <c r="M6" s="10">
        <f>$G7*M7+$G10*M10+$G13*M13+$G16*M16+$G21*M21+$G27*M27+$G31*M31+$G36*M36+$G45*M45+$G55*M55+$G61*M61+$G65*M65+$G70*M70+$G75*M75+$G80*M80+$G84*M84+$G89*M89+$G93*M93+$G101*M101+$G110*M110+$G116*M116+$G131*M131+$G135*M135+$G139*M139+$G158*M158+$G173*M173+$G179*M179+$G188*M188+$G189*M189</f>
        <v>236.97000000000003</v>
      </c>
      <c r="N6" s="10">
        <f>$G7*N7+$G10*N10+$G13*N13+$G16*N16+$G21*N21+$G27*N27+$G31*N31+$G36*N36+$G45*N45+$G55*N55+$G61*N61+$G65*N65+$G70*N70+$G75*N75+$G80*N80+$G84*N84+$G89*N89+$G93*N93+$G101*N101+$G110*N110+$G116*N116+$G131*N131+$G135*N135+$G139*N139+$G158*N158+$G173*N173+$G179*N179+$G188*N188+$G189*N189</f>
        <v>314.58000000000004</v>
      </c>
      <c r="O6" s="10">
        <f>$G7*O7+$G10*O10+$G13*O13+$G16*O16+$G21*O21+$G27*O27+$G31*O31+$G36*O36+$G45*O45+$G55*O55+$G61*O61+$G65*O65+$G70*O70+$G75*O75+$G80*O80+$G84*O84+$G89*O89+$G93*O93+$G101*O101+$G110*O110+$G116*O116+$G131*O131+$G135*O135+$G139*O139+$G158*O158+$G173*O173+$G179*O179+$G188*O188+$G189*O189</f>
        <v>424.19000000000005</v>
      </c>
      <c r="P6" s="10">
        <f>$G7*P7+$G10*P10+$G13*P13+$G16*P16+$G21*P21+$G27*P27+$G31*P31+$G36*P36+$G45*P45+$G55*P55+$G61*P61+$G65*P65+$G70*P70+$G75*P75+$G80*P80+$G84*P84+$G89*P89+$G93*P93+$G101*P101+$G110*P110+$G116*P116+$G131*P131+$G135*P135+$G139*P139+$G158*P158+$G173*P173+$G179*P179+$G188*P188+$G189*P189</f>
        <v>366.12</v>
      </c>
      <c r="Q6" s="10">
        <f>$G7*Q7+$G10*Q10+$G13*Q13+$G16*Q16+$G21*Q21+$G27*Q27+$G31*Q31+$G36*Q36+$G45*Q45+$G55*Q55+$G61*Q61+$G65*Q65+$G70*Q70+$G75*Q75+$G80*Q80+$G84*Q84+$G89*Q89+$G93*Q93+$G101*Q101+$G110*Q110+$G116*Q116+$G131*Q131+$G135*Q135+$G139*Q139+$G158*Q158+$G173*Q173+$G179*Q179+$G188*Q188+$G189*Q189</f>
        <v>321.19000000000005</v>
      </c>
      <c r="R6" s="10">
        <f>$G7*R7+$G10*R10+$G13*R13+$G16*R16+$G21*R21+$G27*R27+$G31*R31+$G36*R36+$G45*R45+$G55*R55+$G61*R61+$G65*R65+$G70*R70+$G75*R75+$G80*R80+$G84*R84+$G89*R89+$G93*R93+$G101*R101+$G110*R110+$G116*R116+$G131*R131+$G135*R135+$G139*R139+$G158*R158+$G173*R173+$G179*R179+$G188*R188+$G189*R189</f>
        <v>26.52</v>
      </c>
      <c r="S6" s="10">
        <f>$G7*S7+$G10*S10+$G13*S13+$G16*S16+$G21*S21+$G27*S27+$G31*S31+$G36*S36+$G45*S45+$G55*S55+$G61*S61+$G65*S65+$G70*S70+$G75*S75+$G80*S80+$G84*S84+$G89*S89+$G93*S93+$G101*S101+$G110*S110+$G116*S116+$G131*S131+$G135*S135+$G139*S139+$G158*S158+$G173*S173+$G179*S179+$G188*S188+$G189*S189</f>
        <v>81.95</v>
      </c>
      <c r="T6" s="10">
        <f>$G7*T7+$G10*T10+$G13*T13+$G16*T16+$G21*T21+$G27*T27+$G31*T31+$G36*T36+$G45*T45+$G55*T55+$G61*T61+$G65*T65+$G70*T70+$G75*T75+$G80*T80+$G84*T84+$G89*T89+$G93*T93+$G101*T101+$G110*T110+$G116*T116+$G131*T131+$G135*T135+$G139*T139+$G158*T158+$G173*T173+$G179*T179+$G188*T188+$G189*T189</f>
        <v>63.44</v>
      </c>
      <c r="U6" s="10">
        <f>$G7*U7+$G10*U10+$G13*U13+$G16*U16+$G21*U21+$G27*U27+$G31*U31+$G36*U36+$G45*U45+$G55*U55+$G61*U61+$G65*U65+$G70*U70+$G75*U75+$G80*U80+$G84*U84+$G89*U89+$G93*U93+$G101*U101+$G110*U110+$G116*U116+$G131*U131+$G135*U135+$G139*U139+$G158*U158+$G173*U173+$G179*U179+$G188*U188+$G189*U189</f>
        <v>134.63</v>
      </c>
      <c r="V6" s="10">
        <f>$G7*V7+$G10*V10+$G13*V13+$G16*V16+$G21*V21+$G27*V27+$G31*V31+$G36*V36+$G45*V45+$G55*V55+$G61*V61+$G65*V65+$G70*V70+$G75*V75+$G80*V80+$G84*V84+$G89*V89+$G93*V93+$G101*V101+$G110*V110+$G116*V116+$G131*V131+$G135*V135+$G139*V139+$G158*V158+$G173*V173+$G179*V179+$G188*V188+$G189*V189</f>
        <v>285.14</v>
      </c>
      <c r="W6" s="10">
        <f>$G7*W7+$G10*W10+$G13*W13+$G16*W16+$G21*W21+$G27*W27+$G31*W31+$G36*W36+$G45*W45+$G55*W55+$G61*W61+$G65*W65+$G70*W70+$G75*W75+$G80*W80+$G84*W84+$G89*W89+$G93*W93+$G101*W101+$G110*W110+$G116*W116+$G131*W131+$G135*W135+$G139*W139+$G158*W158+$G173*W173+$G179*W179+$G188*W188+$G189*W189</f>
        <v>327.51</v>
      </c>
      <c r="X6" s="10">
        <f>$G7*X7+$G10*X10+$G13*X13+$G16*X16+$G21*X21+$G27*X27+$G31*X31+$G36*X36+$G45*X45+$G55*X55+$G61*X61+$G65*X65+$G70*X70+$G75*X75+$G80*X80+$G84*X84+$G89*X89+$G93*X93+$G101*X101+$G110*X110+$G116*X116+$G131*X131+$G135*X135+$G139*X139+$G158*X158+$G173*X173+$G179*X179+$G188*X188+$G189*X189</f>
        <v>329.91999999999996</v>
      </c>
      <c r="Y6" s="2"/>
      <c r="Z6" s="2"/>
      <c r="AA6" s="2"/>
    </row>
    <row r="7" spans="1:27" ht="16">
      <c r="A7" s="11">
        <v>1</v>
      </c>
      <c r="B7" s="12" t="s">
        <v>577</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2">
        <v>0</v>
      </c>
      <c r="X7" s="22">
        <v>0</v>
      </c>
      <c r="Y7" s="2"/>
      <c r="Z7" s="2"/>
      <c r="AA7" s="2"/>
    </row>
    <row r="8" spans="1:27" ht="16">
      <c r="A8" s="23"/>
      <c r="B8" s="24" t="s">
        <v>62</v>
      </c>
      <c r="C8" s="25" t="s">
        <v>555</v>
      </c>
      <c r="D8" s="26">
        <v>1</v>
      </c>
      <c r="E8" s="26">
        <v>1</v>
      </c>
      <c r="F8" s="27" t="s">
        <v>576</v>
      </c>
      <c r="G8" s="28">
        <v>0.7</v>
      </c>
      <c r="H8" s="29"/>
      <c r="I8" s="29"/>
      <c r="J8" s="30"/>
      <c r="K8" s="1"/>
      <c r="L8" s="29"/>
      <c r="M8" s="29"/>
      <c r="N8" s="31"/>
      <c r="O8" s="32"/>
      <c r="P8" s="33"/>
      <c r="Q8" s="33"/>
      <c r="R8" s="33"/>
      <c r="S8" s="33"/>
      <c r="T8" s="33"/>
      <c r="U8" s="33"/>
      <c r="V8" s="33"/>
      <c r="W8" s="47"/>
      <c r="X8" s="47"/>
      <c r="Y8" s="2"/>
      <c r="Z8" s="2"/>
      <c r="AA8" s="2"/>
    </row>
    <row r="9" spans="1:27" ht="17" thickBot="1">
      <c r="A9" s="34"/>
      <c r="B9" s="35">
        <f>G7</f>
        <v>8.2199999999999989</v>
      </c>
      <c r="C9" s="36" t="s">
        <v>63</v>
      </c>
      <c r="D9" s="37">
        <v>0</v>
      </c>
      <c r="E9" s="37">
        <v>16</v>
      </c>
      <c r="F9" s="38" t="s">
        <v>64</v>
      </c>
      <c r="G9" s="39">
        <v>0.47</v>
      </c>
      <c r="H9" s="29"/>
      <c r="I9" s="29"/>
      <c r="J9" s="30"/>
      <c r="K9" s="1"/>
      <c r="L9" s="29"/>
      <c r="M9" s="29"/>
      <c r="N9" s="31"/>
      <c r="O9" s="32"/>
      <c r="P9" s="33"/>
      <c r="Q9" s="33"/>
      <c r="R9" s="33"/>
      <c r="S9" s="33"/>
      <c r="T9" s="33"/>
      <c r="U9" s="33"/>
      <c r="V9" s="33"/>
      <c r="W9" s="47"/>
      <c r="X9" s="47"/>
      <c r="Y9" s="2"/>
      <c r="Z9" s="2"/>
      <c r="AA9" s="2"/>
    </row>
    <row r="10" spans="1:27" ht="16">
      <c r="A10" s="11">
        <v>2</v>
      </c>
      <c r="B10" s="12" t="s">
        <v>556</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47">
        <v>0</v>
      </c>
      <c r="X10" s="47">
        <v>0</v>
      </c>
      <c r="Y10" s="2"/>
      <c r="Z10" s="2"/>
      <c r="AA10" s="2"/>
    </row>
    <row r="11" spans="1:27" ht="16">
      <c r="A11" s="48"/>
      <c r="B11" s="49" t="s">
        <v>62</v>
      </c>
      <c r="C11" s="25" t="s">
        <v>557</v>
      </c>
      <c r="D11" s="26">
        <v>1</v>
      </c>
      <c r="E11" s="26">
        <v>1</v>
      </c>
      <c r="F11" s="197" t="s">
        <v>578</v>
      </c>
      <c r="G11" s="28">
        <v>1.3</v>
      </c>
      <c r="H11" s="29"/>
      <c r="I11" s="29"/>
      <c r="J11" s="30"/>
      <c r="K11" s="1"/>
      <c r="L11" s="29"/>
      <c r="M11" s="29"/>
      <c r="N11" s="31"/>
      <c r="O11" s="32"/>
      <c r="P11" s="33"/>
      <c r="Q11" s="33"/>
      <c r="R11" s="33"/>
      <c r="S11" s="33"/>
      <c r="T11" s="33"/>
      <c r="U11" s="33"/>
      <c r="V11" s="33"/>
      <c r="W11" s="47"/>
      <c r="X11" s="47"/>
      <c r="Y11" s="2"/>
      <c r="Z11" s="2"/>
      <c r="AA11" s="2"/>
    </row>
    <row r="12" spans="1:27" ht="17" thickBot="1">
      <c r="A12" s="34"/>
      <c r="B12" s="35">
        <f>G10</f>
        <v>16.34</v>
      </c>
      <c r="C12" s="36" t="s">
        <v>63</v>
      </c>
      <c r="D12" s="37">
        <v>0</v>
      </c>
      <c r="E12" s="37">
        <v>32</v>
      </c>
      <c r="F12" s="38" t="s">
        <v>64</v>
      </c>
      <c r="G12" s="39">
        <v>0.47</v>
      </c>
      <c r="H12" s="29"/>
      <c r="I12" s="29"/>
      <c r="J12" s="30"/>
      <c r="K12" s="1"/>
      <c r="L12" s="29"/>
      <c r="M12" s="29"/>
      <c r="N12" s="31"/>
      <c r="O12" s="32"/>
      <c r="P12" s="33"/>
      <c r="Q12" s="33"/>
      <c r="R12" s="33"/>
      <c r="S12" s="33"/>
      <c r="T12" s="33"/>
      <c r="U12" s="33"/>
      <c r="V12" s="33"/>
      <c r="W12" s="47"/>
      <c r="X12" s="47"/>
      <c r="Y12" s="2"/>
      <c r="Z12" s="2"/>
      <c r="AA12" s="2"/>
    </row>
    <row r="13" spans="1:27" ht="16">
      <c r="A13" s="11">
        <v>3</v>
      </c>
      <c r="B13" s="12" t="s">
        <v>558</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47">
        <v>1</v>
      </c>
      <c r="X13" s="47">
        <v>2</v>
      </c>
      <c r="Y13" s="2"/>
      <c r="Z13" s="2"/>
      <c r="AA13" s="2"/>
    </row>
    <row r="14" spans="1:27" ht="16">
      <c r="A14" s="48"/>
      <c r="B14" s="49" t="s">
        <v>62</v>
      </c>
      <c r="C14" s="25" t="s">
        <v>559</v>
      </c>
      <c r="D14" s="26">
        <v>1</v>
      </c>
      <c r="E14" s="26">
        <v>1</v>
      </c>
      <c r="F14" s="197" t="s">
        <v>579</v>
      </c>
      <c r="G14" s="28">
        <v>2.6</v>
      </c>
      <c r="H14" s="29"/>
      <c r="I14" s="29"/>
      <c r="J14" s="30"/>
      <c r="K14" s="1"/>
      <c r="L14" s="29"/>
      <c r="M14" s="29"/>
      <c r="N14" s="31"/>
      <c r="O14" s="32"/>
      <c r="P14" s="33"/>
      <c r="Q14" s="33"/>
      <c r="R14" s="33"/>
      <c r="S14" s="33"/>
      <c r="T14" s="33"/>
      <c r="U14" s="33"/>
      <c r="V14" s="33"/>
      <c r="W14" s="47"/>
      <c r="X14" s="47"/>
      <c r="Y14" s="2"/>
      <c r="Z14" s="2"/>
      <c r="AA14" s="2"/>
    </row>
    <row r="15" spans="1:27" ht="17" thickBot="1">
      <c r="A15" s="34"/>
      <c r="B15" s="35">
        <f>G13</f>
        <v>32.68</v>
      </c>
      <c r="C15" s="36" t="s">
        <v>63</v>
      </c>
      <c r="D15" s="37">
        <v>0</v>
      </c>
      <c r="E15" s="37">
        <v>64</v>
      </c>
      <c r="F15" s="38" t="s">
        <v>64</v>
      </c>
      <c r="G15" s="39">
        <v>0.47</v>
      </c>
      <c r="H15" s="29"/>
      <c r="I15" s="29"/>
      <c r="J15" s="30"/>
      <c r="K15" s="1"/>
      <c r="L15" s="29"/>
      <c r="M15" s="29"/>
      <c r="N15" s="31"/>
      <c r="O15" s="32"/>
      <c r="P15" s="33"/>
      <c r="Q15" s="33"/>
      <c r="R15" s="33"/>
      <c r="S15" s="33"/>
      <c r="T15" s="33"/>
      <c r="U15" s="33"/>
      <c r="V15" s="33"/>
      <c r="W15" s="47"/>
      <c r="X15" s="47"/>
      <c r="Y15" s="2"/>
      <c r="Z15" s="2"/>
      <c r="AA15" s="2"/>
    </row>
    <row r="16" spans="1:27" ht="16">
      <c r="A16" s="11">
        <v>4</v>
      </c>
      <c r="B16" s="12" t="s">
        <v>560</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47">
        <v>0</v>
      </c>
      <c r="X16" s="47">
        <v>0</v>
      </c>
      <c r="Y16" s="2"/>
      <c r="Z16" s="2"/>
      <c r="AA16" s="2"/>
    </row>
    <row r="17" spans="1:27" ht="16">
      <c r="A17" s="48"/>
      <c r="B17" s="49" t="s">
        <v>65</v>
      </c>
      <c r="C17" s="25" t="s">
        <v>66</v>
      </c>
      <c r="D17" s="50">
        <v>1</v>
      </c>
      <c r="E17" s="50">
        <v>1</v>
      </c>
      <c r="F17" s="78" t="s">
        <v>580</v>
      </c>
      <c r="G17" s="51">
        <v>0.4</v>
      </c>
      <c r="H17" s="1"/>
      <c r="I17" s="29"/>
      <c r="J17" s="30"/>
      <c r="K17" s="1"/>
      <c r="L17" s="29"/>
      <c r="M17" s="29"/>
      <c r="N17" s="31"/>
      <c r="O17" s="32"/>
      <c r="P17" s="33"/>
      <c r="Q17" s="33"/>
      <c r="R17" s="33"/>
      <c r="S17" s="33"/>
      <c r="T17" s="33"/>
      <c r="U17" s="33"/>
      <c r="V17" s="33"/>
      <c r="W17" s="47"/>
      <c r="X17" s="47"/>
      <c r="Y17" s="2"/>
      <c r="Z17" s="2"/>
      <c r="AA17" s="2"/>
    </row>
    <row r="18" spans="1:27" ht="16">
      <c r="A18" s="34"/>
      <c r="B18" s="52">
        <f>G16</f>
        <v>2.2000000000000002</v>
      </c>
      <c r="C18" s="25" t="s">
        <v>67</v>
      </c>
      <c r="D18" s="50">
        <v>1</v>
      </c>
      <c r="E18" s="50">
        <v>1</v>
      </c>
      <c r="F18" s="78" t="s">
        <v>581</v>
      </c>
      <c r="G18" s="51">
        <v>0.2</v>
      </c>
      <c r="H18" s="1"/>
      <c r="I18" s="29"/>
      <c r="J18" s="30"/>
      <c r="K18" s="1"/>
      <c r="L18" s="29"/>
      <c r="M18" s="29"/>
      <c r="N18" s="31"/>
      <c r="O18" s="32"/>
      <c r="P18" s="33"/>
      <c r="Q18" s="33"/>
      <c r="R18" s="33"/>
      <c r="S18" s="33"/>
      <c r="T18" s="33"/>
      <c r="U18" s="33"/>
      <c r="V18" s="33"/>
      <c r="W18" s="47"/>
      <c r="X18" s="47"/>
      <c r="Y18" s="2"/>
      <c r="Z18" s="2"/>
      <c r="AA18" s="2"/>
    </row>
    <row r="19" spans="1:27" ht="16">
      <c r="A19" s="54"/>
      <c r="B19" s="55"/>
      <c r="C19" s="25" t="s">
        <v>561</v>
      </c>
      <c r="D19" s="50">
        <v>0</v>
      </c>
      <c r="E19" s="50">
        <v>4</v>
      </c>
      <c r="F19" s="56" t="s">
        <v>68</v>
      </c>
      <c r="G19" s="51">
        <v>0.2</v>
      </c>
      <c r="H19" s="1"/>
      <c r="I19" s="29"/>
      <c r="J19" s="30"/>
      <c r="K19" s="1"/>
      <c r="L19" s="29"/>
      <c r="M19" s="29"/>
      <c r="N19" s="31"/>
      <c r="O19" s="32"/>
      <c r="P19" s="33"/>
      <c r="Q19" s="33"/>
      <c r="R19" s="33"/>
      <c r="S19" s="33"/>
      <c r="T19" s="33"/>
      <c r="U19" s="33"/>
      <c r="V19" s="33"/>
      <c r="W19" s="47"/>
      <c r="X19" s="47"/>
      <c r="Y19" s="2"/>
      <c r="Z19" s="2"/>
      <c r="AA19" s="2"/>
    </row>
    <row r="20" spans="1:27" ht="17" thickBot="1">
      <c r="A20" s="54"/>
      <c r="B20" s="57"/>
      <c r="C20" s="58" t="s">
        <v>562</v>
      </c>
      <c r="D20" s="59">
        <v>0</v>
      </c>
      <c r="E20" s="59">
        <v>4</v>
      </c>
      <c r="F20" s="60" t="s">
        <v>69</v>
      </c>
      <c r="G20" s="61">
        <v>0.2</v>
      </c>
      <c r="H20" s="1"/>
      <c r="I20" s="29"/>
      <c r="J20" s="30"/>
      <c r="K20" s="1"/>
      <c r="L20" s="29"/>
      <c r="M20" s="29"/>
      <c r="N20" s="31"/>
      <c r="O20" s="32"/>
      <c r="P20" s="33"/>
      <c r="Q20" s="33"/>
      <c r="R20" s="33"/>
      <c r="S20" s="33"/>
      <c r="T20" s="33"/>
      <c r="U20" s="33"/>
      <c r="V20" s="33"/>
      <c r="W20" s="47"/>
      <c r="X20" s="47"/>
      <c r="Y20" s="2"/>
      <c r="Z20" s="2"/>
      <c r="AA20" s="2"/>
    </row>
    <row r="21" spans="1:27" ht="16">
      <c r="A21" s="11">
        <v>5</v>
      </c>
      <c r="B21" s="12" t="s">
        <v>70</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47">
        <v>1</v>
      </c>
      <c r="X21" s="47">
        <v>1</v>
      </c>
      <c r="Y21" s="2"/>
      <c r="Z21" s="2"/>
      <c r="AA21" s="2"/>
    </row>
    <row r="22" spans="1:27" ht="16">
      <c r="A22" s="48"/>
      <c r="B22" s="49" t="s">
        <v>71</v>
      </c>
      <c r="C22" s="25" t="s">
        <v>560</v>
      </c>
      <c r="D22" s="50"/>
      <c r="E22" s="50">
        <v>1</v>
      </c>
      <c r="F22" s="62" t="s">
        <v>72</v>
      </c>
      <c r="G22" s="51">
        <f>$G$16</f>
        <v>2.2000000000000002</v>
      </c>
      <c r="H22" s="1"/>
      <c r="I22" s="29"/>
      <c r="J22" s="30"/>
      <c r="K22" s="1"/>
      <c r="L22" s="29"/>
      <c r="M22" s="29"/>
      <c r="N22" s="31"/>
      <c r="O22" s="32"/>
      <c r="P22" s="33"/>
      <c r="Q22" s="33"/>
      <c r="R22" s="33"/>
      <c r="S22" s="33"/>
      <c r="T22" s="33"/>
      <c r="U22" s="33"/>
      <c r="V22" s="33"/>
      <c r="W22" s="47"/>
      <c r="X22" s="47"/>
      <c r="Y22" s="2"/>
      <c r="Z22" s="2"/>
      <c r="AA22" s="2"/>
    </row>
    <row r="23" spans="1:27" ht="16">
      <c r="A23" s="34"/>
      <c r="B23" s="52">
        <f>G21</f>
        <v>12.1</v>
      </c>
      <c r="C23" s="25" t="s">
        <v>73</v>
      </c>
      <c r="D23" s="50">
        <v>1</v>
      </c>
      <c r="E23" s="50">
        <v>1</v>
      </c>
      <c r="F23" s="198" t="s">
        <v>582</v>
      </c>
      <c r="G23" s="51">
        <v>0.3</v>
      </c>
      <c r="H23" s="1"/>
      <c r="I23" s="29"/>
      <c r="J23" s="30"/>
      <c r="K23" s="1"/>
      <c r="L23" s="29"/>
      <c r="M23" s="29"/>
      <c r="N23" s="31"/>
      <c r="O23" s="32"/>
      <c r="P23" s="33"/>
      <c r="Q23" s="33"/>
      <c r="R23" s="33"/>
      <c r="S23" s="33"/>
      <c r="T23" s="33"/>
      <c r="U23" s="33"/>
      <c r="V23" s="33"/>
      <c r="W23" s="47"/>
      <c r="X23" s="47"/>
      <c r="Y23" s="2"/>
      <c r="Z23" s="2"/>
      <c r="AA23" s="2"/>
    </row>
    <row r="24" spans="1:27" ht="16">
      <c r="A24" s="5"/>
      <c r="B24" s="63" t="s">
        <v>74</v>
      </c>
      <c r="C24" s="25" t="s">
        <v>75</v>
      </c>
      <c r="D24" s="50">
        <v>1</v>
      </c>
      <c r="E24" s="50">
        <v>1</v>
      </c>
      <c r="F24" s="27" t="s">
        <v>583</v>
      </c>
      <c r="G24" s="51">
        <v>0</v>
      </c>
      <c r="H24" s="1"/>
      <c r="I24" s="29"/>
      <c r="J24" s="30"/>
      <c r="K24" s="1"/>
      <c r="L24" s="29"/>
      <c r="M24" s="29"/>
      <c r="N24" s="31"/>
      <c r="O24" s="32"/>
      <c r="P24" s="33"/>
      <c r="Q24" s="33"/>
      <c r="R24" s="33"/>
      <c r="S24" s="33"/>
      <c r="T24" s="33"/>
      <c r="U24" s="33"/>
      <c r="V24" s="33"/>
      <c r="W24" s="47"/>
      <c r="X24" s="47"/>
      <c r="Y24" s="2"/>
      <c r="Z24" s="2"/>
      <c r="AA24" s="2"/>
    </row>
    <row r="25" spans="1:27" ht="16">
      <c r="A25" s="54"/>
      <c r="B25" s="55"/>
      <c r="C25" s="25" t="s">
        <v>76</v>
      </c>
      <c r="D25" s="50">
        <v>0</v>
      </c>
      <c r="E25" s="50">
        <v>1</v>
      </c>
      <c r="F25" s="56" t="s">
        <v>77</v>
      </c>
      <c r="G25" s="51">
        <v>4.5999999999999996</v>
      </c>
      <c r="H25" s="1"/>
      <c r="I25" s="29"/>
      <c r="J25" s="30"/>
      <c r="K25" s="1"/>
      <c r="L25" s="29"/>
      <c r="M25" s="29"/>
      <c r="N25" s="31"/>
      <c r="O25" s="32"/>
      <c r="P25" s="33"/>
      <c r="Q25" s="33"/>
      <c r="R25" s="33"/>
      <c r="S25" s="33"/>
      <c r="T25" s="33"/>
      <c r="U25" s="33"/>
      <c r="V25" s="33"/>
      <c r="W25" s="47"/>
      <c r="X25" s="47"/>
      <c r="Y25" s="2"/>
      <c r="Z25" s="2"/>
      <c r="AA25" s="2"/>
    </row>
    <row r="26" spans="1:27" ht="17" thickBot="1">
      <c r="A26" s="54"/>
      <c r="B26" s="57"/>
      <c r="C26" s="64" t="s">
        <v>78</v>
      </c>
      <c r="D26" s="65">
        <v>0</v>
      </c>
      <c r="E26" s="65">
        <v>1</v>
      </c>
      <c r="F26" s="66" t="s">
        <v>79</v>
      </c>
      <c r="G26" s="67">
        <v>5</v>
      </c>
      <c r="H26" s="1"/>
      <c r="I26" s="29"/>
      <c r="J26" s="30"/>
      <c r="K26" s="1"/>
      <c r="L26" s="29"/>
      <c r="M26" s="29"/>
      <c r="N26" s="31"/>
      <c r="O26" s="32"/>
      <c r="P26" s="33"/>
      <c r="Q26" s="33"/>
      <c r="R26" s="33"/>
      <c r="S26" s="33"/>
      <c r="T26" s="33"/>
      <c r="U26" s="33"/>
      <c r="V26" s="33"/>
      <c r="W26" s="47"/>
      <c r="X26" s="47"/>
      <c r="Y26" s="2"/>
      <c r="Z26" s="2"/>
      <c r="AA26" s="2"/>
    </row>
    <row r="27" spans="1:27" ht="16">
      <c r="A27" s="11">
        <v>6</v>
      </c>
      <c r="B27" s="12" t="s">
        <v>80</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47">
        <v>1</v>
      </c>
      <c r="X27" s="47">
        <v>0</v>
      </c>
      <c r="Y27" s="2"/>
      <c r="Z27" s="2"/>
      <c r="AA27" s="2"/>
    </row>
    <row r="28" spans="1:27" ht="16">
      <c r="A28" s="48"/>
      <c r="B28" s="49" t="s">
        <v>81</v>
      </c>
      <c r="C28" s="25" t="s">
        <v>560</v>
      </c>
      <c r="D28" s="50"/>
      <c r="E28" s="50">
        <v>1</v>
      </c>
      <c r="F28" s="62" t="s">
        <v>72</v>
      </c>
      <c r="G28" s="51">
        <f>$G$16</f>
        <v>2.2000000000000002</v>
      </c>
      <c r="H28" s="1"/>
      <c r="I28" s="29"/>
      <c r="J28" s="30"/>
      <c r="K28" s="1"/>
      <c r="L28" s="29"/>
      <c r="M28" s="29"/>
      <c r="N28" s="31"/>
      <c r="O28" s="32"/>
      <c r="P28" s="33"/>
      <c r="Q28" s="33"/>
      <c r="R28" s="33"/>
      <c r="S28" s="33"/>
      <c r="T28" s="33"/>
      <c r="U28" s="33"/>
      <c r="V28" s="33"/>
      <c r="W28" s="47"/>
      <c r="X28" s="47"/>
      <c r="Y28" s="2"/>
      <c r="Z28" s="2"/>
      <c r="AA28" s="2"/>
    </row>
    <row r="29" spans="1:27" ht="16">
      <c r="A29" s="34"/>
      <c r="B29" s="52">
        <f>G27</f>
        <v>29.2</v>
      </c>
      <c r="C29" s="25" t="s">
        <v>82</v>
      </c>
      <c r="D29" s="50">
        <v>1</v>
      </c>
      <c r="E29" s="50">
        <v>1</v>
      </c>
      <c r="F29" s="27" t="s">
        <v>584</v>
      </c>
      <c r="G29" s="51">
        <v>0.3</v>
      </c>
      <c r="H29" s="1"/>
      <c r="I29" s="29"/>
      <c r="J29" s="30"/>
      <c r="K29" s="1"/>
      <c r="L29" s="29"/>
      <c r="M29" s="29"/>
      <c r="N29" s="31"/>
      <c r="O29" s="32"/>
      <c r="P29" s="33"/>
      <c r="Q29" s="33"/>
      <c r="R29" s="33"/>
      <c r="S29" s="33"/>
      <c r="T29" s="33"/>
      <c r="U29" s="33"/>
      <c r="V29" s="33"/>
      <c r="W29" s="47"/>
      <c r="X29" s="47"/>
      <c r="Y29" s="2"/>
      <c r="Z29" s="2"/>
      <c r="AA29" s="2"/>
    </row>
    <row r="30" spans="1:27" ht="17" thickBot="1">
      <c r="A30" s="5"/>
      <c r="B30" s="68" t="s">
        <v>83</v>
      </c>
      <c r="C30" s="64" t="s">
        <v>84</v>
      </c>
      <c r="D30" s="65">
        <v>0</v>
      </c>
      <c r="E30" s="65">
        <v>1</v>
      </c>
      <c r="F30" s="66" t="s">
        <v>85</v>
      </c>
      <c r="G30" s="67">
        <v>26.7</v>
      </c>
      <c r="H30" s="1"/>
      <c r="I30" s="29"/>
      <c r="J30" s="30"/>
      <c r="K30" s="1"/>
      <c r="L30" s="29"/>
      <c r="M30" s="29"/>
      <c r="N30" s="31"/>
      <c r="O30" s="32"/>
      <c r="P30" s="33"/>
      <c r="Q30" s="33"/>
      <c r="R30" s="33"/>
      <c r="S30" s="33"/>
      <c r="T30" s="33"/>
      <c r="U30" s="33"/>
      <c r="V30" s="33"/>
      <c r="W30" s="47"/>
      <c r="X30" s="47"/>
      <c r="Y30" s="2"/>
      <c r="Z30" s="2"/>
      <c r="AA30" s="2"/>
    </row>
    <row r="31" spans="1:27" ht="16">
      <c r="A31" s="11">
        <v>7</v>
      </c>
      <c r="B31" s="12" t="s">
        <v>86</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47">
        <v>0</v>
      </c>
      <c r="X31" s="47">
        <v>0</v>
      </c>
      <c r="Y31" s="2"/>
      <c r="Z31" s="2"/>
      <c r="AA31" s="2"/>
    </row>
    <row r="32" spans="1:27" ht="16">
      <c r="A32" s="48"/>
      <c r="B32" s="49" t="s">
        <v>87</v>
      </c>
      <c r="C32" s="25" t="s">
        <v>560</v>
      </c>
      <c r="D32" s="50"/>
      <c r="E32" s="50">
        <v>1</v>
      </c>
      <c r="F32" s="62" t="s">
        <v>72</v>
      </c>
      <c r="G32" s="51">
        <f>$G$16</f>
        <v>2.2000000000000002</v>
      </c>
      <c r="H32" s="1"/>
      <c r="I32" s="29"/>
      <c r="J32" s="30"/>
      <c r="K32" s="1"/>
      <c r="L32" s="29"/>
      <c r="M32" s="29"/>
      <c r="N32" s="31"/>
      <c r="O32" s="32"/>
      <c r="P32" s="33"/>
      <c r="Q32" s="33"/>
      <c r="R32" s="33"/>
      <c r="S32" s="33"/>
      <c r="T32" s="33"/>
      <c r="U32" s="33"/>
      <c r="V32" s="33"/>
      <c r="W32" s="47"/>
      <c r="X32" s="47"/>
      <c r="Y32" s="2"/>
      <c r="Z32" s="2"/>
      <c r="AA32" s="2"/>
    </row>
    <row r="33" spans="1:27" ht="16">
      <c r="A33" s="34"/>
      <c r="B33" s="52">
        <f>G31</f>
        <v>16.11</v>
      </c>
      <c r="C33" s="25" t="s">
        <v>88</v>
      </c>
      <c r="D33" s="50">
        <v>1</v>
      </c>
      <c r="E33" s="50">
        <v>1</v>
      </c>
      <c r="F33" s="27" t="s">
        <v>585</v>
      </c>
      <c r="G33" s="51">
        <v>0.2</v>
      </c>
      <c r="H33" s="1"/>
      <c r="I33" s="29"/>
      <c r="J33" s="30"/>
      <c r="K33" s="1"/>
      <c r="L33" s="29"/>
      <c r="M33" s="29"/>
      <c r="N33" s="31"/>
      <c r="O33" s="32"/>
      <c r="P33" s="33"/>
      <c r="Q33" s="33"/>
      <c r="R33" s="33"/>
      <c r="S33" s="33"/>
      <c r="T33" s="33"/>
      <c r="U33" s="33"/>
      <c r="V33" s="33"/>
      <c r="W33" s="47"/>
      <c r="X33" s="47"/>
      <c r="Y33" s="2"/>
      <c r="Z33" s="2"/>
      <c r="AA33" s="2"/>
    </row>
    <row r="34" spans="1:27" ht="16">
      <c r="A34" s="5"/>
      <c r="B34" s="63" t="s">
        <v>89</v>
      </c>
      <c r="C34" s="25" t="s">
        <v>90</v>
      </c>
      <c r="D34" s="50">
        <v>1</v>
      </c>
      <c r="E34" s="50">
        <v>1</v>
      </c>
      <c r="F34" s="27" t="s">
        <v>624</v>
      </c>
      <c r="G34" s="51">
        <v>0.6</v>
      </c>
      <c r="H34" s="1"/>
      <c r="I34" s="29"/>
      <c r="J34" s="30"/>
      <c r="K34" s="1"/>
      <c r="L34" s="29"/>
      <c r="M34" s="29"/>
      <c r="N34" s="31"/>
      <c r="O34" s="32"/>
      <c r="P34" s="33"/>
      <c r="Q34" s="33"/>
      <c r="R34" s="33"/>
      <c r="S34" s="33"/>
      <c r="T34" s="33"/>
      <c r="U34" s="33"/>
      <c r="V34" s="33"/>
      <c r="W34" s="47"/>
      <c r="X34" s="47"/>
      <c r="Y34" s="2"/>
      <c r="Z34" s="2"/>
      <c r="AA34" s="2"/>
    </row>
    <row r="35" spans="1:27" ht="17" thickBot="1">
      <c r="A35" s="54"/>
      <c r="B35" s="57"/>
      <c r="C35" s="64" t="s">
        <v>563</v>
      </c>
      <c r="D35" s="65">
        <v>0</v>
      </c>
      <c r="E35" s="65">
        <v>1</v>
      </c>
      <c r="F35" s="66" t="s">
        <v>91</v>
      </c>
      <c r="G35" s="67">
        <v>13.11</v>
      </c>
      <c r="H35" s="1"/>
      <c r="I35" s="29"/>
      <c r="J35" s="30"/>
      <c r="K35" s="1"/>
      <c r="L35" s="29"/>
      <c r="M35" s="29"/>
      <c r="N35" s="31"/>
      <c r="O35" s="32"/>
      <c r="P35" s="33"/>
      <c r="Q35" s="33"/>
      <c r="R35" s="33"/>
      <c r="S35" s="33"/>
      <c r="T35" s="33"/>
      <c r="U35" s="33"/>
      <c r="V35" s="33"/>
      <c r="W35" s="47"/>
      <c r="X35" s="47"/>
      <c r="Y35" s="2"/>
      <c r="Z35" s="2"/>
      <c r="AA35" s="2"/>
    </row>
    <row r="36" spans="1:27" ht="16">
      <c r="A36" s="11">
        <v>8</v>
      </c>
      <c r="B36" s="12" t="s">
        <v>92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47">
        <v>0</v>
      </c>
      <c r="X36" s="47">
        <v>0</v>
      </c>
      <c r="Y36" s="2"/>
      <c r="Z36" s="2"/>
      <c r="AA36" s="2"/>
    </row>
    <row r="37" spans="1:27" ht="16">
      <c r="A37" s="48"/>
      <c r="B37" s="49" t="s">
        <v>93</v>
      </c>
      <c r="C37" s="25" t="s">
        <v>67</v>
      </c>
      <c r="D37" s="50">
        <v>1</v>
      </c>
      <c r="E37" s="50">
        <v>1</v>
      </c>
      <c r="F37" s="27" t="s">
        <v>586</v>
      </c>
      <c r="G37" s="51">
        <v>0.2</v>
      </c>
      <c r="H37" s="1"/>
      <c r="I37" s="29"/>
      <c r="J37" s="30"/>
      <c r="K37" s="1"/>
      <c r="L37" s="29"/>
      <c r="M37" s="29"/>
      <c r="N37" s="31"/>
      <c r="O37" s="32"/>
      <c r="P37" s="33"/>
      <c r="Q37" s="33"/>
      <c r="R37" s="33"/>
      <c r="S37" s="33"/>
      <c r="T37" s="33"/>
      <c r="U37" s="33"/>
      <c r="V37" s="33"/>
      <c r="W37" s="47"/>
      <c r="X37" s="47"/>
      <c r="Y37" s="2"/>
      <c r="Z37" s="2"/>
      <c r="AA37" s="2"/>
    </row>
    <row r="38" spans="1:27" ht="16">
      <c r="A38" s="34"/>
      <c r="B38" s="52">
        <f>G36</f>
        <v>23.69</v>
      </c>
      <c r="C38" s="25" t="s">
        <v>94</v>
      </c>
      <c r="D38" s="50">
        <v>1</v>
      </c>
      <c r="E38" s="50">
        <v>1</v>
      </c>
      <c r="F38" s="27" t="s">
        <v>587</v>
      </c>
      <c r="G38" s="51">
        <v>0.2</v>
      </c>
      <c r="H38" s="1"/>
      <c r="I38" s="29"/>
      <c r="J38" s="30"/>
      <c r="K38" s="1"/>
      <c r="L38" s="29"/>
      <c r="M38" s="29"/>
      <c r="N38" s="31"/>
      <c r="O38" s="32"/>
      <c r="P38" s="33"/>
      <c r="Q38" s="33"/>
      <c r="R38" s="33"/>
      <c r="S38" s="33"/>
      <c r="T38" s="33"/>
      <c r="U38" s="33"/>
      <c r="V38" s="33"/>
      <c r="W38" s="47"/>
      <c r="X38" s="47"/>
      <c r="Y38" s="2"/>
      <c r="Z38" s="2"/>
      <c r="AA38" s="2"/>
    </row>
    <row r="39" spans="1:27" ht="16">
      <c r="A39" s="5"/>
      <c r="B39" s="63" t="s">
        <v>564</v>
      </c>
      <c r="C39" s="25" t="s">
        <v>561</v>
      </c>
      <c r="D39" s="50">
        <v>0</v>
      </c>
      <c r="E39" s="50">
        <v>4</v>
      </c>
      <c r="F39" s="56" t="s">
        <v>68</v>
      </c>
      <c r="G39" s="51">
        <v>0.2</v>
      </c>
      <c r="H39" s="1"/>
      <c r="I39" s="29"/>
      <c r="J39" s="30"/>
      <c r="K39" s="1"/>
      <c r="L39" s="29"/>
      <c r="M39" s="29"/>
      <c r="N39" s="31"/>
      <c r="O39" s="32"/>
      <c r="P39" s="33"/>
      <c r="Q39" s="33"/>
      <c r="R39" s="33"/>
      <c r="S39" s="33"/>
      <c r="T39" s="33"/>
      <c r="U39" s="33"/>
      <c r="V39" s="33"/>
      <c r="W39" s="47"/>
      <c r="X39" s="47"/>
      <c r="Y39" s="2"/>
      <c r="Z39" s="2"/>
      <c r="AA39" s="2"/>
    </row>
    <row r="40" spans="1:27" ht="16">
      <c r="A40" s="54"/>
      <c r="B40" s="55"/>
      <c r="C40" s="25" t="s">
        <v>95</v>
      </c>
      <c r="D40" s="50">
        <v>0</v>
      </c>
      <c r="E40" s="50">
        <v>2</v>
      </c>
      <c r="F40" s="69" t="s">
        <v>96</v>
      </c>
      <c r="G40" s="51">
        <v>0.1</v>
      </c>
      <c r="H40" s="1"/>
      <c r="I40" s="29"/>
      <c r="J40" s="30"/>
      <c r="K40" s="1"/>
      <c r="L40" s="29"/>
      <c r="M40" s="29"/>
      <c r="N40" s="31"/>
      <c r="O40" s="32"/>
      <c r="P40" s="33"/>
      <c r="Q40" s="33"/>
      <c r="R40" s="33"/>
      <c r="S40" s="33"/>
      <c r="T40" s="33"/>
      <c r="U40" s="33"/>
      <c r="V40" s="33"/>
      <c r="W40" s="47"/>
      <c r="X40" s="47"/>
      <c r="Y40" s="2"/>
      <c r="Z40" s="2"/>
      <c r="AA40" s="2"/>
    </row>
    <row r="41" spans="1:27" ht="16">
      <c r="A41" s="54"/>
      <c r="B41" s="55"/>
      <c r="C41" s="25" t="s">
        <v>565</v>
      </c>
      <c r="D41" s="50">
        <v>0</v>
      </c>
      <c r="E41" s="50">
        <v>1</v>
      </c>
      <c r="F41" s="56" t="s">
        <v>97</v>
      </c>
      <c r="G41" s="51">
        <v>9.99</v>
      </c>
      <c r="H41" s="1"/>
      <c r="I41" s="29"/>
      <c r="J41" s="30"/>
      <c r="K41" s="1"/>
      <c r="L41" s="29"/>
      <c r="M41" s="29"/>
      <c r="N41" s="31"/>
      <c r="O41" s="32"/>
      <c r="P41" s="33"/>
      <c r="Q41" s="33"/>
      <c r="R41" s="33"/>
      <c r="S41" s="33"/>
      <c r="T41" s="33"/>
      <c r="U41" s="33"/>
      <c r="V41" s="33"/>
      <c r="W41" s="47"/>
      <c r="X41" s="47"/>
      <c r="Y41" s="2"/>
      <c r="Z41" s="2"/>
      <c r="AA41" s="2"/>
    </row>
    <row r="42" spans="1:27" ht="16">
      <c r="A42" s="54"/>
      <c r="B42" s="55"/>
      <c r="C42" s="25" t="s">
        <v>98</v>
      </c>
      <c r="D42" s="50">
        <v>0</v>
      </c>
      <c r="E42" s="50">
        <v>1</v>
      </c>
      <c r="F42" s="56" t="s">
        <v>99</v>
      </c>
      <c r="G42" s="51">
        <v>8</v>
      </c>
      <c r="H42" s="1"/>
      <c r="I42" s="29"/>
      <c r="J42" s="30"/>
      <c r="K42" s="1"/>
      <c r="L42" s="29"/>
      <c r="M42" s="29"/>
      <c r="N42" s="31"/>
      <c r="O42" s="32"/>
      <c r="P42" s="33"/>
      <c r="Q42" s="33"/>
      <c r="R42" s="33"/>
      <c r="S42" s="33"/>
      <c r="T42" s="33"/>
      <c r="U42" s="33"/>
      <c r="V42" s="33"/>
      <c r="W42" s="47"/>
      <c r="X42" s="47"/>
      <c r="Y42" s="2"/>
      <c r="Z42" s="2"/>
      <c r="AA42" s="2"/>
    </row>
    <row r="43" spans="1:27" ht="16">
      <c r="A43" s="54"/>
      <c r="B43" s="55"/>
      <c r="C43" s="25" t="s">
        <v>100</v>
      </c>
      <c r="D43" s="50">
        <v>0</v>
      </c>
      <c r="E43" s="50">
        <v>3</v>
      </c>
      <c r="F43" s="56" t="s">
        <v>101</v>
      </c>
      <c r="G43" s="51">
        <v>0.5</v>
      </c>
      <c r="H43" s="1"/>
      <c r="I43" s="29"/>
      <c r="J43" s="30"/>
      <c r="K43" s="1"/>
      <c r="L43" s="29"/>
      <c r="M43" s="29"/>
      <c r="N43" s="31"/>
      <c r="O43" s="32"/>
      <c r="P43" s="33"/>
      <c r="Q43" s="33"/>
      <c r="R43" s="33"/>
      <c r="S43" s="33"/>
      <c r="T43" s="33"/>
      <c r="U43" s="33"/>
      <c r="V43" s="33"/>
      <c r="W43" s="47"/>
      <c r="X43" s="47"/>
      <c r="Y43" s="2"/>
      <c r="Z43" s="2"/>
      <c r="AA43" s="2"/>
    </row>
    <row r="44" spans="1:27" ht="17" thickBot="1">
      <c r="A44" s="54"/>
      <c r="B44" s="57"/>
      <c r="C44" s="64" t="s">
        <v>102</v>
      </c>
      <c r="D44" s="65">
        <v>0</v>
      </c>
      <c r="E44" s="65">
        <v>1</v>
      </c>
      <c r="F44" s="66" t="s">
        <v>103</v>
      </c>
      <c r="G44" s="67">
        <v>2.8</v>
      </c>
      <c r="H44" s="1"/>
      <c r="I44" s="29"/>
      <c r="J44" s="30"/>
      <c r="K44" s="1"/>
      <c r="L44" s="29"/>
      <c r="M44" s="29"/>
      <c r="N44" s="31"/>
      <c r="O44" s="32"/>
      <c r="P44" s="33"/>
      <c r="Q44" s="33"/>
      <c r="R44" s="33"/>
      <c r="S44" s="33"/>
      <c r="T44" s="33"/>
      <c r="U44" s="33"/>
      <c r="V44" s="33"/>
      <c r="W44" s="47"/>
      <c r="X44" s="47"/>
      <c r="Y44" s="2"/>
      <c r="Z44" s="2"/>
      <c r="AA44" s="2"/>
    </row>
    <row r="45" spans="1:27" ht="16">
      <c r="A45" s="11">
        <v>9</v>
      </c>
      <c r="B45" s="12" t="s">
        <v>104</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47">
        <v>0</v>
      </c>
      <c r="X45" s="47">
        <v>1</v>
      </c>
      <c r="Y45" s="2"/>
      <c r="Z45" s="2"/>
      <c r="AA45" s="2"/>
    </row>
    <row r="46" spans="1:27" ht="16">
      <c r="A46" s="48"/>
      <c r="B46" s="49" t="s">
        <v>105</v>
      </c>
      <c r="C46" s="25" t="s">
        <v>560</v>
      </c>
      <c r="D46" s="50"/>
      <c r="E46" s="50">
        <v>1</v>
      </c>
      <c r="F46" s="62" t="s">
        <v>72</v>
      </c>
      <c r="G46" s="51">
        <f>$G$16</f>
        <v>2.2000000000000002</v>
      </c>
      <c r="H46" s="1"/>
      <c r="I46" s="29"/>
      <c r="J46" s="30"/>
      <c r="K46" s="1"/>
      <c r="L46" s="29"/>
      <c r="M46" s="29"/>
      <c r="N46" s="31"/>
      <c r="O46" s="32"/>
      <c r="P46" s="33"/>
      <c r="Q46" s="33"/>
      <c r="R46" s="33"/>
      <c r="S46" s="33"/>
      <c r="T46" s="33"/>
      <c r="U46" s="33"/>
      <c r="V46" s="33"/>
      <c r="W46" s="47"/>
      <c r="X46" s="47"/>
      <c r="Y46" s="2"/>
      <c r="Z46" s="2"/>
      <c r="AA46" s="2"/>
    </row>
    <row r="47" spans="1:27" ht="16">
      <c r="A47" s="34"/>
      <c r="B47" s="52">
        <f>G45</f>
        <v>7.2499999999999991</v>
      </c>
      <c r="C47" s="25" t="s">
        <v>106</v>
      </c>
      <c r="D47" s="50">
        <v>1</v>
      </c>
      <c r="E47" s="50">
        <v>1</v>
      </c>
      <c r="F47" s="27" t="s">
        <v>588</v>
      </c>
      <c r="G47" s="51">
        <v>0.2</v>
      </c>
      <c r="H47" s="1"/>
      <c r="I47" s="29"/>
      <c r="J47" s="30"/>
      <c r="K47" s="1"/>
      <c r="L47" s="29"/>
      <c r="M47" s="29"/>
      <c r="N47" s="31"/>
      <c r="O47" s="32"/>
      <c r="P47" s="33"/>
      <c r="Q47" s="33"/>
      <c r="R47" s="33"/>
      <c r="S47" s="33"/>
      <c r="T47" s="33"/>
      <c r="U47" s="33"/>
      <c r="V47" s="33"/>
      <c r="W47" s="47"/>
      <c r="X47" s="47"/>
      <c r="Y47" s="2"/>
      <c r="Z47" s="2"/>
      <c r="AA47" s="2"/>
    </row>
    <row r="48" spans="1:27" ht="16">
      <c r="A48" s="5"/>
      <c r="B48" s="63" t="s">
        <v>107</v>
      </c>
      <c r="C48" s="71" t="s">
        <v>108</v>
      </c>
      <c r="D48" s="72">
        <v>1</v>
      </c>
      <c r="E48" s="72">
        <v>1</v>
      </c>
      <c r="F48" t="s">
        <v>590</v>
      </c>
      <c r="G48" s="74">
        <v>0.3</v>
      </c>
      <c r="H48" s="1"/>
      <c r="I48" s="29"/>
      <c r="J48" s="30"/>
      <c r="K48" s="1"/>
      <c r="L48" s="29"/>
      <c r="M48" s="29"/>
      <c r="N48" s="31"/>
      <c r="O48" s="32"/>
      <c r="P48" s="33"/>
      <c r="Q48" s="33"/>
      <c r="R48" s="33"/>
      <c r="S48" s="33"/>
      <c r="T48" s="33"/>
      <c r="U48" s="33"/>
      <c r="V48" s="33"/>
      <c r="W48" s="47"/>
      <c r="X48" s="47"/>
      <c r="Y48" s="2"/>
      <c r="Z48" s="2"/>
      <c r="AA48" s="2"/>
    </row>
    <row r="49" spans="1:27" ht="16">
      <c r="A49" s="54"/>
      <c r="B49" s="55"/>
      <c r="C49" s="71" t="s">
        <v>109</v>
      </c>
      <c r="D49" s="72">
        <v>1</v>
      </c>
      <c r="E49" s="72">
        <v>1</v>
      </c>
      <c r="F49" s="73" t="s">
        <v>589</v>
      </c>
      <c r="G49" s="74">
        <v>0</v>
      </c>
      <c r="H49" s="1"/>
      <c r="I49" s="29"/>
      <c r="J49" s="30"/>
      <c r="K49" s="1"/>
      <c r="L49" s="29"/>
      <c r="M49" s="29"/>
      <c r="N49" s="31"/>
      <c r="O49" s="32"/>
      <c r="P49" s="33"/>
      <c r="Q49" s="33"/>
      <c r="R49" s="33"/>
      <c r="S49" s="33"/>
      <c r="T49" s="33"/>
      <c r="U49" s="33"/>
      <c r="V49" s="33"/>
      <c r="W49" s="47"/>
      <c r="X49" s="47"/>
      <c r="Y49" s="2"/>
      <c r="Z49" s="2"/>
      <c r="AA49" s="2"/>
    </row>
    <row r="50" spans="1:27" ht="16">
      <c r="A50" s="54"/>
      <c r="B50" s="55"/>
      <c r="C50" s="25" t="s">
        <v>110</v>
      </c>
      <c r="D50" s="50">
        <v>0</v>
      </c>
      <c r="E50" s="50">
        <v>1</v>
      </c>
      <c r="F50" s="56" t="s">
        <v>111</v>
      </c>
      <c r="G50" s="51">
        <v>1.85</v>
      </c>
      <c r="H50" s="1"/>
      <c r="I50" s="29"/>
      <c r="J50" s="30"/>
      <c r="K50" s="1"/>
      <c r="L50" s="29"/>
      <c r="M50" s="29"/>
      <c r="N50" s="31"/>
      <c r="O50" s="32"/>
      <c r="P50" s="33"/>
      <c r="Q50" s="33"/>
      <c r="R50" s="33"/>
      <c r="S50" s="33"/>
      <c r="T50" s="33"/>
      <c r="U50" s="33"/>
      <c r="V50" s="33"/>
      <c r="W50" s="47"/>
      <c r="X50" s="47"/>
      <c r="Y50" s="2"/>
      <c r="Z50" s="2"/>
      <c r="AA50" s="2"/>
    </row>
    <row r="51" spans="1:27" ht="16">
      <c r="A51" s="54"/>
      <c r="B51" s="55"/>
      <c r="C51" s="25" t="s">
        <v>112</v>
      </c>
      <c r="D51" s="50">
        <v>0</v>
      </c>
      <c r="E51" s="50">
        <v>1</v>
      </c>
      <c r="F51" s="56" t="s">
        <v>113</v>
      </c>
      <c r="G51" s="51">
        <v>0.1</v>
      </c>
      <c r="H51" s="1"/>
      <c r="I51" s="29"/>
      <c r="J51" s="30"/>
      <c r="K51" s="1"/>
      <c r="L51" s="29"/>
      <c r="M51" s="29"/>
      <c r="N51" s="31"/>
      <c r="O51" s="32"/>
      <c r="P51" s="33"/>
      <c r="Q51" s="33"/>
      <c r="R51" s="33"/>
      <c r="S51" s="33"/>
      <c r="T51" s="33"/>
      <c r="U51" s="33"/>
      <c r="V51" s="33"/>
      <c r="W51" s="47"/>
      <c r="X51" s="47"/>
      <c r="Y51" s="2"/>
      <c r="Z51" s="2"/>
      <c r="AA51" s="2"/>
    </row>
    <row r="52" spans="1:27" ht="16">
      <c r="A52" s="54"/>
      <c r="B52" s="55"/>
      <c r="C52" s="25" t="s">
        <v>114</v>
      </c>
      <c r="D52" s="50">
        <v>0</v>
      </c>
      <c r="E52" s="50">
        <v>1</v>
      </c>
      <c r="F52" s="75"/>
      <c r="G52" s="51">
        <v>0</v>
      </c>
      <c r="H52" s="1"/>
      <c r="I52" s="29"/>
      <c r="J52" s="30"/>
      <c r="K52" s="1"/>
      <c r="L52" s="29"/>
      <c r="M52" s="29"/>
      <c r="N52" s="31"/>
      <c r="O52" s="32"/>
      <c r="P52" s="33"/>
      <c r="Q52" s="33"/>
      <c r="R52" s="33"/>
      <c r="S52" s="33"/>
      <c r="T52" s="33"/>
      <c r="U52" s="33"/>
      <c r="V52" s="33"/>
      <c r="W52" s="47"/>
      <c r="X52" s="47"/>
      <c r="Y52" s="2"/>
      <c r="Z52" s="2"/>
      <c r="AA52" s="2"/>
    </row>
    <row r="53" spans="1:27" ht="16">
      <c r="A53" s="54"/>
      <c r="B53" s="55"/>
      <c r="C53" s="25" t="s">
        <v>102</v>
      </c>
      <c r="D53" s="50">
        <v>0</v>
      </c>
      <c r="E53" s="50">
        <v>1</v>
      </c>
      <c r="F53" s="56" t="s">
        <v>103</v>
      </c>
      <c r="G53" s="51">
        <v>2.8</v>
      </c>
      <c r="H53" s="1"/>
      <c r="I53" s="29"/>
      <c r="J53" s="30"/>
      <c r="K53" s="1"/>
      <c r="L53" s="29"/>
      <c r="M53" s="29"/>
      <c r="N53" s="31"/>
      <c r="O53" s="32"/>
      <c r="P53" s="33"/>
      <c r="Q53" s="33"/>
      <c r="R53" s="33"/>
      <c r="S53" s="33"/>
      <c r="T53" s="33"/>
      <c r="U53" s="33"/>
      <c r="V53" s="33"/>
      <c r="W53" s="47"/>
      <c r="X53" s="47"/>
      <c r="Y53" s="2"/>
      <c r="Z53" s="2"/>
      <c r="AA53" s="2"/>
    </row>
    <row r="54" spans="1:27" ht="17" thickBot="1">
      <c r="A54" s="54"/>
      <c r="B54" s="57"/>
      <c r="C54" s="64" t="s">
        <v>115</v>
      </c>
      <c r="D54" s="65">
        <v>0</v>
      </c>
      <c r="E54" s="65">
        <v>1</v>
      </c>
      <c r="F54" s="66" t="s">
        <v>116</v>
      </c>
      <c r="G54" s="67">
        <v>0.1</v>
      </c>
      <c r="H54" s="1"/>
      <c r="I54" s="29"/>
      <c r="J54" s="30"/>
      <c r="K54" s="1"/>
      <c r="L54" s="29"/>
      <c r="M54" s="29"/>
      <c r="N54" s="31"/>
      <c r="O54" s="32"/>
      <c r="P54" s="33"/>
      <c r="Q54" s="33"/>
      <c r="R54" s="33"/>
      <c r="S54" s="33"/>
      <c r="T54" s="33"/>
      <c r="U54" s="33"/>
      <c r="V54" s="33"/>
      <c r="W54" s="47"/>
      <c r="X54" s="47"/>
      <c r="Y54" s="2"/>
      <c r="Z54" s="2"/>
      <c r="AA54" s="2"/>
    </row>
    <row r="55" spans="1:27" ht="16">
      <c r="A55" s="11">
        <v>10</v>
      </c>
      <c r="B55" s="12" t="s">
        <v>117</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47">
        <v>1</v>
      </c>
      <c r="X55" s="47">
        <v>0</v>
      </c>
      <c r="Y55" s="2"/>
      <c r="Z55" s="2"/>
      <c r="AA55" s="2"/>
    </row>
    <row r="56" spans="1:27" ht="16">
      <c r="A56" s="48"/>
      <c r="B56" s="49" t="s">
        <v>118</v>
      </c>
      <c r="C56" s="25" t="s">
        <v>560</v>
      </c>
      <c r="D56" s="50"/>
      <c r="E56" s="50">
        <v>1</v>
      </c>
      <c r="F56" s="62" t="s">
        <v>72</v>
      </c>
      <c r="G56" s="51">
        <f>$G$16</f>
        <v>2.2000000000000002</v>
      </c>
      <c r="H56" s="1"/>
      <c r="I56" s="29"/>
      <c r="J56" s="30"/>
      <c r="K56" s="1"/>
      <c r="L56" s="29"/>
      <c r="M56" s="29"/>
      <c r="N56" s="31"/>
      <c r="O56" s="32"/>
      <c r="P56" s="33"/>
      <c r="Q56" s="33"/>
      <c r="R56" s="33"/>
      <c r="S56" s="33"/>
      <c r="T56" s="33"/>
      <c r="U56" s="33"/>
      <c r="V56" s="33"/>
      <c r="W56" s="47"/>
      <c r="X56" s="47"/>
      <c r="Y56" s="2"/>
      <c r="Z56" s="2"/>
      <c r="AA56" s="2"/>
    </row>
    <row r="57" spans="1:27" ht="16">
      <c r="A57" s="34"/>
      <c r="B57" s="52">
        <f>G55</f>
        <v>18.400000000000002</v>
      </c>
      <c r="C57" s="25" t="s">
        <v>119</v>
      </c>
      <c r="D57" s="50">
        <v>1</v>
      </c>
      <c r="E57" s="50">
        <v>2</v>
      </c>
      <c r="F57" s="27" t="s">
        <v>591</v>
      </c>
      <c r="G57" s="51">
        <v>0.3</v>
      </c>
      <c r="H57" s="1"/>
      <c r="I57" s="29"/>
      <c r="J57" s="30"/>
      <c r="K57" s="1"/>
      <c r="L57" s="29"/>
      <c r="M57" s="29"/>
      <c r="N57" s="31"/>
      <c r="O57" s="32"/>
      <c r="P57" s="33"/>
      <c r="Q57" s="33"/>
      <c r="R57" s="33"/>
      <c r="S57" s="33"/>
      <c r="T57" s="33"/>
      <c r="U57" s="33"/>
      <c r="V57" s="33"/>
      <c r="W57" s="47"/>
      <c r="X57" s="47"/>
      <c r="Y57" s="2"/>
      <c r="Z57" s="2"/>
      <c r="AA57" s="2"/>
    </row>
    <row r="58" spans="1:27" ht="16">
      <c r="A58" s="5"/>
      <c r="B58" s="63" t="s">
        <v>120</v>
      </c>
      <c r="C58" s="25" t="s">
        <v>121</v>
      </c>
      <c r="D58" s="50">
        <v>1</v>
      </c>
      <c r="E58" s="50">
        <v>1</v>
      </c>
      <c r="F58" s="27" t="s">
        <v>592</v>
      </c>
      <c r="G58" s="51">
        <v>0</v>
      </c>
      <c r="H58" s="1"/>
      <c r="I58" s="29"/>
      <c r="J58" s="30"/>
      <c r="K58" s="1"/>
      <c r="L58" s="29"/>
      <c r="M58" s="29"/>
      <c r="N58" s="31"/>
      <c r="O58" s="32"/>
      <c r="P58" s="33"/>
      <c r="Q58" s="33"/>
      <c r="R58" s="33"/>
      <c r="S58" s="33"/>
      <c r="T58" s="33"/>
      <c r="U58" s="33"/>
      <c r="V58" s="33"/>
      <c r="W58" s="47"/>
      <c r="X58" s="47"/>
      <c r="Y58" s="2"/>
      <c r="Z58" s="2"/>
      <c r="AA58" s="2"/>
    </row>
    <row r="59" spans="1:27" ht="16">
      <c r="A59" s="54"/>
      <c r="B59" s="55"/>
      <c r="C59" s="25" t="s">
        <v>122</v>
      </c>
      <c r="D59" s="50">
        <v>0</v>
      </c>
      <c r="E59" s="50">
        <v>1</v>
      </c>
      <c r="F59" s="56" t="s">
        <v>123</v>
      </c>
      <c r="G59" s="51">
        <v>14.8</v>
      </c>
      <c r="H59" s="1"/>
      <c r="I59" s="29"/>
      <c r="J59" s="30"/>
      <c r="K59" s="1"/>
      <c r="L59" s="29"/>
      <c r="M59" s="29"/>
      <c r="N59" s="31"/>
      <c r="O59" s="32"/>
      <c r="P59" s="33"/>
      <c r="Q59" s="33"/>
      <c r="R59" s="33"/>
      <c r="S59" s="33"/>
      <c r="T59" s="33"/>
      <c r="U59" s="33"/>
      <c r="V59" s="33"/>
      <c r="W59" s="47"/>
      <c r="X59" s="47"/>
      <c r="Y59" s="2"/>
      <c r="Z59" s="2"/>
      <c r="AA59" s="2"/>
    </row>
    <row r="60" spans="1:27" ht="17" thickBot="1">
      <c r="A60" s="54"/>
      <c r="B60" s="57"/>
      <c r="C60" s="64" t="s">
        <v>566</v>
      </c>
      <c r="D60" s="65">
        <v>0</v>
      </c>
      <c r="E60" s="65">
        <v>4</v>
      </c>
      <c r="F60" s="66" t="s">
        <v>124</v>
      </c>
      <c r="G60" s="67">
        <v>0.2</v>
      </c>
      <c r="H60" s="1"/>
      <c r="I60" s="29"/>
      <c r="J60" s="30"/>
      <c r="K60" s="1"/>
      <c r="L60" s="29"/>
      <c r="M60" s="29"/>
      <c r="N60" s="31"/>
      <c r="O60" s="32"/>
      <c r="P60" s="33"/>
      <c r="Q60" s="33"/>
      <c r="R60" s="33"/>
      <c r="S60" s="33"/>
      <c r="T60" s="33"/>
      <c r="U60" s="33"/>
      <c r="V60" s="33"/>
      <c r="W60" s="47"/>
      <c r="X60" s="47"/>
      <c r="Y60" s="2"/>
      <c r="Z60" s="2"/>
      <c r="AA60" s="2"/>
    </row>
    <row r="61" spans="1:27" ht="16">
      <c r="A61" s="11">
        <v>11</v>
      </c>
      <c r="B61" s="12" t="s">
        <v>125</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47">
        <v>0</v>
      </c>
      <c r="X61" s="47">
        <v>0</v>
      </c>
      <c r="Y61" s="2"/>
      <c r="Z61" s="2"/>
      <c r="AA61" s="2"/>
    </row>
    <row r="62" spans="1:27" ht="16">
      <c r="A62" s="48"/>
      <c r="B62" s="49" t="s">
        <v>126</v>
      </c>
      <c r="C62" s="25" t="s">
        <v>560</v>
      </c>
      <c r="D62" s="50"/>
      <c r="E62" s="50">
        <v>1</v>
      </c>
      <c r="F62" s="62" t="s">
        <v>72</v>
      </c>
      <c r="G62" s="51">
        <f>$G$16</f>
        <v>2.2000000000000002</v>
      </c>
      <c r="H62" s="1"/>
      <c r="I62" s="29"/>
      <c r="J62" s="30"/>
      <c r="K62" s="1"/>
      <c r="L62" s="29"/>
      <c r="M62" s="29"/>
      <c r="N62" s="31"/>
      <c r="O62" s="32"/>
      <c r="P62" s="33"/>
      <c r="Q62" s="33"/>
      <c r="R62" s="33"/>
      <c r="S62" s="33"/>
      <c r="T62" s="33"/>
      <c r="U62" s="33"/>
      <c r="V62" s="33"/>
      <c r="W62" s="47"/>
      <c r="X62" s="47"/>
      <c r="Y62" s="2"/>
      <c r="Z62" s="2"/>
      <c r="AA62" s="2"/>
    </row>
    <row r="63" spans="1:27" ht="16">
      <c r="A63" s="34"/>
      <c r="B63" s="52">
        <f>G61</f>
        <v>62.4</v>
      </c>
      <c r="C63" s="25" t="s">
        <v>127</v>
      </c>
      <c r="D63" s="50">
        <v>1</v>
      </c>
      <c r="E63" s="50">
        <v>1</v>
      </c>
      <c r="F63" s="27" t="s">
        <v>593</v>
      </c>
      <c r="G63" s="51">
        <v>0.2</v>
      </c>
      <c r="H63" s="1"/>
      <c r="I63" s="29"/>
      <c r="J63" s="30"/>
      <c r="K63" s="1"/>
      <c r="L63" s="29"/>
      <c r="M63" s="29"/>
      <c r="N63" s="31"/>
      <c r="O63" s="32"/>
      <c r="P63" s="33"/>
      <c r="Q63" s="33"/>
      <c r="R63" s="33"/>
      <c r="S63" s="33"/>
      <c r="T63" s="33"/>
      <c r="U63" s="33"/>
      <c r="V63" s="33"/>
      <c r="W63" s="47"/>
      <c r="X63" s="47"/>
      <c r="Y63" s="2"/>
      <c r="Z63" s="2"/>
      <c r="AA63" s="2"/>
    </row>
    <row r="64" spans="1:27" ht="17" thickBot="1">
      <c r="A64" s="5"/>
      <c r="B64" s="68" t="s">
        <v>128</v>
      </c>
      <c r="C64" s="64" t="s">
        <v>129</v>
      </c>
      <c r="D64" s="65">
        <v>0</v>
      </c>
      <c r="E64" s="65">
        <v>1</v>
      </c>
      <c r="F64" s="66" t="s">
        <v>130</v>
      </c>
      <c r="G64" s="67">
        <v>60</v>
      </c>
      <c r="H64" s="1"/>
      <c r="I64" s="29"/>
      <c r="J64" s="30"/>
      <c r="K64" s="1"/>
      <c r="L64" s="29"/>
      <c r="M64" s="29"/>
      <c r="N64" s="31"/>
      <c r="O64" s="32"/>
      <c r="P64" s="33"/>
      <c r="Q64" s="33"/>
      <c r="R64" s="33"/>
      <c r="S64" s="33"/>
      <c r="T64" s="33"/>
      <c r="U64" s="33"/>
      <c r="V64" s="33"/>
      <c r="W64" s="47"/>
      <c r="X64" s="47"/>
      <c r="Y64" s="2"/>
      <c r="Z64" s="2"/>
      <c r="AA64" s="2"/>
    </row>
    <row r="65" spans="1:27" ht="16">
      <c r="A65" s="11">
        <v>12</v>
      </c>
      <c r="B65" s="12" t="s">
        <v>131</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47">
        <v>0</v>
      </c>
      <c r="X65" s="47">
        <v>0</v>
      </c>
      <c r="Y65" s="2"/>
      <c r="Z65" s="2"/>
      <c r="AA65" s="2"/>
    </row>
    <row r="66" spans="1:27" ht="16">
      <c r="A66" s="48"/>
      <c r="B66" s="49" t="s">
        <v>132</v>
      </c>
      <c r="C66" s="25" t="s">
        <v>560</v>
      </c>
      <c r="D66" s="50"/>
      <c r="E66" s="50">
        <v>1</v>
      </c>
      <c r="F66" s="62" t="s">
        <v>72</v>
      </c>
      <c r="G66" s="51">
        <f>$G$16</f>
        <v>2.2000000000000002</v>
      </c>
      <c r="H66" s="1"/>
      <c r="I66" s="29"/>
      <c r="J66" s="30"/>
      <c r="K66" s="1"/>
      <c r="L66" s="29"/>
      <c r="M66" s="29"/>
      <c r="N66" s="31"/>
      <c r="O66" s="32"/>
      <c r="P66" s="33"/>
      <c r="Q66" s="33"/>
      <c r="R66" s="33"/>
      <c r="S66" s="33"/>
      <c r="T66" s="33"/>
      <c r="U66" s="33"/>
      <c r="V66" s="33"/>
      <c r="W66" s="47"/>
      <c r="X66" s="47"/>
      <c r="Y66" s="2"/>
      <c r="Z66" s="2"/>
      <c r="AA66" s="2"/>
    </row>
    <row r="67" spans="1:27" ht="16">
      <c r="A67" s="34"/>
      <c r="B67" s="52">
        <f>G65</f>
        <v>8.5</v>
      </c>
      <c r="C67" s="25" t="s">
        <v>133</v>
      </c>
      <c r="D67" s="50">
        <v>1</v>
      </c>
      <c r="E67" s="50">
        <v>1</v>
      </c>
      <c r="F67" s="27" t="s">
        <v>594</v>
      </c>
      <c r="G67" s="51">
        <v>0.3</v>
      </c>
      <c r="H67" s="1"/>
      <c r="I67" s="29"/>
      <c r="J67" s="30"/>
      <c r="K67" s="1"/>
      <c r="L67" s="29"/>
      <c r="M67" s="29"/>
      <c r="N67" s="31"/>
      <c r="O67" s="32"/>
      <c r="P67" s="33"/>
      <c r="Q67" s="33"/>
      <c r="R67" s="33"/>
      <c r="S67" s="33"/>
      <c r="T67" s="33"/>
      <c r="U67" s="33"/>
      <c r="V67" s="33"/>
      <c r="W67" s="47"/>
      <c r="X67" s="47"/>
      <c r="Y67" s="2"/>
      <c r="Z67" s="2"/>
      <c r="AA67" s="2"/>
    </row>
    <row r="68" spans="1:27" ht="16">
      <c r="A68" s="5"/>
      <c r="B68" s="63" t="s">
        <v>134</v>
      </c>
      <c r="C68" s="25" t="s">
        <v>135</v>
      </c>
      <c r="D68" s="50">
        <v>1</v>
      </c>
      <c r="E68" s="50">
        <v>1</v>
      </c>
      <c r="F68" s="27" t="s">
        <v>595</v>
      </c>
      <c r="G68" s="51">
        <v>0</v>
      </c>
      <c r="H68" s="1"/>
      <c r="I68" s="29"/>
      <c r="J68" s="30"/>
      <c r="K68" s="1"/>
      <c r="L68" s="29"/>
      <c r="M68" s="29"/>
      <c r="N68" s="31"/>
      <c r="O68" s="32"/>
      <c r="P68" s="33"/>
      <c r="Q68" s="33"/>
      <c r="R68" s="33"/>
      <c r="S68" s="33"/>
      <c r="T68" s="33"/>
      <c r="U68" s="33"/>
      <c r="V68" s="33"/>
      <c r="W68" s="47"/>
      <c r="X68" s="47"/>
      <c r="Y68" s="2"/>
      <c r="Z68" s="2"/>
      <c r="AA68" s="2"/>
    </row>
    <row r="69" spans="1:27" ht="17" thickBot="1">
      <c r="A69" s="54"/>
      <c r="B69" s="57"/>
      <c r="C69" s="64" t="s">
        <v>136</v>
      </c>
      <c r="D69" s="65">
        <v>0</v>
      </c>
      <c r="E69" s="65">
        <v>1</v>
      </c>
      <c r="F69" s="66" t="s">
        <v>85</v>
      </c>
      <c r="G69" s="67">
        <v>6</v>
      </c>
      <c r="H69" s="1"/>
      <c r="I69" s="29"/>
      <c r="J69" s="30"/>
      <c r="K69" s="1"/>
      <c r="L69" s="29"/>
      <c r="M69" s="29"/>
      <c r="N69" s="31"/>
      <c r="O69" s="32"/>
      <c r="P69" s="33"/>
      <c r="Q69" s="33"/>
      <c r="R69" s="33"/>
      <c r="S69" s="33"/>
      <c r="T69" s="33"/>
      <c r="U69" s="33"/>
      <c r="V69" s="33"/>
      <c r="W69" s="47"/>
      <c r="X69" s="47"/>
      <c r="Y69" s="2"/>
      <c r="Z69" s="2"/>
      <c r="AA69" s="2"/>
    </row>
    <row r="70" spans="1:27" ht="16">
      <c r="A70" s="11">
        <v>13</v>
      </c>
      <c r="B70" s="12" t="s">
        <v>137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47">
        <v>0</v>
      </c>
      <c r="X70" s="47">
        <v>0</v>
      </c>
      <c r="Y70" s="2"/>
      <c r="Z70" s="2"/>
      <c r="AA70" s="2"/>
    </row>
    <row r="71" spans="1:27" ht="16">
      <c r="A71" s="48"/>
      <c r="B71" s="49" t="s">
        <v>132</v>
      </c>
      <c r="C71" s="25" t="s">
        <v>560</v>
      </c>
      <c r="D71" s="50"/>
      <c r="E71" s="50">
        <v>1</v>
      </c>
      <c r="F71" s="62" t="s">
        <v>72</v>
      </c>
      <c r="G71" s="51">
        <f>$G$16</f>
        <v>2.2000000000000002</v>
      </c>
      <c r="H71" s="1"/>
      <c r="I71" s="29"/>
      <c r="J71" s="30"/>
      <c r="K71" s="1"/>
      <c r="L71" s="29"/>
      <c r="M71" s="29"/>
      <c r="N71" s="31"/>
      <c r="O71" s="32"/>
      <c r="P71" s="33"/>
      <c r="Q71" s="33"/>
      <c r="R71" s="33"/>
      <c r="S71" s="33"/>
      <c r="T71" s="33"/>
      <c r="U71" s="33"/>
      <c r="V71" s="33"/>
      <c r="W71" s="47"/>
      <c r="X71" s="47"/>
      <c r="Y71" s="2"/>
      <c r="Z71" s="2"/>
      <c r="AA71" s="2"/>
    </row>
    <row r="72" spans="1:27" ht="16">
      <c r="A72" s="34"/>
      <c r="B72" s="52">
        <f>G70</f>
        <v>8.5</v>
      </c>
      <c r="C72" s="25" t="s">
        <v>133</v>
      </c>
      <c r="D72" s="50">
        <v>1</v>
      </c>
      <c r="E72" s="50">
        <v>1</v>
      </c>
      <c r="F72" s="27" t="s">
        <v>594</v>
      </c>
      <c r="G72" s="51">
        <v>0.3</v>
      </c>
      <c r="H72" s="1"/>
      <c r="I72" s="29"/>
      <c r="J72" s="30"/>
      <c r="K72" s="1"/>
      <c r="L72" s="29"/>
      <c r="M72" s="29"/>
      <c r="N72" s="31"/>
      <c r="O72" s="32"/>
      <c r="P72" s="33"/>
      <c r="Q72" s="33"/>
      <c r="R72" s="33"/>
      <c r="S72" s="33"/>
      <c r="T72" s="33"/>
      <c r="U72" s="33"/>
      <c r="V72" s="33"/>
      <c r="W72" s="47"/>
      <c r="X72" s="47"/>
      <c r="Y72" s="2"/>
      <c r="Z72" s="2"/>
      <c r="AA72" s="2"/>
    </row>
    <row r="73" spans="1:27" ht="16">
      <c r="A73" s="5"/>
      <c r="B73" s="63" t="s">
        <v>134</v>
      </c>
      <c r="C73" s="25" t="s">
        <v>135</v>
      </c>
      <c r="D73" s="50">
        <v>1</v>
      </c>
      <c r="E73" s="50">
        <v>1</v>
      </c>
      <c r="F73" s="27" t="s">
        <v>595</v>
      </c>
      <c r="G73" s="51">
        <v>0</v>
      </c>
      <c r="H73" s="1"/>
      <c r="I73" s="29"/>
      <c r="J73" s="30"/>
      <c r="K73" s="1"/>
      <c r="L73" s="29"/>
      <c r="M73" s="29"/>
      <c r="N73" s="31"/>
      <c r="O73" s="32"/>
      <c r="P73" s="33"/>
      <c r="Q73" s="33"/>
      <c r="R73" s="33"/>
      <c r="S73" s="33"/>
      <c r="T73" s="33"/>
      <c r="U73" s="33"/>
      <c r="V73" s="33"/>
      <c r="W73" s="47"/>
      <c r="X73" s="47"/>
      <c r="Y73" s="2"/>
      <c r="Z73" s="2"/>
      <c r="AA73" s="2"/>
    </row>
    <row r="74" spans="1:27" ht="17" thickBot="1">
      <c r="A74" s="54"/>
      <c r="B74" s="57"/>
      <c r="C74" s="64" t="s">
        <v>138</v>
      </c>
      <c r="D74" s="65">
        <v>0</v>
      </c>
      <c r="E74" s="65">
        <v>1</v>
      </c>
      <c r="F74" s="66" t="s">
        <v>85</v>
      </c>
      <c r="G74" s="67">
        <v>6</v>
      </c>
      <c r="H74" s="1"/>
      <c r="I74" s="29"/>
      <c r="J74" s="30"/>
      <c r="K74" s="1"/>
      <c r="L74" s="29"/>
      <c r="M74" s="29"/>
      <c r="N74" s="31"/>
      <c r="O74" s="32"/>
      <c r="P74" s="33"/>
      <c r="Q74" s="33"/>
      <c r="R74" s="33"/>
      <c r="S74" s="33"/>
      <c r="T74" s="33"/>
      <c r="U74" s="33"/>
      <c r="V74" s="33"/>
      <c r="W74" s="47"/>
      <c r="X74" s="47"/>
      <c r="Y74" s="2"/>
      <c r="Z74" s="2"/>
      <c r="AA74" s="2"/>
    </row>
    <row r="75" spans="1:27" ht="16">
      <c r="A75" s="11">
        <v>14</v>
      </c>
      <c r="B75" s="12" t="s">
        <v>139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47">
        <v>0</v>
      </c>
      <c r="X75" s="47">
        <v>0</v>
      </c>
      <c r="Y75" s="2"/>
      <c r="Z75" s="2"/>
      <c r="AA75" s="2"/>
    </row>
    <row r="76" spans="1:27" ht="16">
      <c r="A76" s="48"/>
      <c r="B76" s="49" t="s">
        <v>132</v>
      </c>
      <c r="C76" s="25" t="s">
        <v>560</v>
      </c>
      <c r="D76" s="50"/>
      <c r="E76" s="50">
        <v>1</v>
      </c>
      <c r="F76" s="62" t="s">
        <v>72</v>
      </c>
      <c r="G76" s="51">
        <f>$G$16</f>
        <v>2.2000000000000002</v>
      </c>
      <c r="H76" s="1"/>
      <c r="I76" s="29"/>
      <c r="J76" s="30"/>
      <c r="K76" s="1"/>
      <c r="L76" s="29"/>
      <c r="M76" s="29"/>
      <c r="N76" s="31"/>
      <c r="O76" s="32"/>
      <c r="P76" s="33"/>
      <c r="Q76" s="33"/>
      <c r="R76" s="33"/>
      <c r="S76" s="33"/>
      <c r="T76" s="33"/>
      <c r="U76" s="33"/>
      <c r="V76" s="33"/>
      <c r="W76" s="47"/>
      <c r="X76" s="47"/>
      <c r="Y76" s="2"/>
      <c r="Z76" s="2"/>
      <c r="AA76" s="2"/>
    </row>
    <row r="77" spans="1:27" ht="16">
      <c r="A77" s="34"/>
      <c r="B77" s="52">
        <f>G75</f>
        <v>21.5</v>
      </c>
      <c r="C77" s="25" t="s">
        <v>133</v>
      </c>
      <c r="D77" s="50">
        <v>1</v>
      </c>
      <c r="E77" s="50">
        <v>1</v>
      </c>
      <c r="F77" s="27" t="s">
        <v>594</v>
      </c>
      <c r="G77" s="51">
        <v>0.3</v>
      </c>
      <c r="H77" s="1"/>
      <c r="I77" s="29"/>
      <c r="J77" s="30"/>
      <c r="K77" s="1"/>
      <c r="L77" s="29"/>
      <c r="M77" s="29"/>
      <c r="N77" s="31"/>
      <c r="O77" s="32"/>
      <c r="P77" s="33"/>
      <c r="Q77" s="33"/>
      <c r="R77" s="33"/>
      <c r="S77" s="33"/>
      <c r="T77" s="33"/>
      <c r="U77" s="33"/>
      <c r="V77" s="33"/>
      <c r="W77" s="47"/>
      <c r="X77" s="47"/>
      <c r="Y77" s="2"/>
      <c r="Z77" s="2"/>
      <c r="AA77" s="2"/>
    </row>
    <row r="78" spans="1:27" ht="16">
      <c r="A78" s="5"/>
      <c r="B78" s="63" t="s">
        <v>134</v>
      </c>
      <c r="C78" s="25" t="s">
        <v>135</v>
      </c>
      <c r="D78" s="50">
        <v>1</v>
      </c>
      <c r="E78" s="50">
        <v>1</v>
      </c>
      <c r="F78" s="27" t="s">
        <v>595</v>
      </c>
      <c r="G78" s="51">
        <v>0</v>
      </c>
      <c r="H78" s="1"/>
      <c r="I78" s="29"/>
      <c r="J78" s="30"/>
      <c r="K78" s="1"/>
      <c r="L78" s="29"/>
      <c r="M78" s="29"/>
      <c r="N78" s="31"/>
      <c r="O78" s="32"/>
      <c r="P78" s="33"/>
      <c r="Q78" s="33"/>
      <c r="R78" s="33"/>
      <c r="S78" s="33"/>
      <c r="T78" s="33"/>
      <c r="U78" s="33"/>
      <c r="V78" s="33"/>
      <c r="W78" s="47"/>
      <c r="X78" s="47"/>
      <c r="Y78" s="2"/>
      <c r="Z78" s="2"/>
      <c r="AA78" s="2"/>
    </row>
    <row r="79" spans="1:27" ht="17" thickBot="1">
      <c r="A79" s="54"/>
      <c r="B79" s="57"/>
      <c r="C79" s="64" t="s">
        <v>140</v>
      </c>
      <c r="D79" s="65">
        <v>0</v>
      </c>
      <c r="E79" s="65">
        <v>1</v>
      </c>
      <c r="F79" s="66" t="s">
        <v>141</v>
      </c>
      <c r="G79" s="67">
        <v>19</v>
      </c>
      <c r="H79" s="1"/>
      <c r="I79" s="29"/>
      <c r="J79" s="30"/>
      <c r="K79" s="1"/>
      <c r="L79" s="29"/>
      <c r="M79" s="29"/>
      <c r="N79" s="31"/>
      <c r="O79" s="32"/>
      <c r="P79" s="33"/>
      <c r="Q79" s="33"/>
      <c r="R79" s="33"/>
      <c r="S79" s="33"/>
      <c r="T79" s="33"/>
      <c r="U79" s="33"/>
      <c r="V79" s="33"/>
      <c r="W79" s="47"/>
      <c r="X79" s="47"/>
      <c r="Y79" s="2"/>
      <c r="Z79" s="2"/>
      <c r="AA79" s="2"/>
    </row>
    <row r="80" spans="1:27" ht="16">
      <c r="A80" s="11">
        <v>15</v>
      </c>
      <c r="B80" s="12" t="s">
        <v>567</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47">
        <v>0</v>
      </c>
      <c r="X80" s="47">
        <v>1</v>
      </c>
      <c r="Y80" s="2"/>
      <c r="Z80" s="2"/>
      <c r="AA80" s="2"/>
    </row>
    <row r="81" spans="1:27" ht="16">
      <c r="A81" s="48"/>
      <c r="B81" s="49" t="s">
        <v>132</v>
      </c>
      <c r="C81" s="25" t="s">
        <v>560</v>
      </c>
      <c r="D81" s="50"/>
      <c r="E81" s="50">
        <v>1</v>
      </c>
      <c r="F81" s="62" t="s">
        <v>72</v>
      </c>
      <c r="G81" s="51">
        <f>$G$16</f>
        <v>2.2000000000000002</v>
      </c>
      <c r="H81" s="1"/>
      <c r="I81" s="29"/>
      <c r="J81" s="30"/>
      <c r="K81" s="1"/>
      <c r="L81" s="29"/>
      <c r="M81" s="29"/>
      <c r="N81" s="31"/>
      <c r="O81" s="32"/>
      <c r="P81" s="33"/>
      <c r="Q81" s="33"/>
      <c r="R81" s="33"/>
      <c r="S81" s="33"/>
      <c r="T81" s="33"/>
      <c r="U81" s="33"/>
      <c r="V81" s="33"/>
      <c r="W81" s="47"/>
      <c r="X81" s="47"/>
      <c r="Y81" s="2"/>
      <c r="Z81" s="2"/>
      <c r="AA81" s="2"/>
    </row>
    <row r="82" spans="1:27" ht="16">
      <c r="A82" s="34"/>
      <c r="B82" s="52">
        <f>G80</f>
        <v>13.5</v>
      </c>
      <c r="C82" s="25" t="s">
        <v>142</v>
      </c>
      <c r="D82" s="50">
        <v>1</v>
      </c>
      <c r="E82" s="50">
        <v>1</v>
      </c>
      <c r="F82" s="27" t="s">
        <v>596</v>
      </c>
      <c r="G82" s="51">
        <v>0.3</v>
      </c>
      <c r="H82" s="1"/>
      <c r="I82" s="29"/>
      <c r="J82" s="30"/>
      <c r="K82" s="1"/>
      <c r="L82" s="29"/>
      <c r="M82" s="29"/>
      <c r="N82" s="31"/>
      <c r="O82" s="32"/>
      <c r="P82" s="33"/>
      <c r="Q82" s="33"/>
      <c r="R82" s="33"/>
      <c r="S82" s="33"/>
      <c r="T82" s="33"/>
      <c r="U82" s="33"/>
      <c r="V82" s="33"/>
      <c r="W82" s="47"/>
      <c r="X82" s="47"/>
      <c r="Y82" s="2"/>
      <c r="Z82" s="2"/>
      <c r="AA82" s="2"/>
    </row>
    <row r="83" spans="1:27" ht="17" thickBot="1">
      <c r="A83" s="54"/>
      <c r="B83" s="57"/>
      <c r="C83" s="64" t="s">
        <v>568</v>
      </c>
      <c r="D83" s="65">
        <v>0</v>
      </c>
      <c r="E83" s="65">
        <v>1</v>
      </c>
      <c r="F83" s="66" t="s">
        <v>143</v>
      </c>
      <c r="G83" s="67">
        <v>11</v>
      </c>
      <c r="H83" s="1"/>
      <c r="I83" s="29"/>
      <c r="J83" s="30"/>
      <c r="K83" s="1"/>
      <c r="L83" s="29"/>
      <c r="M83" s="29"/>
      <c r="N83" s="31"/>
      <c r="O83" s="32"/>
      <c r="P83" s="33"/>
      <c r="Q83" s="33"/>
      <c r="R83" s="33"/>
      <c r="S83" s="33"/>
      <c r="T83" s="33"/>
      <c r="U83" s="33"/>
      <c r="V83" s="33"/>
      <c r="W83" s="47"/>
      <c r="X83" s="47"/>
      <c r="Y83" s="2"/>
      <c r="Z83" s="2"/>
      <c r="AA83" s="2"/>
    </row>
    <row r="84" spans="1:27" ht="16">
      <c r="A84" s="11">
        <v>16</v>
      </c>
      <c r="B84" s="12" t="s">
        <v>144</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47">
        <v>0</v>
      </c>
      <c r="X84" s="47">
        <v>0</v>
      </c>
      <c r="Y84" s="2"/>
      <c r="Z84" s="2"/>
      <c r="AA84" s="2"/>
    </row>
    <row r="85" spans="1:27" ht="16">
      <c r="A85" s="48"/>
      <c r="B85" s="49" t="s">
        <v>132</v>
      </c>
      <c r="C85" s="25" t="s">
        <v>560</v>
      </c>
      <c r="D85" s="50"/>
      <c r="E85" s="50">
        <v>1</v>
      </c>
      <c r="F85" s="62" t="s">
        <v>72</v>
      </c>
      <c r="G85" s="51">
        <f>$G$16</f>
        <v>2.2000000000000002</v>
      </c>
      <c r="H85" s="1"/>
      <c r="I85" s="29"/>
      <c r="J85" s="30"/>
      <c r="K85" s="1"/>
      <c r="L85" s="29"/>
      <c r="M85" s="29"/>
      <c r="N85" s="31"/>
      <c r="O85" s="32"/>
      <c r="P85" s="33"/>
      <c r="Q85" s="33"/>
      <c r="R85" s="33"/>
      <c r="S85" s="33"/>
      <c r="T85" s="33"/>
      <c r="U85" s="33"/>
      <c r="V85" s="33"/>
      <c r="W85" s="47"/>
      <c r="X85" s="47"/>
      <c r="Y85" s="2"/>
      <c r="Z85" s="2"/>
      <c r="AA85" s="2"/>
    </row>
    <row r="86" spans="1:27" ht="16">
      <c r="A86" s="34"/>
      <c r="B86" s="52">
        <f>G84</f>
        <v>23.5</v>
      </c>
      <c r="C86" s="25" t="s">
        <v>133</v>
      </c>
      <c r="D86" s="50">
        <v>1</v>
      </c>
      <c r="E86" s="50">
        <v>1</v>
      </c>
      <c r="F86" s="27" t="s">
        <v>594</v>
      </c>
      <c r="G86" s="51">
        <v>0.3</v>
      </c>
      <c r="H86" s="1"/>
      <c r="I86" s="29"/>
      <c r="J86" s="30"/>
      <c r="K86" s="1"/>
      <c r="L86" s="29"/>
      <c r="M86" s="29"/>
      <c r="N86" s="31"/>
      <c r="O86" s="32"/>
      <c r="P86" s="33"/>
      <c r="Q86" s="33"/>
      <c r="R86" s="33"/>
      <c r="S86" s="33"/>
      <c r="T86" s="33"/>
      <c r="U86" s="33"/>
      <c r="V86" s="33"/>
      <c r="W86" s="47"/>
      <c r="X86" s="47"/>
      <c r="Y86" s="2"/>
      <c r="Z86" s="2"/>
      <c r="AA86" s="2"/>
    </row>
    <row r="87" spans="1:27" ht="16">
      <c r="A87" s="5"/>
      <c r="B87" s="63" t="s">
        <v>134</v>
      </c>
      <c r="C87" s="25" t="s">
        <v>135</v>
      </c>
      <c r="D87" s="50">
        <v>1</v>
      </c>
      <c r="E87" s="50">
        <v>1</v>
      </c>
      <c r="F87" s="27" t="s">
        <v>595</v>
      </c>
      <c r="G87" s="51">
        <v>0</v>
      </c>
      <c r="H87" s="1"/>
      <c r="I87" s="29"/>
      <c r="J87" s="30"/>
      <c r="K87" s="1"/>
      <c r="L87" s="29"/>
      <c r="M87" s="29"/>
      <c r="N87" s="31"/>
      <c r="O87" s="32"/>
      <c r="P87" s="33"/>
      <c r="Q87" s="33"/>
      <c r="R87" s="33"/>
      <c r="S87" s="33"/>
      <c r="T87" s="33"/>
      <c r="U87" s="33"/>
      <c r="V87" s="33"/>
      <c r="W87" s="47"/>
      <c r="X87" s="47"/>
      <c r="Y87" s="2"/>
      <c r="Z87" s="2"/>
      <c r="AA87" s="2"/>
    </row>
    <row r="88" spans="1:27" ht="17" thickBot="1">
      <c r="A88" s="54"/>
      <c r="B88" s="57"/>
      <c r="C88" s="64" t="s">
        <v>145</v>
      </c>
      <c r="D88" s="65">
        <v>0</v>
      </c>
      <c r="E88" s="65">
        <v>1</v>
      </c>
      <c r="F88" s="76" t="s">
        <v>146</v>
      </c>
      <c r="G88" s="67">
        <v>21</v>
      </c>
      <c r="H88" s="1"/>
      <c r="I88" s="29"/>
      <c r="J88" s="30"/>
      <c r="K88" s="1"/>
      <c r="L88" s="29"/>
      <c r="M88" s="29"/>
      <c r="N88" s="31"/>
      <c r="O88" s="32"/>
      <c r="P88" s="33"/>
      <c r="Q88" s="33"/>
      <c r="R88" s="33"/>
      <c r="S88" s="33"/>
      <c r="T88" s="33"/>
      <c r="U88" s="33"/>
      <c r="V88" s="33"/>
      <c r="W88" s="47"/>
      <c r="X88" s="47"/>
      <c r="Y88" s="2"/>
      <c r="Z88" s="2"/>
      <c r="AA88" s="2"/>
    </row>
    <row r="89" spans="1:27" ht="16">
      <c r="A89" s="11">
        <v>17</v>
      </c>
      <c r="B89" s="12" t="s">
        <v>147</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47">
        <v>0</v>
      </c>
      <c r="X89" s="47">
        <v>0</v>
      </c>
      <c r="Y89" s="2"/>
      <c r="Z89" s="2"/>
      <c r="AA89" s="2"/>
    </row>
    <row r="90" spans="1:27" ht="16">
      <c r="A90" s="48"/>
      <c r="B90" s="49" t="s">
        <v>148</v>
      </c>
      <c r="C90" s="25" t="s">
        <v>560</v>
      </c>
      <c r="D90" s="50"/>
      <c r="E90" s="50">
        <v>1</v>
      </c>
      <c r="F90" s="62" t="s">
        <v>72</v>
      </c>
      <c r="G90" s="51">
        <f>$G$16</f>
        <v>2.2000000000000002</v>
      </c>
      <c r="H90" s="1"/>
      <c r="I90" s="29"/>
      <c r="J90" s="30"/>
      <c r="K90" s="1"/>
      <c r="L90" s="29"/>
      <c r="M90" s="29"/>
      <c r="N90" s="31"/>
      <c r="O90" s="32"/>
      <c r="P90" s="33"/>
      <c r="Q90" s="33"/>
      <c r="R90" s="33"/>
      <c r="S90" s="33"/>
      <c r="T90" s="33"/>
      <c r="U90" s="33"/>
      <c r="V90" s="33"/>
      <c r="W90" s="47"/>
      <c r="X90" s="47"/>
      <c r="Y90" s="2"/>
      <c r="Z90" s="2"/>
      <c r="AA90" s="2"/>
    </row>
    <row r="91" spans="1:27" ht="16">
      <c r="A91" s="34"/>
      <c r="B91" s="52">
        <f>G89</f>
        <v>2.5000000000000004</v>
      </c>
      <c r="C91" s="25" t="s">
        <v>149</v>
      </c>
      <c r="D91" s="50">
        <v>1</v>
      </c>
      <c r="E91" s="50">
        <v>1</v>
      </c>
      <c r="F91" s="27" t="s">
        <v>597</v>
      </c>
      <c r="G91" s="51">
        <v>0.2</v>
      </c>
      <c r="H91" s="1"/>
      <c r="I91" s="29"/>
      <c r="J91" s="30"/>
      <c r="K91" s="1"/>
      <c r="L91" s="29"/>
      <c r="M91" s="29"/>
      <c r="N91" s="31"/>
      <c r="O91" s="32"/>
      <c r="P91" s="33"/>
      <c r="Q91" s="33"/>
      <c r="R91" s="33"/>
      <c r="S91" s="33"/>
      <c r="T91" s="33"/>
      <c r="U91" s="33"/>
      <c r="V91" s="33"/>
      <c r="W91" s="47"/>
      <c r="X91" s="47"/>
      <c r="Y91" s="2"/>
      <c r="Z91" s="2"/>
      <c r="AA91" s="2"/>
    </row>
    <row r="92" spans="1:27" ht="17" thickBot="1">
      <c r="A92" s="5"/>
      <c r="B92" s="68" t="s">
        <v>150</v>
      </c>
      <c r="C92" s="64" t="s">
        <v>569</v>
      </c>
      <c r="D92" s="65">
        <v>0</v>
      </c>
      <c r="E92" s="65">
        <v>1</v>
      </c>
      <c r="F92" s="77" t="s">
        <v>151</v>
      </c>
      <c r="G92" s="67">
        <v>0.1</v>
      </c>
      <c r="H92" s="1"/>
      <c r="I92" s="29"/>
      <c r="J92" s="30"/>
      <c r="K92" s="1"/>
      <c r="L92" s="29"/>
      <c r="M92" s="29"/>
      <c r="N92" s="31"/>
      <c r="O92" s="32"/>
      <c r="P92" s="33"/>
      <c r="Q92" s="33"/>
      <c r="R92" s="33"/>
      <c r="S92" s="33"/>
      <c r="T92" s="33"/>
      <c r="U92" s="33"/>
      <c r="V92" s="33"/>
      <c r="W92" s="47"/>
      <c r="X92" s="47"/>
      <c r="Y92" s="2"/>
      <c r="Z92" s="2"/>
      <c r="AA92" s="2"/>
    </row>
    <row r="93" spans="1:27" ht="16">
      <c r="A93" s="11">
        <v>18</v>
      </c>
      <c r="B93" s="12" t="s">
        <v>152</v>
      </c>
      <c r="C93" s="13"/>
      <c r="D93" s="13"/>
      <c r="E93" s="13"/>
      <c r="F93" s="14"/>
      <c r="G93" s="15">
        <f>E94*G94+E95*G95+E97*G97+E98*G98+E99*G99+E100*G100</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47">
        <v>2</v>
      </c>
      <c r="X93" s="47">
        <v>0</v>
      </c>
      <c r="Y93" s="2"/>
      <c r="Z93" s="2"/>
      <c r="AA93" s="2"/>
    </row>
    <row r="94" spans="1:27" ht="16">
      <c r="A94" s="48"/>
      <c r="B94" s="49" t="s">
        <v>153</v>
      </c>
      <c r="C94" s="78" t="s">
        <v>560</v>
      </c>
      <c r="D94" s="50"/>
      <c r="E94" s="50">
        <v>1</v>
      </c>
      <c r="F94" s="62" t="s">
        <v>72</v>
      </c>
      <c r="G94" s="51">
        <f>$G$16</f>
        <v>2.2000000000000002</v>
      </c>
      <c r="H94" s="1"/>
      <c r="I94" s="29"/>
      <c r="J94" s="30"/>
      <c r="K94" s="1"/>
      <c r="L94" s="29"/>
      <c r="M94" s="29"/>
      <c r="N94" s="31"/>
      <c r="O94" s="32"/>
      <c r="P94" s="33"/>
      <c r="Q94" s="33"/>
      <c r="R94" s="33"/>
      <c r="S94" s="33"/>
      <c r="T94" s="33"/>
      <c r="U94" s="33"/>
      <c r="V94" s="33"/>
      <c r="W94" s="47"/>
      <c r="X94" s="47"/>
      <c r="Y94" s="2"/>
      <c r="Z94" s="2"/>
      <c r="AA94" s="2"/>
    </row>
    <row r="95" spans="1:27" ht="16">
      <c r="A95" s="34"/>
      <c r="B95" s="52">
        <f>G93</f>
        <v>4.5100000000000007</v>
      </c>
      <c r="C95" s="25" t="s">
        <v>154</v>
      </c>
      <c r="D95" s="50">
        <v>1</v>
      </c>
      <c r="E95" s="50">
        <v>1</v>
      </c>
      <c r="F95" s="27" t="s">
        <v>598</v>
      </c>
      <c r="G95" s="51">
        <v>0.2</v>
      </c>
      <c r="H95" s="1"/>
      <c r="I95" s="29"/>
      <c r="J95" s="30"/>
      <c r="K95" s="1"/>
      <c r="L95" s="29"/>
      <c r="M95" s="29"/>
      <c r="N95" s="31"/>
      <c r="O95" s="32"/>
      <c r="P95" s="33"/>
      <c r="Q95" s="33"/>
      <c r="R95" s="33"/>
      <c r="S95" s="33"/>
      <c r="T95" s="33"/>
      <c r="U95" s="33"/>
      <c r="V95" s="33"/>
      <c r="W95" s="47"/>
      <c r="X95" s="47"/>
      <c r="Y95" s="2"/>
      <c r="Z95" s="2"/>
      <c r="AA95" s="2"/>
    </row>
    <row r="96" spans="1:27" ht="16">
      <c r="A96" s="82"/>
      <c r="B96" s="83"/>
      <c r="C96" s="78" t="s">
        <v>600</v>
      </c>
      <c r="D96" s="50">
        <v>1</v>
      </c>
      <c r="E96" s="50">
        <v>1</v>
      </c>
      <c r="F96" s="27" t="s">
        <v>599</v>
      </c>
      <c r="G96" s="51">
        <v>0.2</v>
      </c>
      <c r="H96" s="85"/>
      <c r="I96" s="86"/>
      <c r="J96" s="80"/>
      <c r="K96" s="85"/>
      <c r="L96" s="86"/>
      <c r="M96" s="86"/>
      <c r="N96" s="86"/>
      <c r="O96" s="80"/>
      <c r="P96" s="47"/>
      <c r="Q96" s="47"/>
      <c r="R96" s="47"/>
      <c r="S96" s="47"/>
      <c r="T96" s="47"/>
      <c r="U96" s="47"/>
      <c r="V96" s="47"/>
      <c r="W96" s="47"/>
      <c r="X96" s="47"/>
      <c r="Y96" s="2"/>
      <c r="Z96" s="2"/>
      <c r="AA96" s="2"/>
    </row>
    <row r="97" spans="1:27" ht="16">
      <c r="A97" s="5"/>
      <c r="B97" s="63" t="s">
        <v>155</v>
      </c>
      <c r="C97" s="25" t="s">
        <v>570</v>
      </c>
      <c r="D97" s="50">
        <v>0</v>
      </c>
      <c r="E97" s="50">
        <v>1</v>
      </c>
      <c r="F97" s="78"/>
      <c r="G97" s="51">
        <v>0</v>
      </c>
      <c r="H97" s="1"/>
      <c r="I97" s="29"/>
      <c r="J97" s="30"/>
      <c r="K97" s="1"/>
      <c r="L97" s="29"/>
      <c r="M97" s="29"/>
      <c r="N97" s="31"/>
      <c r="O97" s="32"/>
      <c r="P97" s="33"/>
      <c r="Q97" s="33"/>
      <c r="R97" s="33"/>
      <c r="S97" s="33"/>
      <c r="T97" s="33"/>
      <c r="U97" s="33"/>
      <c r="V97" s="33"/>
      <c r="W97" s="47"/>
      <c r="X97" s="47"/>
      <c r="Y97" s="2"/>
      <c r="Z97" s="2"/>
      <c r="AA97" s="2"/>
    </row>
    <row r="98" spans="1:27" ht="16">
      <c r="A98" s="54"/>
      <c r="B98" s="55"/>
      <c r="C98" s="25" t="s">
        <v>569</v>
      </c>
      <c r="D98" s="50">
        <v>0</v>
      </c>
      <c r="E98" s="50">
        <v>1</v>
      </c>
      <c r="F98" s="56" t="s">
        <v>156</v>
      </c>
      <c r="G98" s="51">
        <v>0.1</v>
      </c>
      <c r="H98" s="1"/>
      <c r="I98" s="29"/>
      <c r="J98" s="30"/>
      <c r="K98" s="1"/>
      <c r="L98" s="29"/>
      <c r="M98" s="29"/>
      <c r="N98" s="31"/>
      <c r="O98" s="32"/>
      <c r="P98" s="33"/>
      <c r="Q98" s="33"/>
      <c r="R98" s="33"/>
      <c r="S98" s="33"/>
      <c r="T98" s="33"/>
      <c r="U98" s="33"/>
      <c r="V98" s="33"/>
      <c r="W98" s="47"/>
      <c r="X98" s="47"/>
      <c r="Y98" s="2"/>
      <c r="Z98" s="2"/>
      <c r="AA98" s="2"/>
    </row>
    <row r="99" spans="1:27" ht="16">
      <c r="A99" s="54"/>
      <c r="B99" s="55"/>
      <c r="C99" s="25" t="s">
        <v>561</v>
      </c>
      <c r="D99" s="50">
        <v>0</v>
      </c>
      <c r="E99" s="50">
        <v>3</v>
      </c>
      <c r="F99" s="56" t="s">
        <v>68</v>
      </c>
      <c r="G99" s="51">
        <v>0.2</v>
      </c>
      <c r="H99" s="1"/>
      <c r="I99" s="29"/>
      <c r="J99" s="30"/>
      <c r="K99" s="1"/>
      <c r="L99" s="29"/>
      <c r="M99" s="29"/>
      <c r="N99" s="31"/>
      <c r="O99" s="32"/>
      <c r="P99" s="33"/>
      <c r="Q99" s="33"/>
      <c r="R99" s="33"/>
      <c r="S99" s="33"/>
      <c r="T99" s="33"/>
      <c r="U99" s="33"/>
      <c r="V99" s="33"/>
      <c r="W99" s="47"/>
      <c r="X99" s="47"/>
      <c r="Y99" s="2"/>
      <c r="Z99" s="2"/>
      <c r="AA99" s="2"/>
    </row>
    <row r="100" spans="1:27" ht="17" thickBot="1">
      <c r="A100" s="54"/>
      <c r="B100" s="57"/>
      <c r="C100" s="64" t="s">
        <v>63</v>
      </c>
      <c r="D100" s="65">
        <v>0</v>
      </c>
      <c r="E100" s="65">
        <v>3</v>
      </c>
      <c r="F100" s="66" t="s">
        <v>64</v>
      </c>
      <c r="G100" s="67">
        <v>0.47</v>
      </c>
      <c r="H100" s="1"/>
      <c r="I100" s="29"/>
      <c r="J100" s="30"/>
      <c r="K100" s="1"/>
      <c r="L100" s="29"/>
      <c r="M100" s="29"/>
      <c r="N100" s="31"/>
      <c r="O100" s="32"/>
      <c r="P100" s="33"/>
      <c r="Q100" s="33"/>
      <c r="R100" s="33"/>
      <c r="S100" s="33"/>
      <c r="T100" s="33"/>
      <c r="U100" s="33"/>
      <c r="V100" s="33"/>
      <c r="W100" s="47"/>
      <c r="X100" s="47"/>
      <c r="Y100" s="2"/>
      <c r="Z100" s="2"/>
      <c r="AA100" s="2"/>
    </row>
    <row r="101" spans="1:27" ht="16">
      <c r="A101" s="11">
        <v>19</v>
      </c>
      <c r="B101" s="12" t="s">
        <v>157</v>
      </c>
      <c r="C101" s="13"/>
      <c r="D101" s="13"/>
      <c r="E101" s="13"/>
      <c r="F101" s="14"/>
      <c r="G101" s="15">
        <f>E102*G102+E103*G103+E106*G106+E107*G107+E108*G108+E109*G109</f>
        <v>4.6100000000000003</v>
      </c>
      <c r="H101" s="41">
        <v>0</v>
      </c>
      <c r="I101" s="41">
        <v>0</v>
      </c>
      <c r="J101" s="42">
        <v>1</v>
      </c>
      <c r="K101" s="43">
        <v>0</v>
      </c>
      <c r="L101" s="44">
        <v>0</v>
      </c>
      <c r="M101" s="44">
        <v>0</v>
      </c>
      <c r="N101" s="45">
        <v>0</v>
      </c>
      <c r="O101" s="46">
        <v>1</v>
      </c>
      <c r="P101" s="47">
        <v>2</v>
      </c>
      <c r="Q101" s="47">
        <v>0</v>
      </c>
      <c r="R101" s="47">
        <v>0</v>
      </c>
      <c r="S101" s="47">
        <v>0</v>
      </c>
      <c r="T101" s="47">
        <v>0</v>
      </c>
      <c r="U101" s="47">
        <v>0</v>
      </c>
      <c r="V101" s="47">
        <v>1</v>
      </c>
      <c r="W101" s="47">
        <v>1</v>
      </c>
      <c r="X101" s="47">
        <v>1</v>
      </c>
      <c r="Y101" s="2"/>
      <c r="Z101" s="2"/>
      <c r="AA101" s="2"/>
    </row>
    <row r="102" spans="1:27" ht="16">
      <c r="A102" s="48"/>
      <c r="B102" s="49" t="s">
        <v>158</v>
      </c>
      <c r="C102" s="25" t="s">
        <v>560</v>
      </c>
      <c r="D102" s="50"/>
      <c r="E102" s="50">
        <v>1</v>
      </c>
      <c r="F102" s="62" t="s">
        <v>72</v>
      </c>
      <c r="G102" s="51">
        <f>$G$16</f>
        <v>2.2000000000000002</v>
      </c>
      <c r="H102" s="1"/>
      <c r="I102" s="29"/>
      <c r="J102" s="30"/>
      <c r="K102" s="1"/>
      <c r="L102" s="29"/>
      <c r="M102" s="29"/>
      <c r="N102" s="31"/>
      <c r="O102" s="32"/>
      <c r="P102" s="33"/>
      <c r="Q102" s="33"/>
      <c r="R102" s="33"/>
      <c r="S102" s="33"/>
      <c r="T102" s="33"/>
      <c r="U102" s="33"/>
      <c r="V102" s="33"/>
      <c r="W102" s="47"/>
      <c r="X102" s="47"/>
      <c r="Y102" s="2"/>
      <c r="Z102" s="2"/>
      <c r="AA102" s="2"/>
    </row>
    <row r="103" spans="1:27" ht="16">
      <c r="A103" s="34"/>
      <c r="B103" s="52">
        <f>G101</f>
        <v>4.6100000000000003</v>
      </c>
      <c r="C103" s="25" t="s">
        <v>159</v>
      </c>
      <c r="D103" s="50">
        <v>1</v>
      </c>
      <c r="E103" s="50">
        <v>1</v>
      </c>
      <c r="F103" s="27" t="s">
        <v>603</v>
      </c>
      <c r="G103" s="51">
        <v>0.3</v>
      </c>
      <c r="H103" s="1"/>
      <c r="I103" s="29"/>
      <c r="J103" s="30"/>
      <c r="K103" s="1"/>
      <c r="L103" s="29"/>
      <c r="M103" s="29"/>
      <c r="N103" s="31"/>
      <c r="O103" s="32"/>
      <c r="P103" s="33"/>
      <c r="Q103" s="33"/>
      <c r="R103" s="33"/>
      <c r="S103" s="33"/>
      <c r="T103" s="33"/>
      <c r="U103" s="33"/>
      <c r="V103" s="33"/>
      <c r="W103" s="47"/>
      <c r="X103" s="47"/>
      <c r="Y103" s="2"/>
      <c r="Z103" s="2"/>
      <c r="AA103" s="2"/>
    </row>
    <row r="104" spans="1:27" ht="16">
      <c r="A104" s="82"/>
      <c r="B104" s="199"/>
      <c r="C104" s="78" t="s">
        <v>602</v>
      </c>
      <c r="D104" s="50">
        <v>1</v>
      </c>
      <c r="E104" s="50">
        <v>1</v>
      </c>
      <c r="F104" s="27" t="s">
        <v>602</v>
      </c>
      <c r="G104" s="51">
        <v>0.2</v>
      </c>
      <c r="H104" s="85"/>
      <c r="I104" s="86"/>
      <c r="J104" s="80"/>
      <c r="K104" s="85"/>
      <c r="L104" s="86"/>
      <c r="M104" s="86"/>
      <c r="N104" s="86"/>
      <c r="O104" s="80"/>
      <c r="P104" s="47"/>
      <c r="Q104" s="47"/>
      <c r="R104" s="47"/>
      <c r="S104" s="47"/>
      <c r="T104" s="47"/>
      <c r="U104" s="47"/>
      <c r="V104" s="47"/>
      <c r="W104" s="47"/>
      <c r="X104" s="47"/>
      <c r="Y104" s="2"/>
      <c r="Z104" s="2"/>
      <c r="AA104" s="2"/>
    </row>
    <row r="105" spans="1:27" ht="16">
      <c r="A105" s="82"/>
      <c r="B105" s="199"/>
      <c r="C105" s="78" t="s">
        <v>601</v>
      </c>
      <c r="D105" s="50">
        <v>1</v>
      </c>
      <c r="E105" s="50">
        <v>1</v>
      </c>
      <c r="F105" s="27" t="s">
        <v>601</v>
      </c>
      <c r="G105" s="51">
        <v>0.2</v>
      </c>
      <c r="H105" s="85"/>
      <c r="I105" s="86"/>
      <c r="J105" s="80"/>
      <c r="K105" s="85"/>
      <c r="L105" s="86"/>
      <c r="M105" s="86"/>
      <c r="N105" s="86"/>
      <c r="O105" s="80"/>
      <c r="P105" s="47"/>
      <c r="Q105" s="47"/>
      <c r="R105" s="47"/>
      <c r="S105" s="47"/>
      <c r="T105" s="47"/>
      <c r="U105" s="47"/>
      <c r="V105" s="47"/>
      <c r="W105" s="47"/>
      <c r="X105" s="47"/>
      <c r="Y105" s="2"/>
      <c r="Z105" s="2"/>
      <c r="AA105" s="2"/>
    </row>
    <row r="106" spans="1:27" ht="16">
      <c r="A106" s="79"/>
      <c r="B106" s="79" t="s">
        <v>160</v>
      </c>
      <c r="C106" s="25" t="s">
        <v>570</v>
      </c>
      <c r="D106" s="50">
        <v>0</v>
      </c>
      <c r="E106" s="50">
        <v>1</v>
      </c>
      <c r="F106" s="78"/>
      <c r="G106" s="51">
        <v>0</v>
      </c>
      <c r="H106" s="1"/>
      <c r="I106" s="29"/>
      <c r="J106" s="30"/>
      <c r="K106" s="1"/>
      <c r="L106" s="29"/>
      <c r="M106" s="29"/>
      <c r="N106" s="31"/>
      <c r="O106" s="32"/>
      <c r="P106" s="33"/>
      <c r="Q106" s="33"/>
      <c r="R106" s="33"/>
      <c r="S106" s="33"/>
      <c r="T106" s="33"/>
      <c r="U106" s="33"/>
      <c r="V106" s="33"/>
      <c r="W106" s="47"/>
      <c r="X106" s="47"/>
      <c r="Y106" s="2"/>
      <c r="Z106" s="2"/>
      <c r="AA106" s="2"/>
    </row>
    <row r="107" spans="1:27" ht="16">
      <c r="A107" s="54"/>
      <c r="B107" s="55"/>
      <c r="C107" s="25" t="s">
        <v>569</v>
      </c>
      <c r="D107" s="50">
        <v>0</v>
      </c>
      <c r="E107" s="50">
        <v>1</v>
      </c>
      <c r="F107" s="56" t="s">
        <v>156</v>
      </c>
      <c r="G107" s="51">
        <v>0.1</v>
      </c>
      <c r="H107" s="1"/>
      <c r="I107" s="29"/>
      <c r="J107" s="30"/>
      <c r="K107" s="1"/>
      <c r="L107" s="29"/>
      <c r="M107" s="29"/>
      <c r="N107" s="31"/>
      <c r="O107" s="32"/>
      <c r="P107" s="33"/>
      <c r="Q107" s="33"/>
      <c r="R107" s="33"/>
      <c r="S107" s="33"/>
      <c r="T107" s="33"/>
      <c r="U107" s="33"/>
      <c r="V107" s="33"/>
      <c r="W107" s="47"/>
      <c r="X107" s="47"/>
      <c r="Y107" s="2"/>
      <c r="Z107" s="2"/>
      <c r="AA107" s="2"/>
    </row>
    <row r="108" spans="1:27" ht="16">
      <c r="A108" s="54"/>
      <c r="B108" s="55"/>
      <c r="C108" s="25" t="s">
        <v>561</v>
      </c>
      <c r="D108" s="50">
        <v>0</v>
      </c>
      <c r="E108" s="50">
        <v>3</v>
      </c>
      <c r="F108" s="56" t="s">
        <v>68</v>
      </c>
      <c r="G108" s="51">
        <v>0.2</v>
      </c>
      <c r="H108" s="1"/>
      <c r="I108" s="29"/>
      <c r="J108" s="30"/>
      <c r="K108" s="1"/>
      <c r="L108" s="29"/>
      <c r="M108" s="29"/>
      <c r="N108" s="31"/>
      <c r="O108" s="32"/>
      <c r="P108" s="33"/>
      <c r="Q108" s="33"/>
      <c r="R108" s="33"/>
      <c r="S108" s="33"/>
      <c r="T108" s="33"/>
      <c r="U108" s="33"/>
      <c r="V108" s="33"/>
      <c r="W108" s="47"/>
      <c r="X108" s="47"/>
      <c r="Y108" s="2"/>
      <c r="Z108" s="2"/>
      <c r="AA108" s="2"/>
    </row>
    <row r="109" spans="1:27" ht="17" thickBot="1">
      <c r="A109" s="54"/>
      <c r="B109" s="57"/>
      <c r="C109" s="64" t="s">
        <v>63</v>
      </c>
      <c r="D109" s="65">
        <v>0</v>
      </c>
      <c r="E109" s="65">
        <v>3</v>
      </c>
      <c r="F109" s="66" t="s">
        <v>64</v>
      </c>
      <c r="G109" s="67">
        <v>0.47</v>
      </c>
      <c r="H109" s="1"/>
      <c r="I109" s="29"/>
      <c r="J109" s="30"/>
      <c r="K109" s="1"/>
      <c r="L109" s="29"/>
      <c r="M109" s="29"/>
      <c r="N109" s="31"/>
      <c r="O109" s="32"/>
      <c r="P109" s="33"/>
      <c r="Q109" s="33"/>
      <c r="R109" s="33"/>
      <c r="S109" s="33"/>
      <c r="T109" s="33"/>
      <c r="U109" s="33"/>
      <c r="V109" s="33"/>
      <c r="W109" s="47"/>
      <c r="X109" s="47"/>
      <c r="Y109" s="2"/>
      <c r="Z109" s="2"/>
      <c r="AA109" s="2"/>
    </row>
    <row r="110" spans="1:27" ht="16">
      <c r="A110" s="11">
        <v>20</v>
      </c>
      <c r="B110" s="12" t="s">
        <v>161</v>
      </c>
      <c r="C110" s="13"/>
      <c r="D110" s="13"/>
      <c r="E110" s="13"/>
      <c r="F110" s="40"/>
      <c r="G110" s="15">
        <f>E111*G111+E112*G112+E113*G113+E114*G114+E115*G115</f>
        <v>33.700000000000003</v>
      </c>
      <c r="H110" s="41">
        <v>0</v>
      </c>
      <c r="I110" s="41">
        <v>0</v>
      </c>
      <c r="J110" s="42">
        <v>1</v>
      </c>
      <c r="K110" s="43">
        <v>2</v>
      </c>
      <c r="L110" s="44">
        <v>1</v>
      </c>
      <c r="M110" s="44">
        <v>1</v>
      </c>
      <c r="N110" s="45">
        <v>1</v>
      </c>
      <c r="O110" s="46">
        <v>1</v>
      </c>
      <c r="P110" s="47">
        <v>1</v>
      </c>
      <c r="Q110" s="47">
        <v>1</v>
      </c>
      <c r="R110" s="47">
        <v>0</v>
      </c>
      <c r="S110" s="47">
        <v>0</v>
      </c>
      <c r="T110" s="47">
        <v>0</v>
      </c>
      <c r="U110" s="47">
        <v>0</v>
      </c>
      <c r="V110" s="47">
        <v>1</v>
      </c>
      <c r="W110" s="47">
        <v>1</v>
      </c>
      <c r="X110" s="47">
        <v>1</v>
      </c>
      <c r="Y110" s="2"/>
      <c r="Z110" s="2"/>
      <c r="AA110" s="2"/>
    </row>
    <row r="111" spans="1:27" ht="16">
      <c r="A111" s="48"/>
      <c r="B111" s="49" t="s">
        <v>162</v>
      </c>
      <c r="C111" s="25" t="s">
        <v>560</v>
      </c>
      <c r="D111" s="50"/>
      <c r="E111" s="50">
        <v>1</v>
      </c>
      <c r="F111" s="62" t="s">
        <v>72</v>
      </c>
      <c r="G111" s="51">
        <f>$G$16</f>
        <v>2.2000000000000002</v>
      </c>
      <c r="H111" s="1"/>
      <c r="I111" s="29"/>
      <c r="J111" s="30"/>
      <c r="K111" s="1"/>
      <c r="L111" s="29"/>
      <c r="M111" s="29"/>
      <c r="N111" s="31"/>
      <c r="O111" s="32"/>
      <c r="P111" s="33"/>
      <c r="Q111" s="33"/>
      <c r="R111" s="33"/>
      <c r="S111" s="33"/>
      <c r="T111" s="33"/>
      <c r="U111" s="33"/>
      <c r="V111" s="33"/>
      <c r="W111" s="47"/>
      <c r="X111" s="47"/>
      <c r="Y111" s="2"/>
      <c r="Z111" s="2"/>
      <c r="AA111" s="2"/>
    </row>
    <row r="112" spans="1:27" ht="16">
      <c r="A112" s="34"/>
      <c r="B112" s="52">
        <f>G110</f>
        <v>33.700000000000003</v>
      </c>
      <c r="C112" s="25" t="s">
        <v>163</v>
      </c>
      <c r="D112" s="50">
        <v>1</v>
      </c>
      <c r="E112" s="50">
        <v>1</v>
      </c>
      <c r="F112" s="27" t="s">
        <v>604</v>
      </c>
      <c r="G112" s="51">
        <v>0.3</v>
      </c>
      <c r="H112" s="1"/>
      <c r="I112" s="29"/>
      <c r="J112" s="30"/>
      <c r="K112" s="1"/>
      <c r="L112" s="29"/>
      <c r="M112" s="29"/>
      <c r="N112" s="31"/>
      <c r="O112" s="32"/>
      <c r="P112" s="33"/>
      <c r="Q112" s="33"/>
      <c r="R112" s="33"/>
      <c r="S112" s="33"/>
      <c r="T112" s="33"/>
      <c r="U112" s="33"/>
      <c r="V112" s="33"/>
      <c r="W112" s="47"/>
      <c r="X112" s="47"/>
      <c r="Y112" s="2"/>
      <c r="Z112" s="2"/>
      <c r="AA112" s="2"/>
    </row>
    <row r="113" spans="1:27" ht="16">
      <c r="A113" s="5"/>
      <c r="B113" s="63" t="s">
        <v>164</v>
      </c>
      <c r="C113" s="25" t="s">
        <v>165</v>
      </c>
      <c r="D113" s="50">
        <v>0</v>
      </c>
      <c r="E113" s="50">
        <v>1</v>
      </c>
      <c r="F113" s="56" t="s">
        <v>166</v>
      </c>
      <c r="G113" s="51">
        <v>27</v>
      </c>
      <c r="H113" s="1"/>
      <c r="I113" s="29"/>
      <c r="J113" s="30"/>
      <c r="K113" s="1"/>
      <c r="L113" s="29"/>
      <c r="M113" s="29"/>
      <c r="N113" s="31"/>
      <c r="O113" s="32"/>
      <c r="P113" s="33"/>
      <c r="Q113" s="33"/>
      <c r="R113" s="33"/>
      <c r="S113" s="33"/>
      <c r="T113" s="33"/>
      <c r="U113" s="33"/>
      <c r="V113" s="33"/>
      <c r="W113" s="47"/>
      <c r="X113" s="47"/>
      <c r="Y113" s="2"/>
      <c r="Z113" s="2"/>
      <c r="AA113" s="2"/>
    </row>
    <row r="114" spans="1:27" ht="16">
      <c r="A114" s="54"/>
      <c r="B114" s="55"/>
      <c r="C114" s="25" t="s">
        <v>167</v>
      </c>
      <c r="D114" s="50">
        <v>0</v>
      </c>
      <c r="E114" s="50">
        <v>1</v>
      </c>
      <c r="F114" s="56" t="s">
        <v>168</v>
      </c>
      <c r="G114" s="51">
        <v>4</v>
      </c>
      <c r="H114" s="1"/>
      <c r="I114" s="29"/>
      <c r="J114" s="30"/>
      <c r="K114" s="1"/>
      <c r="L114" s="29"/>
      <c r="M114" s="29"/>
      <c r="N114" s="31"/>
      <c r="O114" s="32"/>
      <c r="P114" s="33"/>
      <c r="Q114" s="33"/>
      <c r="R114" s="33"/>
      <c r="S114" s="33"/>
      <c r="T114" s="33"/>
      <c r="U114" s="33"/>
      <c r="V114" s="33"/>
      <c r="W114" s="47"/>
      <c r="X114" s="47"/>
      <c r="Y114" s="2"/>
      <c r="Z114" s="2"/>
      <c r="AA114" s="2"/>
    </row>
    <row r="115" spans="1:27" ht="17" thickBot="1">
      <c r="A115" s="54"/>
      <c r="B115" s="57"/>
      <c r="C115" s="64" t="s">
        <v>95</v>
      </c>
      <c r="D115" s="65">
        <v>0</v>
      </c>
      <c r="E115" s="65">
        <v>2</v>
      </c>
      <c r="F115" s="69" t="s">
        <v>96</v>
      </c>
      <c r="G115" s="67">
        <v>0.1</v>
      </c>
      <c r="H115" s="1"/>
      <c r="I115" s="29"/>
      <c r="J115" s="30"/>
      <c r="K115" s="1"/>
      <c r="L115" s="29"/>
      <c r="M115" s="29"/>
      <c r="N115" s="31"/>
      <c r="O115" s="32"/>
      <c r="P115" s="33"/>
      <c r="Q115" s="33"/>
      <c r="R115" s="33"/>
      <c r="S115" s="33"/>
      <c r="T115" s="33"/>
      <c r="U115" s="33"/>
      <c r="V115" s="33"/>
      <c r="W115" s="47"/>
      <c r="X115" s="47"/>
      <c r="Y115" s="2"/>
      <c r="Z115" s="2"/>
      <c r="AA115" s="2"/>
    </row>
    <row r="116" spans="1:27" ht="16">
      <c r="A116" s="11">
        <v>21</v>
      </c>
      <c r="B116" s="12" t="s">
        <v>169</v>
      </c>
      <c r="C116" s="13"/>
      <c r="D116" s="13"/>
      <c r="E116" s="13"/>
      <c r="F116" s="14"/>
      <c r="G116" s="15">
        <f>E117*G117+E118*G118+E119*G119+E123*G123+E124*G124+E125*G125+E126*G126+E127*G127+E128*G128+E129*G129+E130*G130</f>
        <v>21.95</v>
      </c>
      <c r="H116" s="41">
        <v>0</v>
      </c>
      <c r="I116" s="41">
        <v>0</v>
      </c>
      <c r="J116" s="42">
        <v>1</v>
      </c>
      <c r="K116" s="43">
        <v>0</v>
      </c>
      <c r="L116" s="44">
        <v>0</v>
      </c>
      <c r="M116" s="44">
        <v>0</v>
      </c>
      <c r="N116" s="45">
        <v>0</v>
      </c>
      <c r="O116" s="46">
        <v>1</v>
      </c>
      <c r="P116" s="47">
        <v>0</v>
      </c>
      <c r="Q116" s="47">
        <v>0</v>
      </c>
      <c r="R116" s="47">
        <v>0</v>
      </c>
      <c r="S116" s="47">
        <v>0</v>
      </c>
      <c r="T116" s="47">
        <v>0</v>
      </c>
      <c r="U116" s="47">
        <v>0</v>
      </c>
      <c r="V116" s="47">
        <v>0</v>
      </c>
      <c r="W116" s="47">
        <v>0</v>
      </c>
      <c r="X116" s="47">
        <v>0</v>
      </c>
      <c r="Y116" s="2"/>
      <c r="Z116" s="2"/>
      <c r="AA116" s="2"/>
    </row>
    <row r="117" spans="1:27" ht="16">
      <c r="A117" s="48"/>
      <c r="B117" s="49" t="s">
        <v>170</v>
      </c>
      <c r="C117" s="25" t="s">
        <v>171</v>
      </c>
      <c r="D117" s="50">
        <v>1</v>
      </c>
      <c r="E117" s="50">
        <v>1</v>
      </c>
      <c r="F117" s="27" t="s">
        <v>605</v>
      </c>
      <c r="G117" s="51">
        <v>0.2</v>
      </c>
      <c r="H117" s="1"/>
      <c r="I117" s="29"/>
      <c r="J117" s="30"/>
      <c r="K117" s="1"/>
      <c r="L117" s="29"/>
      <c r="M117" s="29"/>
      <c r="N117" s="31"/>
      <c r="O117" s="32"/>
      <c r="P117" s="33"/>
      <c r="Q117" s="33"/>
      <c r="R117" s="33"/>
      <c r="S117" s="33"/>
      <c r="T117" s="33"/>
      <c r="U117" s="33"/>
      <c r="V117" s="33"/>
      <c r="W117" s="47"/>
      <c r="X117" s="47"/>
      <c r="Y117" s="2"/>
      <c r="Z117" s="2"/>
      <c r="AA117" s="2"/>
    </row>
    <row r="118" spans="1:27" ht="16">
      <c r="A118" s="34"/>
      <c r="B118" s="52">
        <f>G116</f>
        <v>21.95</v>
      </c>
      <c r="C118" s="25" t="s">
        <v>172</v>
      </c>
      <c r="D118" s="50">
        <v>1</v>
      </c>
      <c r="E118" s="50">
        <v>1</v>
      </c>
      <c r="F118" s="27" t="s">
        <v>606</v>
      </c>
      <c r="G118" s="51">
        <v>0.5</v>
      </c>
      <c r="H118" s="1"/>
      <c r="I118" s="29"/>
      <c r="J118" s="30"/>
      <c r="K118" s="1"/>
      <c r="L118" s="29"/>
      <c r="M118" s="29"/>
      <c r="N118" s="31"/>
      <c r="O118" s="32"/>
      <c r="P118" s="33"/>
      <c r="Q118" s="33"/>
      <c r="R118" s="33"/>
      <c r="S118" s="33"/>
      <c r="T118" s="33"/>
      <c r="U118" s="33"/>
      <c r="V118" s="33"/>
      <c r="W118" s="47"/>
      <c r="X118" s="47"/>
      <c r="Y118" s="2"/>
      <c r="Z118" s="2"/>
      <c r="AA118" s="2"/>
    </row>
    <row r="119" spans="1:27" ht="16">
      <c r="A119" s="5"/>
      <c r="B119" s="63" t="s">
        <v>173</v>
      </c>
      <c r="C119" s="78" t="s">
        <v>607</v>
      </c>
      <c r="D119" s="50">
        <v>1</v>
      </c>
      <c r="E119" s="50">
        <v>1</v>
      </c>
      <c r="F119" s="27" t="s">
        <v>607</v>
      </c>
      <c r="G119" s="51">
        <v>0.2</v>
      </c>
      <c r="H119" s="1"/>
      <c r="I119" s="29"/>
      <c r="J119" s="30"/>
      <c r="K119" s="1"/>
      <c r="L119" s="29"/>
      <c r="M119" s="29"/>
      <c r="N119" s="31"/>
      <c r="O119" s="32"/>
      <c r="P119" s="33"/>
      <c r="Q119" s="33"/>
      <c r="R119" s="33"/>
      <c r="S119" s="33"/>
      <c r="T119" s="33"/>
      <c r="U119" s="33"/>
      <c r="V119" s="33"/>
      <c r="W119" s="47"/>
      <c r="X119" s="47"/>
      <c r="Y119" s="2"/>
      <c r="Z119" s="2"/>
      <c r="AA119" s="2"/>
    </row>
    <row r="120" spans="1:27" ht="15" customHeight="1">
      <c r="C120" t="s">
        <v>608</v>
      </c>
      <c r="D120" s="201">
        <v>1</v>
      </c>
      <c r="E120" s="201">
        <v>1</v>
      </c>
      <c r="F120" t="s">
        <v>608</v>
      </c>
      <c r="G120" s="51">
        <v>0.2</v>
      </c>
    </row>
    <row r="121" spans="1:27" ht="16">
      <c r="A121" s="85"/>
      <c r="B121" s="86"/>
      <c r="C121" s="78" t="s">
        <v>609</v>
      </c>
      <c r="D121" s="50">
        <v>1</v>
      </c>
      <c r="E121" s="50">
        <v>1</v>
      </c>
      <c r="F121" s="200" t="s">
        <v>609</v>
      </c>
      <c r="G121" s="51">
        <v>0.2</v>
      </c>
      <c r="H121" s="85"/>
      <c r="I121" s="86"/>
      <c r="J121" s="80"/>
      <c r="K121" s="85"/>
      <c r="L121" s="86"/>
      <c r="M121" s="86"/>
      <c r="N121" s="86"/>
      <c r="O121" s="80"/>
      <c r="P121" s="47"/>
      <c r="Q121" s="47"/>
      <c r="R121" s="47"/>
      <c r="S121" s="47"/>
      <c r="T121" s="47"/>
      <c r="U121" s="47"/>
      <c r="V121" s="47"/>
      <c r="W121" s="47"/>
      <c r="X121" s="47"/>
      <c r="Y121" s="2"/>
      <c r="Z121" s="2"/>
      <c r="AA121" s="2"/>
    </row>
    <row r="122" spans="1:27" ht="16">
      <c r="A122" s="85"/>
      <c r="B122" s="86"/>
      <c r="C122" s="78" t="s">
        <v>610</v>
      </c>
      <c r="D122" s="50">
        <v>1</v>
      </c>
      <c r="E122" s="50">
        <v>1</v>
      </c>
      <c r="F122" s="200" t="s">
        <v>610</v>
      </c>
      <c r="G122" s="51">
        <v>0.2</v>
      </c>
      <c r="H122" s="85"/>
      <c r="I122" s="86"/>
      <c r="J122" s="80"/>
      <c r="K122" s="85"/>
      <c r="L122" s="86"/>
      <c r="M122" s="86"/>
      <c r="N122" s="86"/>
      <c r="O122" s="80"/>
      <c r="P122" s="47"/>
      <c r="Q122" s="47"/>
      <c r="R122" s="47"/>
      <c r="S122" s="47"/>
      <c r="T122" s="47"/>
      <c r="U122" s="47"/>
      <c r="V122" s="47"/>
      <c r="W122" s="47"/>
      <c r="X122" s="47"/>
      <c r="Y122" s="2"/>
      <c r="Z122" s="2"/>
      <c r="AA122" s="2"/>
    </row>
    <row r="123" spans="1:27" ht="16">
      <c r="A123" s="54"/>
      <c r="B123" s="55"/>
      <c r="C123" s="25" t="s">
        <v>561</v>
      </c>
      <c r="D123" s="50">
        <v>0</v>
      </c>
      <c r="E123" s="50">
        <v>6</v>
      </c>
      <c r="F123" s="56" t="s">
        <v>68</v>
      </c>
      <c r="G123" s="51">
        <v>0.2</v>
      </c>
      <c r="H123" s="1"/>
      <c r="I123" s="29"/>
      <c r="J123" s="30"/>
      <c r="K123" s="1"/>
      <c r="L123" s="29"/>
      <c r="M123" s="29"/>
      <c r="N123" s="31"/>
      <c r="O123" s="32"/>
      <c r="P123" s="33"/>
      <c r="Q123" s="33"/>
      <c r="R123" s="33"/>
      <c r="S123" s="33"/>
      <c r="T123" s="33"/>
      <c r="U123" s="33"/>
      <c r="V123" s="33"/>
      <c r="W123" s="47"/>
      <c r="X123" s="47"/>
      <c r="Y123" s="2"/>
      <c r="Z123" s="2"/>
      <c r="AA123" s="2"/>
    </row>
    <row r="124" spans="1:27" ht="16">
      <c r="A124" s="54"/>
      <c r="B124" s="55"/>
      <c r="C124" s="78" t="s">
        <v>571</v>
      </c>
      <c r="D124" s="50">
        <v>0</v>
      </c>
      <c r="E124" s="50">
        <v>1</v>
      </c>
      <c r="F124" s="69" t="s">
        <v>96</v>
      </c>
      <c r="G124" s="51">
        <v>0.1</v>
      </c>
      <c r="H124" s="1"/>
      <c r="I124" s="29"/>
      <c r="J124" s="30"/>
      <c r="K124" s="1"/>
      <c r="L124" s="29"/>
      <c r="M124" s="29"/>
      <c r="N124" s="31"/>
      <c r="O124" s="32"/>
      <c r="P124" s="33"/>
      <c r="Q124" s="33"/>
      <c r="R124" s="33"/>
      <c r="S124" s="33"/>
      <c r="T124" s="33"/>
      <c r="U124" s="33"/>
      <c r="V124" s="33"/>
      <c r="W124" s="47"/>
      <c r="X124" s="47"/>
      <c r="Y124" s="2"/>
      <c r="Z124" s="2"/>
      <c r="AA124" s="2"/>
    </row>
    <row r="125" spans="1:27" ht="16">
      <c r="A125" s="54"/>
      <c r="B125" s="55"/>
      <c r="C125" s="25" t="s">
        <v>570</v>
      </c>
      <c r="D125" s="50">
        <v>0</v>
      </c>
      <c r="E125" s="50">
        <v>1</v>
      </c>
      <c r="F125" s="78"/>
      <c r="G125" s="51">
        <v>0</v>
      </c>
      <c r="H125" s="1"/>
      <c r="I125" s="29"/>
      <c r="J125" s="30"/>
      <c r="K125" s="1"/>
      <c r="L125" s="29"/>
      <c r="M125" s="29"/>
      <c r="N125" s="31"/>
      <c r="O125" s="32"/>
      <c r="P125" s="33"/>
      <c r="Q125" s="33"/>
      <c r="R125" s="33"/>
      <c r="S125" s="33"/>
      <c r="T125" s="33"/>
      <c r="U125" s="33"/>
      <c r="V125" s="33"/>
      <c r="W125" s="47"/>
      <c r="X125" s="47"/>
      <c r="Y125" s="2"/>
      <c r="Z125" s="2"/>
      <c r="AA125" s="2"/>
    </row>
    <row r="126" spans="1:27" ht="16">
      <c r="A126" s="54"/>
      <c r="B126" s="55"/>
      <c r="C126" s="25" t="s">
        <v>174</v>
      </c>
      <c r="D126" s="50">
        <v>1</v>
      </c>
      <c r="E126" s="50">
        <v>1</v>
      </c>
      <c r="F126" s="27" t="s">
        <v>175</v>
      </c>
      <c r="G126" s="51">
        <v>0</v>
      </c>
      <c r="H126" s="1"/>
      <c r="I126" s="29"/>
      <c r="J126" s="30"/>
      <c r="K126" s="1"/>
      <c r="L126" s="29"/>
      <c r="M126" s="29"/>
      <c r="N126" s="31"/>
      <c r="O126" s="32"/>
      <c r="P126" s="33"/>
      <c r="Q126" s="33"/>
      <c r="R126" s="33"/>
      <c r="S126" s="33"/>
      <c r="T126" s="33"/>
      <c r="U126" s="33"/>
      <c r="V126" s="33"/>
      <c r="W126" s="47"/>
      <c r="X126" s="47"/>
      <c r="Y126" s="2"/>
      <c r="Z126" s="2"/>
      <c r="AA126" s="2"/>
    </row>
    <row r="127" spans="1:27" ht="16">
      <c r="A127" s="54"/>
      <c r="B127" s="55"/>
      <c r="C127" s="25" t="s">
        <v>98</v>
      </c>
      <c r="D127" s="50">
        <v>0</v>
      </c>
      <c r="E127" s="50">
        <v>1</v>
      </c>
      <c r="F127" s="56" t="s">
        <v>99</v>
      </c>
      <c r="G127" s="51">
        <v>8</v>
      </c>
      <c r="H127" s="1"/>
      <c r="I127" s="29"/>
      <c r="J127" s="30"/>
      <c r="K127" s="1"/>
      <c r="L127" s="29"/>
      <c r="M127" s="29"/>
      <c r="N127" s="31"/>
      <c r="O127" s="32"/>
      <c r="P127" s="33"/>
      <c r="Q127" s="33"/>
      <c r="R127" s="33"/>
      <c r="S127" s="33"/>
      <c r="T127" s="33"/>
      <c r="U127" s="33"/>
      <c r="V127" s="33"/>
      <c r="W127" s="47"/>
      <c r="X127" s="47"/>
      <c r="Y127" s="2"/>
      <c r="Z127" s="2"/>
      <c r="AA127" s="2"/>
    </row>
    <row r="128" spans="1:27" ht="16">
      <c r="A128" s="54"/>
      <c r="B128" s="55"/>
      <c r="C128" s="25" t="s">
        <v>176</v>
      </c>
      <c r="D128" s="50">
        <v>0</v>
      </c>
      <c r="E128" s="50">
        <v>1</v>
      </c>
      <c r="F128" s="56" t="s">
        <v>177</v>
      </c>
      <c r="G128" s="51">
        <v>5.35</v>
      </c>
      <c r="H128" s="1"/>
      <c r="I128" s="29"/>
      <c r="J128" s="30"/>
      <c r="K128" s="1"/>
      <c r="L128" s="29"/>
      <c r="M128" s="29"/>
      <c r="N128" s="31"/>
      <c r="O128" s="32"/>
      <c r="P128" s="33"/>
      <c r="Q128" s="33"/>
      <c r="R128" s="33"/>
      <c r="S128" s="33"/>
      <c r="T128" s="33"/>
      <c r="U128" s="33"/>
      <c r="V128" s="33"/>
      <c r="W128" s="47"/>
      <c r="X128" s="47"/>
      <c r="Y128" s="2"/>
      <c r="Z128" s="2"/>
      <c r="AA128" s="2"/>
    </row>
    <row r="129" spans="1:27" ht="16">
      <c r="A129" s="54"/>
      <c r="B129" s="55"/>
      <c r="C129" s="25" t="s">
        <v>100</v>
      </c>
      <c r="D129" s="50">
        <v>0</v>
      </c>
      <c r="E129" s="50">
        <v>6</v>
      </c>
      <c r="F129" s="56" t="s">
        <v>101</v>
      </c>
      <c r="G129" s="51">
        <v>0.6</v>
      </c>
      <c r="H129" s="1"/>
      <c r="I129" s="29"/>
      <c r="J129" s="30"/>
      <c r="K129" s="1"/>
      <c r="L129" s="29"/>
      <c r="M129" s="29"/>
      <c r="N129" s="31"/>
      <c r="O129" s="32"/>
      <c r="P129" s="33"/>
      <c r="Q129" s="33"/>
      <c r="R129" s="33"/>
      <c r="S129" s="33"/>
      <c r="T129" s="33"/>
      <c r="U129" s="33"/>
      <c r="V129" s="33"/>
      <c r="W129" s="47"/>
      <c r="X129" s="47"/>
      <c r="Y129" s="2"/>
      <c r="Z129" s="2"/>
      <c r="AA129" s="2"/>
    </row>
    <row r="130" spans="1:27" ht="17" thickBot="1">
      <c r="A130" s="54"/>
      <c r="B130" s="57"/>
      <c r="C130" s="64" t="s">
        <v>102</v>
      </c>
      <c r="D130" s="65">
        <v>0</v>
      </c>
      <c r="E130" s="65">
        <v>1</v>
      </c>
      <c r="F130" s="66" t="s">
        <v>103</v>
      </c>
      <c r="G130" s="67">
        <v>2.8</v>
      </c>
      <c r="H130" s="1"/>
      <c r="I130" s="29"/>
      <c r="J130" s="30"/>
      <c r="K130" s="1"/>
      <c r="L130" s="29"/>
      <c r="M130" s="29"/>
      <c r="N130" s="31"/>
      <c r="O130" s="32"/>
      <c r="P130" s="33"/>
      <c r="Q130" s="33"/>
      <c r="R130" s="33"/>
      <c r="S130" s="33"/>
      <c r="T130" s="33"/>
      <c r="U130" s="33"/>
      <c r="V130" s="33"/>
      <c r="W130" s="47"/>
      <c r="X130" s="47"/>
      <c r="Y130" s="2"/>
      <c r="Z130" s="2"/>
      <c r="AA130" s="2"/>
    </row>
    <row r="131" spans="1:27" ht="16">
      <c r="A131" s="11">
        <v>22</v>
      </c>
      <c r="B131" s="12" t="s">
        <v>178</v>
      </c>
      <c r="C131" s="13"/>
      <c r="D131" s="13"/>
      <c r="E131" s="13"/>
      <c r="F131" s="14"/>
      <c r="G131" s="15">
        <f>E132*G132+E133*G133+E134*G134</f>
        <v>2.8</v>
      </c>
      <c r="H131" s="41">
        <v>0</v>
      </c>
      <c r="I131" s="41">
        <v>5</v>
      </c>
      <c r="J131" s="42">
        <v>1</v>
      </c>
      <c r="K131" s="43">
        <v>1</v>
      </c>
      <c r="L131" s="44">
        <v>1</v>
      </c>
      <c r="M131" s="44">
        <v>0</v>
      </c>
      <c r="N131" s="45">
        <v>0</v>
      </c>
      <c r="O131" s="46">
        <v>0</v>
      </c>
      <c r="P131" s="47">
        <v>2</v>
      </c>
      <c r="Q131" s="47">
        <v>1</v>
      </c>
      <c r="R131" s="47">
        <v>1</v>
      </c>
      <c r="S131" s="47">
        <v>0</v>
      </c>
      <c r="T131" s="47">
        <v>0</v>
      </c>
      <c r="U131" s="47">
        <v>0</v>
      </c>
      <c r="V131" s="47">
        <v>2</v>
      </c>
      <c r="W131" s="47">
        <v>0</v>
      </c>
      <c r="X131" s="47">
        <v>2</v>
      </c>
      <c r="Y131" s="2"/>
      <c r="Z131" s="2"/>
      <c r="AA131" s="2"/>
    </row>
    <row r="132" spans="1:27" ht="16">
      <c r="A132" s="48"/>
      <c r="B132" s="49" t="s">
        <v>179</v>
      </c>
      <c r="C132" s="25" t="s">
        <v>560</v>
      </c>
      <c r="D132" s="50"/>
      <c r="E132" s="50">
        <v>1</v>
      </c>
      <c r="F132" s="62" t="s">
        <v>72</v>
      </c>
      <c r="G132" s="51">
        <f>$G$16</f>
        <v>2.2000000000000002</v>
      </c>
      <c r="H132" s="1"/>
      <c r="I132" s="29"/>
      <c r="J132" s="30"/>
      <c r="K132" s="1"/>
      <c r="L132" s="29"/>
      <c r="M132" s="29"/>
      <c r="N132" s="31"/>
      <c r="O132" s="32"/>
      <c r="P132" s="33"/>
      <c r="Q132" s="33"/>
      <c r="R132" s="33"/>
      <c r="S132" s="33"/>
      <c r="T132" s="33"/>
      <c r="U132" s="33"/>
      <c r="V132" s="33"/>
      <c r="W132" s="47"/>
      <c r="X132" s="47"/>
      <c r="Y132" s="2"/>
      <c r="Z132" s="2"/>
      <c r="AA132" s="2"/>
    </row>
    <row r="133" spans="1:27" ht="16">
      <c r="A133" s="34"/>
      <c r="B133" s="52">
        <f>G131</f>
        <v>2.8</v>
      </c>
      <c r="C133" s="25" t="s">
        <v>180</v>
      </c>
      <c r="D133" s="50">
        <v>1</v>
      </c>
      <c r="E133" s="50">
        <v>1</v>
      </c>
      <c r="F133" s="27" t="s">
        <v>590</v>
      </c>
      <c r="G133" s="51">
        <v>0.3</v>
      </c>
      <c r="H133" s="1"/>
      <c r="I133" s="29"/>
      <c r="J133" s="30"/>
      <c r="K133" s="1"/>
      <c r="L133" s="29"/>
      <c r="M133" s="29"/>
      <c r="N133" s="31"/>
      <c r="O133" s="32"/>
      <c r="P133" s="33"/>
      <c r="Q133" s="33"/>
      <c r="R133" s="33"/>
      <c r="S133" s="33"/>
      <c r="T133" s="33"/>
      <c r="U133" s="33"/>
      <c r="V133" s="33"/>
      <c r="W133" s="47"/>
      <c r="X133" s="47"/>
      <c r="Y133" s="2"/>
      <c r="Z133" s="2"/>
      <c r="AA133" s="2"/>
    </row>
    <row r="134" spans="1:27" ht="17" thickBot="1">
      <c r="A134" s="5"/>
      <c r="B134" s="68" t="s">
        <v>181</v>
      </c>
      <c r="C134" s="64" t="s">
        <v>182</v>
      </c>
      <c r="D134" s="65">
        <v>1</v>
      </c>
      <c r="E134" s="65">
        <v>1</v>
      </c>
      <c r="F134" s="76" t="s">
        <v>611</v>
      </c>
      <c r="G134" s="51">
        <v>0.3</v>
      </c>
      <c r="H134" s="1"/>
      <c r="I134" s="29"/>
      <c r="J134" s="30"/>
      <c r="K134" s="1"/>
      <c r="L134" s="29"/>
      <c r="M134" s="29"/>
      <c r="N134" s="31"/>
      <c r="O134" s="32"/>
      <c r="P134" s="33"/>
      <c r="Q134" s="33"/>
      <c r="R134" s="33"/>
      <c r="S134" s="33"/>
      <c r="T134" s="33"/>
      <c r="U134" s="33"/>
      <c r="V134" s="33"/>
      <c r="W134" s="47"/>
      <c r="X134" s="47"/>
      <c r="Y134" s="2"/>
      <c r="Z134" s="2"/>
      <c r="AA134" s="2"/>
    </row>
    <row r="135" spans="1:27" ht="16">
      <c r="A135" s="11">
        <v>23</v>
      </c>
      <c r="B135" s="12" t="s">
        <v>183</v>
      </c>
      <c r="C135" s="13"/>
      <c r="D135" s="13"/>
      <c r="E135" s="13"/>
      <c r="F135" s="14"/>
      <c r="G135" s="15">
        <f>E136*G136+E137*G137+E138*G138</f>
        <v>1.4000000000000001</v>
      </c>
      <c r="H135" s="41">
        <v>0</v>
      </c>
      <c r="I135" s="41">
        <v>0</v>
      </c>
      <c r="J135" s="42">
        <v>1</v>
      </c>
      <c r="K135" s="43">
        <v>0</v>
      </c>
      <c r="L135" s="44">
        <v>0</v>
      </c>
      <c r="M135" s="44">
        <v>0</v>
      </c>
      <c r="N135" s="45">
        <v>0</v>
      </c>
      <c r="O135" s="46">
        <v>0</v>
      </c>
      <c r="P135" s="47">
        <v>0</v>
      </c>
      <c r="Q135" s="47">
        <v>0</v>
      </c>
      <c r="R135" s="47">
        <v>0</v>
      </c>
      <c r="S135" s="47">
        <v>0</v>
      </c>
      <c r="T135" s="47">
        <v>0</v>
      </c>
      <c r="U135" s="47">
        <v>0</v>
      </c>
      <c r="V135" s="47">
        <v>0</v>
      </c>
      <c r="W135" s="47">
        <v>0</v>
      </c>
      <c r="X135" s="47">
        <v>0</v>
      </c>
      <c r="Y135" s="2"/>
      <c r="Z135" s="2"/>
      <c r="AA135" s="2"/>
    </row>
    <row r="136" spans="1:27" ht="16">
      <c r="A136" s="48"/>
      <c r="B136" s="49" t="s">
        <v>179</v>
      </c>
      <c r="C136" s="25" t="s">
        <v>67</v>
      </c>
      <c r="D136" s="50">
        <v>1</v>
      </c>
      <c r="E136" s="50">
        <v>1</v>
      </c>
      <c r="F136" s="53" t="s">
        <v>581</v>
      </c>
      <c r="G136" s="51">
        <v>0.2</v>
      </c>
      <c r="H136" s="1"/>
      <c r="I136" s="29"/>
      <c r="J136" s="30"/>
      <c r="K136" s="1"/>
      <c r="L136" s="29"/>
      <c r="M136" s="29"/>
      <c r="N136" s="31"/>
      <c r="O136" s="32"/>
      <c r="P136" s="33"/>
      <c r="Q136" s="33"/>
      <c r="R136" s="33"/>
      <c r="S136" s="33"/>
      <c r="T136" s="33"/>
      <c r="U136" s="33"/>
      <c r="V136" s="33"/>
      <c r="W136" s="47"/>
      <c r="X136" s="47"/>
      <c r="Y136" s="2"/>
      <c r="Z136" s="2"/>
      <c r="AA136" s="2"/>
    </row>
    <row r="137" spans="1:27" ht="16">
      <c r="A137" s="34"/>
      <c r="B137" s="52">
        <f>G135</f>
        <v>1.4000000000000001</v>
      </c>
      <c r="C137" s="78" t="s">
        <v>612</v>
      </c>
      <c r="D137" s="50">
        <v>1</v>
      </c>
      <c r="E137" s="50">
        <v>1</v>
      </c>
      <c r="F137" s="27" t="s">
        <v>612</v>
      </c>
      <c r="G137" s="51">
        <v>0.4</v>
      </c>
      <c r="H137" s="1"/>
      <c r="I137" s="29"/>
      <c r="J137" s="30"/>
      <c r="K137" s="1"/>
      <c r="L137" s="29"/>
      <c r="M137" s="29"/>
      <c r="N137" s="31"/>
      <c r="O137" s="32"/>
      <c r="P137" s="33"/>
      <c r="Q137" s="33"/>
      <c r="R137" s="33"/>
      <c r="S137" s="33"/>
      <c r="T137" s="33"/>
      <c r="U137" s="33"/>
      <c r="V137" s="33"/>
      <c r="W137" s="47"/>
      <c r="X137" s="47"/>
      <c r="Y137" s="2"/>
      <c r="Z137" s="2"/>
      <c r="AA137" s="2"/>
    </row>
    <row r="138" spans="1:27" ht="17" thickBot="1">
      <c r="A138" s="5"/>
      <c r="B138" s="68" t="s">
        <v>184</v>
      </c>
      <c r="C138" s="64" t="s">
        <v>561</v>
      </c>
      <c r="D138" s="65">
        <v>0</v>
      </c>
      <c r="E138" s="65">
        <v>4</v>
      </c>
      <c r="F138" s="66" t="s">
        <v>68</v>
      </c>
      <c r="G138" s="67">
        <v>0.2</v>
      </c>
      <c r="H138" s="1"/>
      <c r="I138" s="29"/>
      <c r="J138" s="30"/>
      <c r="K138" s="1"/>
      <c r="L138" s="29"/>
      <c r="M138" s="29"/>
      <c r="N138" s="31"/>
      <c r="O138" s="32"/>
      <c r="P138" s="33"/>
      <c r="Q138" s="33"/>
      <c r="R138" s="33"/>
      <c r="S138" s="33"/>
      <c r="T138" s="33"/>
      <c r="U138" s="33"/>
      <c r="V138" s="33"/>
      <c r="W138" s="47"/>
      <c r="X138" s="47"/>
      <c r="Y138" s="2"/>
      <c r="Z138" s="2"/>
      <c r="AA138" s="2"/>
    </row>
    <row r="139" spans="1:27" ht="16">
      <c r="A139" s="11">
        <v>24</v>
      </c>
      <c r="B139" s="12" t="s">
        <v>185</v>
      </c>
      <c r="C139" s="13"/>
      <c r="D139" s="13"/>
      <c r="E139" s="13"/>
      <c r="F139" s="14"/>
      <c r="G139" s="15">
        <f>E140*G140+E141*G141+E142*G142+E144*G144+E145*G145+E146*G146+E147*G147+E148*G148+E149*G149+E150*G150+E151*G151+E152*G152+E153*G153+E154*G154+E155*G155+E156*G156+E157*G157</f>
        <v>50.55</v>
      </c>
      <c r="H139" s="41">
        <v>0</v>
      </c>
      <c r="I139" s="41">
        <v>0</v>
      </c>
      <c r="J139" s="42">
        <v>1</v>
      </c>
      <c r="K139" s="43">
        <v>0</v>
      </c>
      <c r="L139" s="44">
        <v>0</v>
      </c>
      <c r="M139" s="44">
        <v>0</v>
      </c>
      <c r="N139" s="45">
        <v>1</v>
      </c>
      <c r="O139" s="46">
        <v>1</v>
      </c>
      <c r="P139" s="47">
        <v>0</v>
      </c>
      <c r="Q139" s="47">
        <v>0</v>
      </c>
      <c r="R139" s="47">
        <v>0</v>
      </c>
      <c r="S139" s="47">
        <v>0</v>
      </c>
      <c r="T139" s="47">
        <v>0</v>
      </c>
      <c r="U139" s="47">
        <v>1</v>
      </c>
      <c r="V139" s="47">
        <v>0</v>
      </c>
      <c r="W139" s="47">
        <v>0</v>
      </c>
      <c r="X139" s="47">
        <v>0</v>
      </c>
      <c r="Y139" s="2"/>
      <c r="Z139" s="2"/>
      <c r="AA139" s="2"/>
    </row>
    <row r="140" spans="1:27" ht="16">
      <c r="A140" s="48"/>
      <c r="B140" s="49" t="s">
        <v>186</v>
      </c>
      <c r="C140" s="25" t="s">
        <v>187</v>
      </c>
      <c r="D140" s="50">
        <v>1</v>
      </c>
      <c r="E140" s="50">
        <v>1</v>
      </c>
      <c r="F140" s="27" t="s">
        <v>613</v>
      </c>
      <c r="G140" s="51">
        <v>0.5</v>
      </c>
      <c r="H140" s="1"/>
      <c r="I140" s="29"/>
      <c r="J140" s="30"/>
      <c r="K140" s="1"/>
      <c r="L140" s="29"/>
      <c r="M140" s="29"/>
      <c r="N140" s="29"/>
      <c r="O140" s="30"/>
      <c r="P140" s="33"/>
      <c r="Q140" s="33"/>
      <c r="R140" s="33"/>
      <c r="S140" s="33"/>
      <c r="T140" s="33"/>
      <c r="U140" s="33"/>
      <c r="V140" s="33"/>
      <c r="W140" s="47"/>
      <c r="X140" s="47"/>
      <c r="Y140" s="2"/>
      <c r="Z140" s="2"/>
      <c r="AA140" s="2"/>
    </row>
    <row r="141" spans="1:27" ht="16">
      <c r="A141" s="34"/>
      <c r="B141" s="52">
        <f>G139</f>
        <v>50.55</v>
      </c>
      <c r="C141" s="25" t="s">
        <v>188</v>
      </c>
      <c r="D141" s="50">
        <v>1</v>
      </c>
      <c r="E141" s="50">
        <v>1</v>
      </c>
      <c r="F141" s="27" t="s">
        <v>614</v>
      </c>
      <c r="G141" s="51">
        <v>0.3</v>
      </c>
      <c r="H141" s="1"/>
      <c r="I141" s="29"/>
      <c r="J141" s="30"/>
      <c r="K141" s="1"/>
      <c r="L141" s="29"/>
      <c r="M141" s="29"/>
      <c r="N141" s="29"/>
      <c r="O141" s="30"/>
      <c r="P141" s="33"/>
      <c r="Q141" s="33"/>
      <c r="R141" s="33"/>
      <c r="S141" s="33"/>
      <c r="T141" s="33"/>
      <c r="U141" s="33"/>
      <c r="V141" s="33"/>
      <c r="W141" s="47"/>
      <c r="X141" s="47"/>
      <c r="Y141" s="2"/>
      <c r="Z141" s="2"/>
      <c r="AA141" s="2"/>
    </row>
    <row r="142" spans="1:27" ht="16">
      <c r="A142" s="5"/>
      <c r="B142" s="63" t="s">
        <v>189</v>
      </c>
      <c r="C142" s="25" t="s">
        <v>190</v>
      </c>
      <c r="D142" s="50">
        <v>1</v>
      </c>
      <c r="E142" s="50">
        <v>1</v>
      </c>
      <c r="F142" s="27" t="s">
        <v>615</v>
      </c>
      <c r="G142" s="51">
        <v>0.6</v>
      </c>
      <c r="H142" s="1"/>
      <c r="I142" s="29"/>
      <c r="J142" s="30"/>
      <c r="K142" s="1"/>
      <c r="L142" s="29"/>
      <c r="M142" s="29"/>
      <c r="N142" s="29"/>
      <c r="O142" s="30"/>
      <c r="P142" s="33"/>
      <c r="Q142" s="33"/>
      <c r="R142" s="33"/>
      <c r="S142" s="33"/>
      <c r="T142" s="33"/>
      <c r="U142" s="33"/>
      <c r="V142" s="33"/>
      <c r="W142" s="47"/>
      <c r="X142" s="47"/>
      <c r="Y142" s="2"/>
      <c r="Z142" s="2"/>
      <c r="AA142" s="2"/>
    </row>
    <row r="143" spans="1:27" ht="16">
      <c r="A143" s="85"/>
      <c r="B143" s="86"/>
      <c r="C143" s="78" t="s">
        <v>607</v>
      </c>
      <c r="D143" s="50">
        <v>1</v>
      </c>
      <c r="E143" s="50">
        <v>1</v>
      </c>
      <c r="F143" s="27" t="s">
        <v>607</v>
      </c>
      <c r="G143" s="51">
        <v>0.2</v>
      </c>
      <c r="H143" s="85"/>
      <c r="I143" s="86"/>
      <c r="J143" s="80"/>
      <c r="K143" s="85"/>
      <c r="L143" s="86"/>
      <c r="M143" s="86"/>
      <c r="N143" s="86"/>
      <c r="O143" s="80"/>
      <c r="P143" s="47"/>
      <c r="Q143" s="47"/>
      <c r="R143" s="47"/>
      <c r="S143" s="47"/>
      <c r="T143" s="47"/>
      <c r="U143" s="47"/>
      <c r="V143" s="47"/>
      <c r="W143" s="47"/>
      <c r="X143" s="47"/>
      <c r="Y143" s="2"/>
      <c r="Z143" s="2"/>
      <c r="AA143" s="2"/>
    </row>
    <row r="144" spans="1:27" ht="15" customHeight="1">
      <c r="C144" t="s">
        <v>608</v>
      </c>
      <c r="D144" s="201">
        <v>1</v>
      </c>
      <c r="E144" s="201">
        <v>1</v>
      </c>
      <c r="F144" t="s">
        <v>608</v>
      </c>
      <c r="G144" s="51">
        <v>0.2</v>
      </c>
    </row>
    <row r="145" spans="1:27" ht="16">
      <c r="A145" s="85"/>
      <c r="B145" s="86"/>
      <c r="C145" s="78" t="s">
        <v>609</v>
      </c>
      <c r="D145" s="50">
        <v>1</v>
      </c>
      <c r="E145" s="50">
        <v>1</v>
      </c>
      <c r="F145" s="200" t="s">
        <v>609</v>
      </c>
      <c r="G145" s="51">
        <v>0.2</v>
      </c>
      <c r="H145" s="85"/>
      <c r="I145" s="86"/>
      <c r="J145" s="80"/>
      <c r="K145" s="85"/>
      <c r="L145" s="86"/>
      <c r="M145" s="86"/>
      <c r="N145" s="86"/>
      <c r="O145" s="80"/>
      <c r="P145" s="47"/>
      <c r="Q145" s="47"/>
      <c r="R145" s="47"/>
      <c r="S145" s="47"/>
      <c r="T145" s="47"/>
      <c r="U145" s="47"/>
      <c r="V145" s="47"/>
      <c r="W145" s="47"/>
      <c r="X145" s="47"/>
      <c r="Y145" s="2"/>
      <c r="Z145" s="2"/>
      <c r="AA145" s="2"/>
    </row>
    <row r="146" spans="1:27" ht="16">
      <c r="A146" s="85"/>
      <c r="B146" s="86"/>
      <c r="C146" s="78" t="s">
        <v>610</v>
      </c>
      <c r="D146" s="50">
        <v>1</v>
      </c>
      <c r="E146" s="50">
        <v>1</v>
      </c>
      <c r="F146" s="200" t="s">
        <v>610</v>
      </c>
      <c r="G146" s="51">
        <v>0.2</v>
      </c>
      <c r="H146" s="85"/>
      <c r="I146" s="86"/>
      <c r="J146" s="80"/>
      <c r="K146" s="85"/>
      <c r="L146" s="86"/>
      <c r="M146" s="86"/>
      <c r="N146" s="86"/>
      <c r="O146" s="80"/>
      <c r="P146" s="47"/>
      <c r="Q146" s="47"/>
      <c r="R146" s="47"/>
      <c r="S146" s="47"/>
      <c r="T146" s="47"/>
      <c r="U146" s="47"/>
      <c r="V146" s="47"/>
      <c r="W146" s="47"/>
      <c r="X146" s="47"/>
      <c r="Y146" s="2"/>
      <c r="Z146" s="2"/>
      <c r="AA146" s="2"/>
    </row>
    <row r="147" spans="1:27" ht="16">
      <c r="A147" s="54"/>
      <c r="B147" s="55"/>
      <c r="C147" s="25" t="s">
        <v>191</v>
      </c>
      <c r="D147" s="50">
        <v>1</v>
      </c>
      <c r="E147" s="50">
        <v>1</v>
      </c>
      <c r="F147" s="198" t="s">
        <v>616</v>
      </c>
      <c r="G147" s="51">
        <v>0.2</v>
      </c>
      <c r="H147" s="1"/>
      <c r="I147" s="29"/>
      <c r="J147" s="30"/>
      <c r="K147" s="1"/>
      <c r="L147" s="29"/>
      <c r="M147" s="29"/>
      <c r="N147" s="29"/>
      <c r="O147" s="30"/>
      <c r="P147" s="33"/>
      <c r="Q147" s="33"/>
      <c r="R147" s="33"/>
      <c r="S147" s="33"/>
      <c r="T147" s="33"/>
      <c r="U147" s="33"/>
      <c r="V147" s="33"/>
      <c r="W147" s="47"/>
      <c r="X147" s="47"/>
      <c r="Y147" s="2"/>
      <c r="Z147" s="2"/>
      <c r="AA147" s="2"/>
    </row>
    <row r="148" spans="1:27" ht="16">
      <c r="A148" s="54"/>
      <c r="B148" s="55"/>
      <c r="C148" s="78" t="s">
        <v>192</v>
      </c>
      <c r="D148" s="50">
        <v>1</v>
      </c>
      <c r="E148" s="50">
        <v>1</v>
      </c>
      <c r="F148" s="198" t="s">
        <v>617</v>
      </c>
      <c r="G148" s="51">
        <v>0.1</v>
      </c>
      <c r="H148" s="1"/>
      <c r="I148" s="29"/>
      <c r="J148" s="30"/>
      <c r="K148" s="1"/>
      <c r="L148" s="29"/>
      <c r="M148" s="29"/>
      <c r="N148" s="29"/>
      <c r="O148" s="30"/>
      <c r="P148" s="33"/>
      <c r="Q148" s="33"/>
      <c r="R148" s="33"/>
      <c r="S148" s="33"/>
      <c r="T148" s="33"/>
      <c r="U148" s="33"/>
      <c r="V148" s="33"/>
      <c r="W148" s="47"/>
      <c r="X148" s="47"/>
      <c r="Y148" s="2"/>
      <c r="Z148" s="2"/>
      <c r="AA148" s="2"/>
    </row>
    <row r="149" spans="1:27" ht="16">
      <c r="A149" s="54"/>
      <c r="B149" s="55"/>
      <c r="C149" s="25" t="s">
        <v>572</v>
      </c>
      <c r="D149" s="50">
        <v>0</v>
      </c>
      <c r="E149" s="50">
        <v>1</v>
      </c>
      <c r="F149" s="56" t="s">
        <v>143</v>
      </c>
      <c r="G149" s="51">
        <v>15.4</v>
      </c>
      <c r="H149" s="1"/>
      <c r="I149" s="29"/>
      <c r="J149" s="30"/>
      <c r="K149" s="1"/>
      <c r="L149" s="29"/>
      <c r="M149" s="29"/>
      <c r="N149" s="29"/>
      <c r="O149" s="30"/>
      <c r="P149" s="33"/>
      <c r="Q149" s="33"/>
      <c r="R149" s="33"/>
      <c r="S149" s="33"/>
      <c r="T149" s="33"/>
      <c r="U149" s="33"/>
      <c r="V149" s="33"/>
      <c r="W149" s="47"/>
      <c r="X149" s="47"/>
      <c r="Y149" s="2"/>
      <c r="Z149" s="2"/>
      <c r="AA149" s="2"/>
    </row>
    <row r="150" spans="1:27" ht="16">
      <c r="A150" s="54"/>
      <c r="B150" s="55"/>
      <c r="C150" s="25" t="s">
        <v>561</v>
      </c>
      <c r="D150" s="50">
        <v>0</v>
      </c>
      <c r="E150" s="50">
        <v>20</v>
      </c>
      <c r="F150" s="56" t="s">
        <v>68</v>
      </c>
      <c r="G150" s="51">
        <v>0.6</v>
      </c>
      <c r="H150" s="1"/>
      <c r="I150" s="29"/>
      <c r="J150" s="30"/>
      <c r="K150" s="1"/>
      <c r="L150" s="29"/>
      <c r="M150" s="29"/>
      <c r="N150" s="29"/>
      <c r="O150" s="30"/>
      <c r="P150" s="33"/>
      <c r="Q150" s="33"/>
      <c r="R150" s="33"/>
      <c r="S150" s="33"/>
      <c r="T150" s="33"/>
      <c r="U150" s="33"/>
      <c r="V150" s="33"/>
      <c r="W150" s="47"/>
      <c r="X150" s="47"/>
      <c r="Y150" s="2"/>
      <c r="Z150" s="2"/>
      <c r="AA150" s="2"/>
    </row>
    <row r="151" spans="1:27" ht="16">
      <c r="A151" s="54"/>
      <c r="B151" s="55"/>
      <c r="C151" s="25" t="s">
        <v>573</v>
      </c>
      <c r="D151" s="50">
        <v>0</v>
      </c>
      <c r="E151" s="50">
        <v>3</v>
      </c>
      <c r="F151" s="56" t="s">
        <v>69</v>
      </c>
      <c r="G151" s="51">
        <v>0.2</v>
      </c>
      <c r="H151" s="1"/>
      <c r="I151" s="29"/>
      <c r="J151" s="30"/>
      <c r="K151" s="1"/>
      <c r="L151" s="29"/>
      <c r="M151" s="29"/>
      <c r="N151" s="29"/>
      <c r="O151" s="30"/>
      <c r="P151" s="33"/>
      <c r="Q151" s="33"/>
      <c r="R151" s="33"/>
      <c r="S151" s="33"/>
      <c r="T151" s="33"/>
      <c r="U151" s="33"/>
      <c r="V151" s="33"/>
      <c r="W151" s="47"/>
      <c r="X151" s="47"/>
      <c r="Y151" s="2"/>
      <c r="Z151" s="2"/>
      <c r="AA151" s="2"/>
    </row>
    <row r="152" spans="1:27" ht="16">
      <c r="A152" s="54"/>
      <c r="B152" s="55"/>
      <c r="C152" s="25" t="s">
        <v>574</v>
      </c>
      <c r="D152" s="50">
        <v>0</v>
      </c>
      <c r="E152" s="50">
        <v>1</v>
      </c>
      <c r="F152" s="69" t="s">
        <v>96</v>
      </c>
      <c r="G152" s="51">
        <v>0.1</v>
      </c>
      <c r="H152" s="1"/>
      <c r="I152" s="29"/>
      <c r="J152" s="30"/>
      <c r="K152" s="1"/>
      <c r="L152" s="29"/>
      <c r="M152" s="29"/>
      <c r="N152" s="29"/>
      <c r="O152" s="30"/>
      <c r="P152" s="33"/>
      <c r="Q152" s="33"/>
      <c r="R152" s="33"/>
      <c r="S152" s="33"/>
      <c r="T152" s="33"/>
      <c r="U152" s="33"/>
      <c r="V152" s="33"/>
      <c r="W152" s="47"/>
      <c r="X152" s="47"/>
      <c r="Y152" s="2"/>
      <c r="Z152" s="2"/>
      <c r="AA152" s="2"/>
    </row>
    <row r="153" spans="1:27" ht="16">
      <c r="A153" s="54"/>
      <c r="B153" s="55"/>
      <c r="C153" s="25" t="s">
        <v>566</v>
      </c>
      <c r="D153" s="50">
        <v>0</v>
      </c>
      <c r="E153" s="50">
        <v>2</v>
      </c>
      <c r="F153" s="56" t="s">
        <v>124</v>
      </c>
      <c r="G153" s="51">
        <v>0.2</v>
      </c>
      <c r="H153" s="1"/>
      <c r="I153" s="29"/>
      <c r="J153" s="30"/>
      <c r="K153" s="1"/>
      <c r="L153" s="29"/>
      <c r="M153" s="29"/>
      <c r="N153" s="29"/>
      <c r="O153" s="30"/>
      <c r="P153" s="33"/>
      <c r="Q153" s="33"/>
      <c r="R153" s="33"/>
      <c r="S153" s="33"/>
      <c r="T153" s="33"/>
      <c r="U153" s="33"/>
      <c r="V153" s="33"/>
      <c r="W153" s="47"/>
      <c r="X153" s="47"/>
      <c r="Y153" s="2"/>
      <c r="Z153" s="2"/>
      <c r="AA153" s="2"/>
    </row>
    <row r="154" spans="1:27" ht="16">
      <c r="A154" s="54"/>
      <c r="B154" s="55"/>
      <c r="C154" s="25" t="s">
        <v>98</v>
      </c>
      <c r="D154" s="50">
        <v>0</v>
      </c>
      <c r="E154" s="50">
        <v>1</v>
      </c>
      <c r="F154" s="56" t="s">
        <v>99</v>
      </c>
      <c r="G154" s="51">
        <v>8</v>
      </c>
      <c r="H154" s="1"/>
      <c r="I154" s="29"/>
      <c r="J154" s="30"/>
      <c r="K154" s="1"/>
      <c r="L154" s="29"/>
      <c r="M154" s="29"/>
      <c r="N154" s="29"/>
      <c r="O154" s="30"/>
      <c r="P154" s="33"/>
      <c r="Q154" s="33"/>
      <c r="R154" s="33"/>
      <c r="S154" s="33"/>
      <c r="T154" s="33"/>
      <c r="U154" s="33"/>
      <c r="V154" s="33"/>
      <c r="W154" s="47"/>
      <c r="X154" s="47"/>
      <c r="Y154" s="2"/>
      <c r="Z154" s="2"/>
      <c r="AA154" s="2"/>
    </row>
    <row r="155" spans="1:27" ht="16">
      <c r="A155" s="54"/>
      <c r="B155" s="55"/>
      <c r="C155" s="25" t="s">
        <v>176</v>
      </c>
      <c r="D155" s="50">
        <v>0</v>
      </c>
      <c r="E155" s="50">
        <v>1</v>
      </c>
      <c r="F155" s="56" t="s">
        <v>177</v>
      </c>
      <c r="G155" s="51">
        <v>5.35</v>
      </c>
      <c r="H155" s="1"/>
      <c r="I155" s="29"/>
      <c r="J155" s="30"/>
      <c r="K155" s="1"/>
      <c r="L155" s="29"/>
      <c r="M155" s="29"/>
      <c r="N155" s="29"/>
      <c r="O155" s="30"/>
      <c r="P155" s="33"/>
      <c r="Q155" s="33"/>
      <c r="R155" s="33"/>
      <c r="S155" s="33"/>
      <c r="T155" s="33"/>
      <c r="U155" s="33"/>
      <c r="V155" s="33"/>
      <c r="W155" s="47"/>
      <c r="X155" s="47"/>
      <c r="Y155" s="2"/>
      <c r="Z155" s="2"/>
      <c r="AA155" s="2"/>
    </row>
    <row r="156" spans="1:27" ht="16">
      <c r="A156" s="54"/>
      <c r="B156" s="55"/>
      <c r="C156" s="25" t="s">
        <v>100</v>
      </c>
      <c r="D156" s="50">
        <v>0</v>
      </c>
      <c r="E156" s="50">
        <v>6</v>
      </c>
      <c r="F156" s="56" t="s">
        <v>101</v>
      </c>
      <c r="G156" s="51">
        <v>0.6</v>
      </c>
      <c r="H156" s="1"/>
      <c r="I156" s="29"/>
      <c r="J156" s="30"/>
      <c r="K156" s="1"/>
      <c r="L156" s="29"/>
      <c r="M156" s="29"/>
      <c r="N156" s="29"/>
      <c r="O156" s="30"/>
      <c r="P156" s="33"/>
      <c r="Q156" s="33"/>
      <c r="R156" s="33"/>
      <c r="S156" s="33"/>
      <c r="T156" s="33"/>
      <c r="U156" s="33"/>
      <c r="V156" s="33"/>
      <c r="W156" s="47"/>
      <c r="X156" s="47"/>
      <c r="Y156" s="2"/>
      <c r="Z156" s="2"/>
      <c r="AA156" s="2"/>
    </row>
    <row r="157" spans="1:27" ht="17" thickBot="1">
      <c r="A157" s="54"/>
      <c r="B157" s="57"/>
      <c r="C157" s="64" t="s">
        <v>102</v>
      </c>
      <c r="D157" s="65">
        <v>0</v>
      </c>
      <c r="E157" s="65">
        <v>1</v>
      </c>
      <c r="F157" s="66" t="s">
        <v>103</v>
      </c>
      <c r="G157" s="67">
        <v>2.8</v>
      </c>
      <c r="H157" s="1"/>
      <c r="I157" s="29"/>
      <c r="J157" s="30"/>
      <c r="K157" s="1"/>
      <c r="L157" s="29"/>
      <c r="M157" s="29"/>
      <c r="N157" s="29"/>
      <c r="O157" s="30"/>
      <c r="P157" s="33"/>
      <c r="Q157" s="33"/>
      <c r="R157" s="33"/>
      <c r="S157" s="33"/>
      <c r="T157" s="33"/>
      <c r="U157" s="33"/>
      <c r="V157" s="33"/>
      <c r="W157" s="47"/>
      <c r="X157" s="47"/>
      <c r="Y157" s="2"/>
      <c r="Z157" s="2"/>
      <c r="AA157" s="2"/>
    </row>
    <row r="158" spans="1:27" ht="16">
      <c r="A158" s="11">
        <v>25</v>
      </c>
      <c r="B158" s="12" t="s">
        <v>193</v>
      </c>
      <c r="C158" s="13"/>
      <c r="D158" s="13"/>
      <c r="E158" s="13"/>
      <c r="F158" s="14"/>
      <c r="G158" s="15">
        <f>E159*G159+E160*G160+E161*G161+E163*G163+E164*G164+E165*G165+E166*G166+E167*G167+E168*G168+E169*G169+E170*G170+E171*G171+E172*G172</f>
        <v>30.900000000000002</v>
      </c>
      <c r="H158" s="41">
        <v>1</v>
      </c>
      <c r="I158" s="41">
        <v>1</v>
      </c>
      <c r="J158" s="42">
        <v>0</v>
      </c>
      <c r="K158" s="43">
        <v>0</v>
      </c>
      <c r="L158" s="44">
        <v>0</v>
      </c>
      <c r="M158" s="44">
        <v>0</v>
      </c>
      <c r="N158" s="44">
        <v>0</v>
      </c>
      <c r="O158" s="80">
        <v>0</v>
      </c>
      <c r="P158" s="47">
        <v>0</v>
      </c>
      <c r="Q158" s="47">
        <v>0</v>
      </c>
      <c r="R158" s="47">
        <v>0</v>
      </c>
      <c r="S158" s="47">
        <v>1</v>
      </c>
      <c r="T158" s="47">
        <v>0</v>
      </c>
      <c r="U158" s="47">
        <v>0</v>
      </c>
      <c r="V158" s="47">
        <v>0</v>
      </c>
      <c r="W158" s="47">
        <v>0</v>
      </c>
      <c r="X158" s="47">
        <v>0</v>
      </c>
      <c r="Y158" s="2"/>
      <c r="Z158" s="2"/>
      <c r="AA158" s="2"/>
    </row>
    <row r="159" spans="1:27" ht="16">
      <c r="A159" s="48"/>
      <c r="B159" s="49" t="s">
        <v>194</v>
      </c>
      <c r="C159" s="25" t="s">
        <v>187</v>
      </c>
      <c r="D159" s="50">
        <v>1</v>
      </c>
      <c r="E159" s="50">
        <v>1</v>
      </c>
      <c r="F159" s="27" t="s">
        <v>613</v>
      </c>
      <c r="G159" s="51">
        <v>0.5</v>
      </c>
      <c r="H159" s="1"/>
      <c r="I159" s="29"/>
      <c r="J159" s="30"/>
      <c r="K159" s="1"/>
      <c r="L159" s="29"/>
      <c r="M159" s="29"/>
      <c r="N159" s="29"/>
      <c r="O159" s="30"/>
      <c r="P159" s="33"/>
      <c r="Q159" s="33"/>
      <c r="R159" s="33"/>
      <c r="S159" s="33"/>
      <c r="T159" s="33"/>
      <c r="U159" s="33"/>
      <c r="V159" s="33"/>
      <c r="W159" s="47"/>
      <c r="X159" s="47"/>
      <c r="Y159" s="2"/>
      <c r="Z159" s="2"/>
      <c r="AA159" s="2"/>
    </row>
    <row r="160" spans="1:27" ht="16">
      <c r="A160" s="34"/>
      <c r="B160" s="52">
        <f>G158</f>
        <v>30.900000000000002</v>
      </c>
      <c r="C160" s="25" t="s">
        <v>188</v>
      </c>
      <c r="D160" s="50">
        <v>1</v>
      </c>
      <c r="E160" s="50">
        <v>1</v>
      </c>
      <c r="F160" s="27" t="s">
        <v>614</v>
      </c>
      <c r="G160" s="51">
        <v>0.3</v>
      </c>
      <c r="H160" s="1"/>
      <c r="I160" s="29"/>
      <c r="J160" s="30"/>
      <c r="K160" s="1"/>
      <c r="L160" s="29"/>
      <c r="M160" s="29"/>
      <c r="N160" s="29"/>
      <c r="O160" s="30"/>
      <c r="P160" s="33"/>
      <c r="Q160" s="33"/>
      <c r="R160" s="33"/>
      <c r="S160" s="33"/>
      <c r="T160" s="33"/>
      <c r="U160" s="33"/>
      <c r="V160" s="33"/>
      <c r="W160" s="47"/>
      <c r="X160" s="47"/>
      <c r="Y160" s="2"/>
      <c r="Z160" s="2"/>
      <c r="AA160" s="2"/>
    </row>
    <row r="161" spans="1:27" ht="16">
      <c r="A161" s="5"/>
      <c r="B161" s="63" t="s">
        <v>195</v>
      </c>
      <c r="C161" s="25" t="s">
        <v>190</v>
      </c>
      <c r="D161" s="50">
        <v>1</v>
      </c>
      <c r="E161" s="50">
        <v>1</v>
      </c>
      <c r="F161" s="27" t="s">
        <v>615</v>
      </c>
      <c r="G161" s="51">
        <v>0.6</v>
      </c>
      <c r="H161" s="1"/>
      <c r="I161" s="29"/>
      <c r="J161" s="30"/>
      <c r="K161" s="1"/>
      <c r="L161" s="29"/>
      <c r="M161" s="29"/>
      <c r="N161" s="29"/>
      <c r="O161" s="30"/>
      <c r="P161" s="33"/>
      <c r="Q161" s="33"/>
      <c r="R161" s="33"/>
      <c r="S161" s="33"/>
      <c r="T161" s="33"/>
      <c r="U161" s="33"/>
      <c r="V161" s="33"/>
      <c r="W161" s="47"/>
      <c r="X161" s="47"/>
      <c r="Y161" s="2"/>
      <c r="Z161" s="2"/>
      <c r="AA161" s="2"/>
    </row>
    <row r="162" spans="1:27" ht="16">
      <c r="A162" s="85"/>
      <c r="B162" s="86"/>
      <c r="C162" s="78" t="s">
        <v>607</v>
      </c>
      <c r="D162" s="50">
        <v>1</v>
      </c>
      <c r="E162" s="50">
        <v>1</v>
      </c>
      <c r="F162" s="27" t="s">
        <v>607</v>
      </c>
      <c r="G162" s="51">
        <v>0.2</v>
      </c>
      <c r="H162" s="85"/>
      <c r="I162" s="86"/>
      <c r="J162" s="80"/>
      <c r="K162" s="85"/>
      <c r="L162" s="86"/>
      <c r="M162" s="86"/>
      <c r="N162" s="86"/>
      <c r="O162" s="80"/>
      <c r="P162" s="47"/>
      <c r="Q162" s="47"/>
      <c r="R162" s="47"/>
      <c r="S162" s="47"/>
      <c r="T162" s="47"/>
      <c r="U162" s="47"/>
      <c r="V162" s="47"/>
      <c r="W162" s="47"/>
      <c r="X162" s="47"/>
      <c r="Y162" s="2"/>
      <c r="Z162" s="2"/>
      <c r="AA162" s="2"/>
    </row>
    <row r="163" spans="1:27" ht="15" customHeight="1">
      <c r="C163" t="s">
        <v>608</v>
      </c>
      <c r="D163" s="201">
        <v>1</v>
      </c>
      <c r="E163" s="201">
        <v>1</v>
      </c>
      <c r="F163" t="s">
        <v>608</v>
      </c>
      <c r="G163" s="51">
        <v>0.2</v>
      </c>
    </row>
    <row r="164" spans="1:27" ht="16">
      <c r="A164" s="85"/>
      <c r="B164" s="86"/>
      <c r="C164" s="78" t="s">
        <v>609</v>
      </c>
      <c r="D164" s="50">
        <v>1</v>
      </c>
      <c r="E164" s="50">
        <v>1</v>
      </c>
      <c r="F164" s="200" t="s">
        <v>609</v>
      </c>
      <c r="G164" s="51">
        <v>0.2</v>
      </c>
      <c r="H164" s="85"/>
      <c r="I164" s="86"/>
      <c r="J164" s="80"/>
      <c r="K164" s="85"/>
      <c r="L164" s="86"/>
      <c r="M164" s="86"/>
      <c r="N164" s="86"/>
      <c r="O164" s="80"/>
      <c r="P164" s="47"/>
      <c r="Q164" s="47"/>
      <c r="R164" s="47"/>
      <c r="S164" s="47"/>
      <c r="T164" s="47"/>
      <c r="U164" s="47"/>
      <c r="V164" s="47"/>
      <c r="W164" s="47"/>
      <c r="X164" s="47"/>
      <c r="Y164" s="2"/>
      <c r="Z164" s="2"/>
      <c r="AA164" s="2"/>
    </row>
    <row r="165" spans="1:27" ht="16">
      <c r="A165" s="85"/>
      <c r="B165" s="86"/>
      <c r="C165" s="78" t="s">
        <v>610</v>
      </c>
      <c r="D165" s="50">
        <v>1</v>
      </c>
      <c r="E165" s="50">
        <v>1</v>
      </c>
      <c r="F165" s="200" t="s">
        <v>610</v>
      </c>
      <c r="G165" s="51">
        <v>0.2</v>
      </c>
      <c r="H165" s="85"/>
      <c r="I165" s="86"/>
      <c r="J165" s="80"/>
      <c r="K165" s="85"/>
      <c r="L165" s="86"/>
      <c r="M165" s="86"/>
      <c r="N165" s="86"/>
      <c r="O165" s="80"/>
      <c r="P165" s="47"/>
      <c r="Q165" s="47"/>
      <c r="R165" s="47"/>
      <c r="S165" s="47"/>
      <c r="T165" s="47"/>
      <c r="U165" s="47"/>
      <c r="V165" s="47"/>
      <c r="W165" s="47"/>
      <c r="X165" s="47"/>
      <c r="Y165" s="2"/>
      <c r="Z165" s="2"/>
      <c r="AA165" s="2"/>
    </row>
    <row r="166" spans="1:27" ht="16">
      <c r="A166" s="54"/>
      <c r="B166" s="55"/>
      <c r="C166" s="81" t="s">
        <v>196</v>
      </c>
      <c r="D166" s="50">
        <v>1</v>
      </c>
      <c r="E166" s="50">
        <v>1</v>
      </c>
      <c r="F166" s="198" t="s">
        <v>622</v>
      </c>
      <c r="G166" s="51">
        <v>0.1</v>
      </c>
      <c r="H166" s="1"/>
      <c r="I166" s="29"/>
      <c r="J166" s="30"/>
      <c r="K166" s="1"/>
      <c r="L166" s="29"/>
      <c r="M166" s="29"/>
      <c r="N166" s="29"/>
      <c r="O166" s="30"/>
      <c r="P166" s="33"/>
      <c r="Q166" s="33"/>
      <c r="R166" s="33"/>
      <c r="S166" s="33"/>
      <c r="T166" s="33"/>
      <c r="U166" s="33"/>
      <c r="V166" s="33"/>
      <c r="W166" s="47"/>
      <c r="X166" s="47"/>
      <c r="Y166" s="2"/>
      <c r="Z166" s="2"/>
      <c r="AA166" s="2"/>
    </row>
    <row r="167" spans="1:27" ht="16">
      <c r="A167" s="54"/>
      <c r="B167" s="55"/>
      <c r="C167" s="81" t="s">
        <v>197</v>
      </c>
      <c r="D167" s="50">
        <v>1</v>
      </c>
      <c r="E167" s="50">
        <v>1</v>
      </c>
      <c r="F167" s="198" t="s">
        <v>623</v>
      </c>
      <c r="G167" s="51">
        <v>0.3</v>
      </c>
      <c r="H167" s="1"/>
      <c r="I167" s="29"/>
      <c r="J167" s="30"/>
      <c r="K167" s="1"/>
      <c r="L167" s="29"/>
      <c r="M167" s="29"/>
      <c r="N167" s="29"/>
      <c r="O167" s="30"/>
      <c r="P167" s="33"/>
      <c r="Q167" s="33"/>
      <c r="R167" s="33"/>
      <c r="S167" s="33"/>
      <c r="T167" s="33"/>
      <c r="U167" s="33"/>
      <c r="V167" s="33"/>
      <c r="W167" s="47"/>
      <c r="X167" s="47"/>
      <c r="Y167" s="2"/>
      <c r="Z167" s="2"/>
      <c r="AA167" s="2"/>
    </row>
    <row r="168" spans="1:27" ht="16">
      <c r="A168" s="54"/>
      <c r="B168" s="55"/>
      <c r="C168" s="25" t="s">
        <v>572</v>
      </c>
      <c r="D168" s="50">
        <v>0</v>
      </c>
      <c r="E168" s="50">
        <v>1</v>
      </c>
      <c r="F168" s="56" t="s">
        <v>143</v>
      </c>
      <c r="G168" s="51">
        <v>15.4</v>
      </c>
      <c r="H168" s="1"/>
      <c r="I168" s="29"/>
      <c r="J168" s="30"/>
      <c r="K168" s="1"/>
      <c r="L168" s="29"/>
      <c r="M168" s="29"/>
      <c r="N168" s="29"/>
      <c r="O168" s="30"/>
      <c r="P168" s="33"/>
      <c r="Q168" s="33"/>
      <c r="R168" s="33"/>
      <c r="S168" s="33"/>
      <c r="T168" s="33"/>
      <c r="U168" s="33"/>
      <c r="V168" s="33"/>
      <c r="W168" s="47"/>
      <c r="X168" s="47"/>
      <c r="Y168" s="2"/>
      <c r="Z168" s="2"/>
      <c r="AA168" s="2"/>
    </row>
    <row r="169" spans="1:27" ht="16">
      <c r="A169" s="54"/>
      <c r="B169" s="55"/>
      <c r="C169" s="25" t="s">
        <v>561</v>
      </c>
      <c r="D169" s="50">
        <v>0</v>
      </c>
      <c r="E169" s="50">
        <v>20</v>
      </c>
      <c r="F169" s="56" t="s">
        <v>68</v>
      </c>
      <c r="G169" s="51">
        <v>0.6</v>
      </c>
      <c r="H169" s="1"/>
      <c r="I169" s="29"/>
      <c r="J169" s="30"/>
      <c r="K169" s="1"/>
      <c r="L169" s="29"/>
      <c r="M169" s="29"/>
      <c r="N169" s="29"/>
      <c r="O169" s="30"/>
      <c r="P169" s="33"/>
      <c r="Q169" s="33"/>
      <c r="R169" s="33"/>
      <c r="S169" s="33"/>
      <c r="T169" s="33"/>
      <c r="U169" s="33"/>
      <c r="V169" s="33"/>
      <c r="W169" s="47"/>
      <c r="X169" s="47"/>
      <c r="Y169" s="2"/>
      <c r="Z169" s="2"/>
      <c r="AA169" s="2"/>
    </row>
    <row r="170" spans="1:27" ht="16">
      <c r="A170" s="54"/>
      <c r="B170" s="55"/>
      <c r="C170" s="25" t="s">
        <v>573</v>
      </c>
      <c r="D170" s="50">
        <v>0</v>
      </c>
      <c r="E170" s="50">
        <v>3</v>
      </c>
      <c r="F170" s="56" t="s">
        <v>69</v>
      </c>
      <c r="G170" s="51">
        <v>0.2</v>
      </c>
      <c r="H170" s="1"/>
      <c r="I170" s="29"/>
      <c r="J170" s="30"/>
      <c r="K170" s="1"/>
      <c r="L170" s="29"/>
      <c r="M170" s="29"/>
      <c r="N170" s="29"/>
      <c r="O170" s="30"/>
      <c r="P170" s="33"/>
      <c r="Q170" s="33"/>
      <c r="R170" s="33"/>
      <c r="S170" s="33"/>
      <c r="T170" s="33"/>
      <c r="U170" s="33"/>
      <c r="V170" s="33"/>
      <c r="W170" s="47"/>
      <c r="X170" s="47"/>
      <c r="Y170" s="2"/>
      <c r="Z170" s="2"/>
      <c r="AA170" s="2"/>
    </row>
    <row r="171" spans="1:27" ht="16">
      <c r="A171" s="54"/>
      <c r="B171" s="55"/>
      <c r="C171" s="25" t="s">
        <v>574</v>
      </c>
      <c r="D171" s="50">
        <v>0</v>
      </c>
      <c r="E171" s="50">
        <v>1</v>
      </c>
      <c r="F171" s="69" t="s">
        <v>96</v>
      </c>
      <c r="G171" s="51">
        <v>0.1</v>
      </c>
      <c r="H171" s="1"/>
      <c r="I171" s="29"/>
      <c r="J171" s="30"/>
      <c r="K171" s="1"/>
      <c r="L171" s="29"/>
      <c r="M171" s="29"/>
      <c r="N171" s="29"/>
      <c r="O171" s="30"/>
      <c r="P171" s="33"/>
      <c r="Q171" s="33"/>
      <c r="R171" s="33"/>
      <c r="S171" s="33"/>
      <c r="T171" s="33"/>
      <c r="U171" s="33"/>
      <c r="V171" s="33"/>
      <c r="W171" s="47"/>
      <c r="X171" s="47"/>
      <c r="Y171" s="2"/>
      <c r="Z171" s="2"/>
      <c r="AA171" s="2"/>
    </row>
    <row r="172" spans="1:27" ht="17" thickBot="1">
      <c r="A172" s="54"/>
      <c r="B172" s="57"/>
      <c r="C172" s="64" t="s">
        <v>566</v>
      </c>
      <c r="D172" s="65">
        <v>0</v>
      </c>
      <c r="E172" s="65">
        <v>2</v>
      </c>
      <c r="F172" s="66" t="s">
        <v>124</v>
      </c>
      <c r="G172" s="67">
        <v>0.2</v>
      </c>
      <c r="H172" s="1"/>
      <c r="I172" s="29"/>
      <c r="J172" s="30"/>
      <c r="K172" s="1"/>
      <c r="L172" s="29"/>
      <c r="M172" s="29"/>
      <c r="N172" s="29"/>
      <c r="O172" s="30"/>
      <c r="P172" s="33"/>
      <c r="Q172" s="33"/>
      <c r="R172" s="33"/>
      <c r="S172" s="33"/>
      <c r="T172" s="33"/>
      <c r="U172" s="33"/>
      <c r="V172" s="33"/>
      <c r="W172" s="47"/>
      <c r="X172" s="47"/>
      <c r="Y172" s="2"/>
      <c r="Z172" s="2"/>
      <c r="AA172" s="2"/>
    </row>
    <row r="173" spans="1:27" ht="16">
      <c r="A173" s="11">
        <v>26</v>
      </c>
      <c r="B173" s="12" t="s">
        <v>198</v>
      </c>
      <c r="C173" s="13"/>
      <c r="D173" s="13"/>
      <c r="E173" s="13"/>
      <c r="F173" s="14"/>
      <c r="G173" s="15">
        <f>E174*G174+E175*G175+E176*G176+E177*G177+E178*G178</f>
        <v>2.6</v>
      </c>
      <c r="H173" s="70">
        <v>0</v>
      </c>
      <c r="I173" s="41">
        <v>2</v>
      </c>
      <c r="J173" s="42">
        <v>0</v>
      </c>
      <c r="K173" s="43">
        <v>1</v>
      </c>
      <c r="L173" s="44">
        <v>0</v>
      </c>
      <c r="M173" s="44">
        <v>0</v>
      </c>
      <c r="N173" s="44">
        <v>0</v>
      </c>
      <c r="O173" s="80">
        <v>0</v>
      </c>
      <c r="P173" s="47">
        <v>0</v>
      </c>
      <c r="Q173" s="47">
        <v>0</v>
      </c>
      <c r="R173" s="47">
        <v>0</v>
      </c>
      <c r="S173" s="47">
        <v>0</v>
      </c>
      <c r="T173" s="47">
        <v>0</v>
      </c>
      <c r="U173" s="47">
        <v>0</v>
      </c>
      <c r="V173" s="47">
        <v>0</v>
      </c>
      <c r="W173" s="47">
        <v>0</v>
      </c>
      <c r="X173" s="47">
        <v>0</v>
      </c>
      <c r="Y173" s="2"/>
      <c r="Z173" s="2"/>
      <c r="AA173" s="2"/>
    </row>
    <row r="174" spans="1:27" ht="16">
      <c r="A174" s="23"/>
      <c r="B174" s="24" t="s">
        <v>199</v>
      </c>
      <c r="C174" s="25" t="s">
        <v>560</v>
      </c>
      <c r="D174" s="50"/>
      <c r="E174" s="50">
        <v>1</v>
      </c>
      <c r="F174" s="62" t="s">
        <v>72</v>
      </c>
      <c r="G174" s="51">
        <f>$G$16</f>
        <v>2.2000000000000002</v>
      </c>
      <c r="H174" s="70"/>
      <c r="I174" s="41"/>
      <c r="J174" s="42"/>
      <c r="K174" s="43"/>
      <c r="L174" s="44"/>
      <c r="M174" s="44"/>
      <c r="N174" s="44"/>
      <c r="O174" s="80"/>
      <c r="P174" s="47"/>
      <c r="Q174" s="47"/>
      <c r="R174" s="47"/>
      <c r="S174" s="47"/>
      <c r="T174" s="47"/>
      <c r="U174" s="47"/>
      <c r="V174" s="47"/>
      <c r="W174" s="47"/>
      <c r="X174" s="47"/>
      <c r="Y174" s="2"/>
      <c r="Z174" s="2"/>
      <c r="AA174" s="2"/>
    </row>
    <row r="175" spans="1:27" ht="16">
      <c r="A175" s="82"/>
      <c r="B175" s="83">
        <f>G173</f>
        <v>2.6</v>
      </c>
      <c r="C175" s="25" t="s">
        <v>200</v>
      </c>
      <c r="D175" s="25">
        <v>1</v>
      </c>
      <c r="E175" s="25">
        <v>1</v>
      </c>
      <c r="F175" s="84" t="s">
        <v>618</v>
      </c>
      <c r="G175" s="51">
        <v>0.4</v>
      </c>
      <c r="H175" s="70"/>
      <c r="I175" s="41"/>
      <c r="J175" s="42"/>
      <c r="K175" s="43"/>
      <c r="L175" s="44"/>
      <c r="M175" s="44"/>
      <c r="N175" s="44"/>
      <c r="O175" s="80"/>
      <c r="P175" s="47"/>
      <c r="Q175" s="47"/>
      <c r="R175" s="47"/>
      <c r="S175" s="47"/>
      <c r="T175" s="47"/>
      <c r="U175" s="47"/>
      <c r="V175" s="47"/>
      <c r="W175" s="47"/>
      <c r="X175" s="47"/>
      <c r="Y175" s="2"/>
      <c r="Z175" s="2"/>
      <c r="AA175" s="2"/>
    </row>
    <row r="176" spans="1:27" ht="16">
      <c r="A176" s="85"/>
      <c r="B176" s="86" t="s">
        <v>201</v>
      </c>
      <c r="C176" s="25" t="s">
        <v>202</v>
      </c>
      <c r="D176" s="25">
        <v>1</v>
      </c>
      <c r="E176" s="25">
        <v>1</v>
      </c>
      <c r="F176" s="84" t="s">
        <v>621</v>
      </c>
      <c r="G176" s="51">
        <v>0</v>
      </c>
      <c r="H176" s="70"/>
      <c r="I176" s="41"/>
      <c r="J176" s="42"/>
      <c r="K176" s="43"/>
      <c r="L176" s="44"/>
      <c r="M176" s="44"/>
      <c r="N176" s="44"/>
      <c r="O176" s="80"/>
      <c r="P176" s="47"/>
      <c r="Q176" s="47"/>
      <c r="R176" s="47"/>
      <c r="S176" s="47"/>
      <c r="T176" s="47"/>
      <c r="U176" s="47"/>
      <c r="V176" s="47"/>
      <c r="W176" s="47"/>
      <c r="X176" s="47"/>
      <c r="Y176" s="2"/>
      <c r="Z176" s="2"/>
      <c r="AA176" s="2"/>
    </row>
    <row r="177" spans="1:27" ht="16">
      <c r="A177" s="11"/>
      <c r="B177" s="87"/>
      <c r="C177" s="25" t="s">
        <v>203</v>
      </c>
      <c r="D177" s="25">
        <v>1</v>
      </c>
      <c r="E177" s="25">
        <v>7</v>
      </c>
      <c r="F177" s="84" t="s">
        <v>619</v>
      </c>
      <c r="G177" s="51">
        <v>0</v>
      </c>
      <c r="H177" s="70"/>
      <c r="I177" s="41"/>
      <c r="J177" s="42"/>
      <c r="K177" s="43"/>
      <c r="L177" s="44"/>
      <c r="M177" s="44"/>
      <c r="N177" s="44"/>
      <c r="O177" s="80"/>
      <c r="P177" s="47"/>
      <c r="Q177" s="47"/>
      <c r="R177" s="47"/>
      <c r="S177" s="47"/>
      <c r="T177" s="47"/>
      <c r="U177" s="47"/>
      <c r="V177" s="47"/>
      <c r="W177" s="47"/>
      <c r="X177" s="47"/>
      <c r="Y177" s="2"/>
      <c r="Z177" s="2"/>
      <c r="AA177" s="2"/>
    </row>
    <row r="178" spans="1:27" ht="17" thickBot="1">
      <c r="A178" s="11"/>
      <c r="B178" s="88"/>
      <c r="C178" s="64" t="s">
        <v>204</v>
      </c>
      <c r="D178" s="64">
        <v>1</v>
      </c>
      <c r="E178" s="64">
        <v>1</v>
      </c>
      <c r="F178" s="89" t="s">
        <v>620</v>
      </c>
      <c r="G178" s="67">
        <v>0</v>
      </c>
      <c r="H178" s="70"/>
      <c r="I178" s="41"/>
      <c r="J178" s="42"/>
      <c r="K178" s="43"/>
      <c r="L178" s="44"/>
      <c r="M178" s="44"/>
      <c r="N178" s="44"/>
      <c r="O178" s="80"/>
      <c r="P178" s="47"/>
      <c r="Q178" s="47"/>
      <c r="R178" s="47"/>
      <c r="S178" s="47"/>
      <c r="T178" s="47"/>
      <c r="U178" s="47"/>
      <c r="V178" s="47"/>
      <c r="W178" s="47"/>
      <c r="X178" s="47"/>
      <c r="Y178" s="2"/>
      <c r="Z178" s="2"/>
      <c r="AA178" s="2"/>
    </row>
    <row r="179" spans="1:27" ht="16">
      <c r="A179" s="11">
        <v>27</v>
      </c>
      <c r="B179" s="12" t="s">
        <v>205</v>
      </c>
      <c r="C179" s="90"/>
      <c r="D179" s="90"/>
      <c r="E179" s="90"/>
      <c r="F179" s="91"/>
      <c r="G179" s="92">
        <f>E180*G180+E181*G181+E182*G182+E183*G183+E184*G184+E185*G185+E186*G186</f>
        <v>187.8</v>
      </c>
      <c r="H179" s="41">
        <v>0</v>
      </c>
      <c r="I179" s="41">
        <v>0</v>
      </c>
      <c r="J179" s="42">
        <v>1</v>
      </c>
      <c r="K179" s="43">
        <v>2</v>
      </c>
      <c r="L179" s="44">
        <v>1</v>
      </c>
      <c r="M179" s="44">
        <v>1</v>
      </c>
      <c r="N179" s="44">
        <v>1</v>
      </c>
      <c r="O179" s="80">
        <v>1</v>
      </c>
      <c r="P179" s="47">
        <v>1</v>
      </c>
      <c r="Q179" s="47">
        <v>1</v>
      </c>
      <c r="R179" s="47">
        <v>0</v>
      </c>
      <c r="S179" s="47">
        <v>0</v>
      </c>
      <c r="T179" s="47">
        <v>0</v>
      </c>
      <c r="U179" s="47">
        <v>0</v>
      </c>
      <c r="V179" s="47">
        <v>1</v>
      </c>
      <c r="W179" s="47">
        <v>1</v>
      </c>
      <c r="X179" s="47">
        <v>1</v>
      </c>
      <c r="Y179" s="2"/>
      <c r="Z179" s="2"/>
      <c r="AA179" s="2"/>
    </row>
    <row r="180" spans="1:27" ht="16">
      <c r="A180" s="34"/>
      <c r="C180" s="25" t="s">
        <v>206</v>
      </c>
      <c r="D180" s="50"/>
      <c r="E180" s="50">
        <v>1</v>
      </c>
      <c r="F180" s="56" t="s">
        <v>207</v>
      </c>
      <c r="G180" s="51">
        <v>40</v>
      </c>
      <c r="H180" s="1"/>
      <c r="I180" s="29"/>
      <c r="J180" s="30"/>
      <c r="K180" s="5" t="s">
        <v>208</v>
      </c>
      <c r="L180" s="29"/>
      <c r="M180" s="29"/>
      <c r="N180" s="29"/>
      <c r="O180" s="30"/>
      <c r="P180" s="33"/>
      <c r="Q180" s="33"/>
      <c r="R180" s="33"/>
      <c r="S180" s="33"/>
      <c r="T180" s="33"/>
      <c r="U180" s="33"/>
      <c r="V180" s="33"/>
      <c r="W180" s="47"/>
      <c r="X180" s="47"/>
      <c r="Y180" s="2"/>
      <c r="Z180" s="2"/>
      <c r="AA180" s="2"/>
    </row>
    <row r="181" spans="1:27" ht="16">
      <c r="A181" s="54"/>
      <c r="B181" s="52">
        <f>G179</f>
        <v>187.8</v>
      </c>
      <c r="C181" s="25" t="s">
        <v>209</v>
      </c>
      <c r="D181" s="50"/>
      <c r="E181" s="50">
        <v>1</v>
      </c>
      <c r="F181" s="56" t="s">
        <v>210</v>
      </c>
      <c r="G181" s="51">
        <v>64.5</v>
      </c>
      <c r="H181" s="1"/>
      <c r="I181" s="29"/>
      <c r="J181" s="30"/>
      <c r="K181" s="1"/>
      <c r="L181" s="29"/>
      <c r="M181" s="29"/>
      <c r="N181" s="29"/>
      <c r="O181" s="30"/>
      <c r="P181" s="33"/>
      <c r="Q181" s="33"/>
      <c r="R181" s="33"/>
      <c r="S181" s="33"/>
      <c r="T181" s="33"/>
      <c r="U181" s="33"/>
      <c r="V181" s="33"/>
      <c r="W181" s="47"/>
      <c r="X181" s="47"/>
      <c r="Y181" s="2"/>
      <c r="Z181" s="2"/>
      <c r="AA181" s="2"/>
    </row>
    <row r="182" spans="1:27" ht="16">
      <c r="A182" s="54"/>
      <c r="B182" s="55"/>
      <c r="C182" s="25" t="s">
        <v>211</v>
      </c>
      <c r="D182" s="50"/>
      <c r="E182" s="50">
        <v>1</v>
      </c>
      <c r="F182" s="56" t="s">
        <v>212</v>
      </c>
      <c r="G182" s="51">
        <v>22.3</v>
      </c>
      <c r="H182" s="1"/>
      <c r="I182" s="29"/>
      <c r="J182" s="30"/>
      <c r="K182" s="1"/>
      <c r="L182" s="29"/>
      <c r="M182" s="29"/>
      <c r="N182" s="29"/>
      <c r="O182" s="30"/>
      <c r="P182" s="33"/>
      <c r="Q182" s="33"/>
      <c r="R182" s="33"/>
      <c r="S182" s="33"/>
      <c r="T182" s="33"/>
      <c r="U182" s="33"/>
      <c r="V182" s="33"/>
      <c r="W182" s="47"/>
      <c r="X182" s="47"/>
      <c r="Y182" s="2"/>
      <c r="Z182" s="2"/>
      <c r="AA182" s="2"/>
    </row>
    <row r="183" spans="1:27" ht="16">
      <c r="A183" s="54"/>
      <c r="B183" s="55"/>
      <c r="C183" s="25" t="s">
        <v>213</v>
      </c>
      <c r="D183" s="50"/>
      <c r="E183" s="50">
        <v>1</v>
      </c>
      <c r="F183" s="56" t="s">
        <v>214</v>
      </c>
      <c r="G183" s="51">
        <v>9.5</v>
      </c>
      <c r="H183" s="1"/>
      <c r="I183" s="29"/>
      <c r="J183" s="30"/>
      <c r="K183" s="1"/>
      <c r="L183" s="29"/>
      <c r="M183" s="29"/>
      <c r="N183" s="29"/>
      <c r="O183" s="30"/>
      <c r="P183" s="33"/>
      <c r="Q183" s="33"/>
      <c r="R183" s="33"/>
      <c r="S183" s="33"/>
      <c r="T183" s="33"/>
      <c r="U183" s="33"/>
      <c r="V183" s="33"/>
      <c r="W183" s="47"/>
      <c r="X183" s="47"/>
      <c r="Y183" s="2"/>
      <c r="Z183" s="2"/>
      <c r="AA183" s="2"/>
    </row>
    <row r="184" spans="1:27" ht="16">
      <c r="A184" s="54"/>
      <c r="B184" s="55"/>
      <c r="C184" s="25" t="s">
        <v>215</v>
      </c>
      <c r="D184" s="50"/>
      <c r="E184" s="50">
        <v>1</v>
      </c>
      <c r="F184" s="56" t="s">
        <v>216</v>
      </c>
      <c r="G184" s="51">
        <v>11</v>
      </c>
      <c r="H184" s="1"/>
      <c r="I184" s="29"/>
      <c r="J184" s="30"/>
      <c r="K184" s="1"/>
      <c r="L184" s="29"/>
      <c r="M184" s="29"/>
      <c r="N184" s="29"/>
      <c r="O184" s="30"/>
      <c r="P184" s="33"/>
      <c r="Q184" s="33"/>
      <c r="R184" s="33"/>
      <c r="S184" s="33"/>
      <c r="T184" s="33"/>
      <c r="U184" s="33"/>
      <c r="V184" s="33"/>
      <c r="W184" s="47"/>
      <c r="X184" s="47"/>
      <c r="Y184" s="2"/>
      <c r="Z184" s="2"/>
      <c r="AA184" s="2"/>
    </row>
    <row r="185" spans="1:27" ht="16">
      <c r="A185" s="54"/>
      <c r="B185" s="55"/>
      <c r="C185" s="25" t="s">
        <v>217</v>
      </c>
      <c r="D185" s="50"/>
      <c r="E185" s="50">
        <v>1</v>
      </c>
      <c r="F185" s="56" t="s">
        <v>218</v>
      </c>
      <c r="G185" s="51">
        <v>27</v>
      </c>
      <c r="H185" s="1"/>
      <c r="I185" s="29"/>
      <c r="J185" s="30"/>
      <c r="K185" s="1"/>
      <c r="L185" s="29"/>
      <c r="M185" s="29"/>
      <c r="N185" s="29"/>
      <c r="O185" s="30"/>
      <c r="P185" s="33"/>
      <c r="Q185" s="33"/>
      <c r="R185" s="33"/>
      <c r="S185" s="33"/>
      <c r="T185" s="33"/>
      <c r="U185" s="33"/>
      <c r="V185" s="33"/>
      <c r="W185" s="47"/>
      <c r="X185" s="47"/>
      <c r="Y185" s="2"/>
      <c r="Z185" s="2"/>
      <c r="AA185" s="2"/>
    </row>
    <row r="186" spans="1:27" ht="17" thickBot="1">
      <c r="A186" s="54"/>
      <c r="B186" s="57"/>
      <c r="C186" s="64" t="s">
        <v>219</v>
      </c>
      <c r="D186" s="65"/>
      <c r="E186" s="65">
        <v>1</v>
      </c>
      <c r="F186" s="66" t="s">
        <v>220</v>
      </c>
      <c r="G186" s="67">
        <v>13.5</v>
      </c>
      <c r="H186" s="1"/>
      <c r="I186" s="29"/>
      <c r="J186" s="30"/>
      <c r="K186" s="1"/>
      <c r="L186" s="29"/>
      <c r="M186" s="29"/>
      <c r="N186" s="29"/>
      <c r="O186" s="30"/>
      <c r="P186" s="33"/>
      <c r="Q186" s="33"/>
      <c r="R186" s="33"/>
      <c r="S186" s="33"/>
      <c r="T186" s="33"/>
      <c r="U186" s="33"/>
      <c r="V186" s="33"/>
      <c r="W186" s="47"/>
      <c r="X186" s="47"/>
      <c r="Y186" s="2"/>
      <c r="Z186" s="2"/>
      <c r="AA186" s="2"/>
    </row>
    <row r="187" spans="1:27" ht="16">
      <c r="A187" s="11">
        <v>28</v>
      </c>
      <c r="B187" s="12" t="s">
        <v>221</v>
      </c>
      <c r="C187" s="90"/>
      <c r="D187" s="90"/>
      <c r="E187" s="90"/>
      <c r="F187" s="91"/>
      <c r="G187" s="92"/>
      <c r="H187" s="41"/>
      <c r="I187" s="41"/>
      <c r="J187" s="42"/>
      <c r="K187" s="43"/>
      <c r="L187" s="44"/>
      <c r="M187" s="44"/>
      <c r="N187" s="44"/>
      <c r="O187" s="80"/>
      <c r="P187" s="47"/>
      <c r="Q187" s="44"/>
      <c r="R187" s="80"/>
      <c r="S187" s="47"/>
      <c r="T187" s="44"/>
      <c r="U187" s="80"/>
      <c r="V187" s="47"/>
      <c r="W187" s="47"/>
      <c r="X187" s="47"/>
      <c r="Y187" s="2"/>
      <c r="Z187" s="2"/>
      <c r="AA187" s="2"/>
    </row>
    <row r="188" spans="1:27" ht="16">
      <c r="A188" s="43"/>
      <c r="B188" s="93" t="s">
        <v>222</v>
      </c>
      <c r="C188" s="94"/>
      <c r="D188" s="50"/>
      <c r="E188" s="50">
        <v>1</v>
      </c>
      <c r="F188" s="56" t="s">
        <v>223</v>
      </c>
      <c r="G188" s="95">
        <v>7</v>
      </c>
      <c r="H188" s="70">
        <v>1</v>
      </c>
      <c r="I188" s="44">
        <v>1</v>
      </c>
      <c r="J188" s="80">
        <v>1</v>
      </c>
      <c r="K188" s="43">
        <v>0</v>
      </c>
      <c r="L188" s="44">
        <v>0</v>
      </c>
      <c r="M188" s="44">
        <v>0</v>
      </c>
      <c r="N188" s="44">
        <v>0</v>
      </c>
      <c r="O188" s="80">
        <v>0</v>
      </c>
      <c r="P188" s="47">
        <v>0</v>
      </c>
      <c r="Q188" s="44">
        <v>0</v>
      </c>
      <c r="R188" s="80">
        <v>1</v>
      </c>
      <c r="S188" s="47">
        <v>1</v>
      </c>
      <c r="T188" s="44">
        <v>0</v>
      </c>
      <c r="U188" s="80">
        <v>0</v>
      </c>
      <c r="V188" s="47">
        <v>0</v>
      </c>
      <c r="W188" s="47">
        <v>0</v>
      </c>
      <c r="X188" s="47">
        <v>0</v>
      </c>
      <c r="Y188" s="2"/>
      <c r="Z188" s="2"/>
      <c r="AA188" s="2"/>
    </row>
    <row r="189" spans="1:27" ht="16">
      <c r="A189" s="43"/>
      <c r="B189" s="93" t="s">
        <v>224</v>
      </c>
      <c r="C189" s="94"/>
      <c r="D189" s="50"/>
      <c r="E189" s="50">
        <v>1</v>
      </c>
      <c r="F189" s="56" t="s">
        <v>225</v>
      </c>
      <c r="G189" s="95">
        <v>13.1</v>
      </c>
      <c r="H189" s="43">
        <v>0</v>
      </c>
      <c r="I189" s="44">
        <v>0</v>
      </c>
      <c r="J189" s="80">
        <v>1</v>
      </c>
      <c r="K189" s="43">
        <v>0</v>
      </c>
      <c r="L189" s="44">
        <v>0</v>
      </c>
      <c r="M189" s="44">
        <v>0</v>
      </c>
      <c r="N189" s="44">
        <v>0</v>
      </c>
      <c r="O189" s="80">
        <v>0</v>
      </c>
      <c r="P189" s="47">
        <v>0</v>
      </c>
      <c r="Q189" s="44">
        <v>0</v>
      </c>
      <c r="R189" s="80">
        <v>0</v>
      </c>
      <c r="S189" s="47">
        <v>0</v>
      </c>
      <c r="T189" s="44">
        <v>0</v>
      </c>
      <c r="U189" s="80">
        <v>0</v>
      </c>
      <c r="V189" s="47">
        <v>0</v>
      </c>
      <c r="W189" s="47">
        <v>0</v>
      </c>
      <c r="X189" s="47">
        <v>0</v>
      </c>
      <c r="Y189" s="2"/>
      <c r="Z189" s="2"/>
      <c r="AA189" s="2"/>
    </row>
    <row r="190" spans="1:27" ht="16">
      <c r="A190" s="96"/>
      <c r="B190" s="97" t="s">
        <v>226</v>
      </c>
      <c r="C190" s="94"/>
      <c r="D190" s="98"/>
      <c r="E190" s="98">
        <v>1</v>
      </c>
      <c r="F190" s="27" t="s">
        <v>227</v>
      </c>
      <c r="G190" s="99">
        <v>0</v>
      </c>
      <c r="H190" s="100">
        <v>0</v>
      </c>
      <c r="I190" s="101">
        <v>0</v>
      </c>
      <c r="J190" s="101">
        <v>0</v>
      </c>
      <c r="K190" s="101">
        <v>0</v>
      </c>
      <c r="L190" s="101">
        <v>0</v>
      </c>
      <c r="M190" s="101">
        <v>0</v>
      </c>
      <c r="N190" s="101">
        <v>0</v>
      </c>
      <c r="O190" s="101">
        <v>0</v>
      </c>
      <c r="P190" s="101">
        <v>0</v>
      </c>
      <c r="Q190" s="101">
        <v>0</v>
      </c>
      <c r="R190" s="101">
        <v>0</v>
      </c>
      <c r="S190" s="101">
        <v>1</v>
      </c>
      <c r="T190" s="101">
        <v>0</v>
      </c>
      <c r="U190" s="101">
        <v>1</v>
      </c>
      <c r="V190" s="101">
        <v>0</v>
      </c>
      <c r="W190" s="101">
        <v>0</v>
      </c>
      <c r="X190" s="101">
        <v>0</v>
      </c>
      <c r="Y190" s="2"/>
      <c r="Z190" s="2"/>
      <c r="AA190" s="2"/>
    </row>
    <row r="191" spans="1:27" ht="16">
      <c r="A191" s="96"/>
      <c r="B191" s="97" t="s">
        <v>228</v>
      </c>
      <c r="C191" s="94"/>
      <c r="D191" s="98"/>
      <c r="E191" s="98">
        <v>1</v>
      </c>
      <c r="F191" s="102"/>
      <c r="G191" s="99">
        <v>0</v>
      </c>
      <c r="H191" s="100">
        <v>0</v>
      </c>
      <c r="I191" s="101">
        <v>0</v>
      </c>
      <c r="J191" s="101">
        <v>0</v>
      </c>
      <c r="K191" s="101">
        <v>0</v>
      </c>
      <c r="L191" s="101">
        <v>0</v>
      </c>
      <c r="M191" s="101">
        <v>1</v>
      </c>
      <c r="N191" s="101">
        <v>0</v>
      </c>
      <c r="O191" s="101">
        <v>0</v>
      </c>
      <c r="P191" s="101">
        <v>0</v>
      </c>
      <c r="Q191" s="101">
        <v>0</v>
      </c>
      <c r="R191" s="101">
        <v>0</v>
      </c>
      <c r="S191" s="101">
        <v>0</v>
      </c>
      <c r="T191" s="101">
        <v>0</v>
      </c>
      <c r="U191" s="101">
        <v>0</v>
      </c>
      <c r="V191" s="101">
        <v>0</v>
      </c>
      <c r="W191" s="101">
        <v>0</v>
      </c>
      <c r="X191" s="101">
        <v>0</v>
      </c>
      <c r="Y191" s="2"/>
      <c r="Z191" s="2"/>
      <c r="AA191" s="2"/>
    </row>
    <row r="192" spans="1:27" ht="17" thickBot="1">
      <c r="A192" s="96"/>
      <c r="B192" s="103" t="s">
        <v>229</v>
      </c>
      <c r="C192" s="104"/>
      <c r="D192" s="105"/>
      <c r="E192" s="105">
        <v>1</v>
      </c>
      <c r="F192" s="106"/>
      <c r="G192" s="107">
        <v>0</v>
      </c>
      <c r="H192" s="100">
        <v>0</v>
      </c>
      <c r="I192" s="101">
        <v>0</v>
      </c>
      <c r="J192" s="101">
        <v>0</v>
      </c>
      <c r="K192" s="101">
        <v>0</v>
      </c>
      <c r="L192" s="101">
        <v>2</v>
      </c>
      <c r="M192" s="101">
        <v>0</v>
      </c>
      <c r="N192" s="101">
        <v>0</v>
      </c>
      <c r="O192" s="101">
        <v>0</v>
      </c>
      <c r="P192" s="101">
        <v>0</v>
      </c>
      <c r="Q192" s="101">
        <v>0</v>
      </c>
      <c r="R192" s="101">
        <v>0</v>
      </c>
      <c r="S192" s="101">
        <v>0</v>
      </c>
      <c r="T192" s="101">
        <v>0</v>
      </c>
      <c r="U192" s="101">
        <v>0</v>
      </c>
      <c r="V192" s="101">
        <v>0</v>
      </c>
      <c r="W192" s="101">
        <v>0</v>
      </c>
      <c r="X192" s="101">
        <v>0</v>
      </c>
      <c r="Y192" s="2"/>
      <c r="Z192" s="2"/>
      <c r="AA192" s="2"/>
    </row>
    <row r="193" spans="1:27" ht="16">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c r="A202" s="108"/>
      <c r="B202" s="108" t="s">
        <v>627</v>
      </c>
      <c r="C202" s="2" t="s">
        <v>628</v>
      </c>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c r="A203" s="108"/>
      <c r="B203" s="108"/>
      <c r="C203" s="2" t="s">
        <v>629</v>
      </c>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spans="1:27" ht="16">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spans="1:27" ht="16">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spans="1:27" ht="16">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spans="1:27" ht="16">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spans="1:27" ht="16">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row r="1012" spans="1:27" ht="16">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row>
    <row r="1013" spans="1:27" ht="16">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row>
    <row r="1014" spans="1:27" ht="16">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9" r:id="rId32" xr:uid="{00000000-0004-0000-0000-000020000000}"/>
    <hyperlink ref="B11" r:id="rId33" xr:uid="{00000000-0004-0000-0000-000021000000}"/>
    <hyperlink ref="F12" r:id="rId34" xr:uid="{00000000-0004-0000-0000-000023000000}"/>
    <hyperlink ref="B14" r:id="rId35" xr:uid="{00000000-0004-0000-0000-000024000000}"/>
    <hyperlink ref="F14" r:id="rId36" display="https://github.com/bionanoimaging/UC2-GIT/blob/master/CAD/ASSEMBLY_Baseplate_v2/STL/Assembly_base_4x4.stl" xr:uid="{00000000-0004-0000-0000-000025000000}"/>
    <hyperlink ref="F15" r:id="rId37" xr:uid="{00000000-0004-0000-0000-000026000000}"/>
    <hyperlink ref="B17" r:id="rId38" xr:uid="{00000000-0004-0000-0000-000027000000}"/>
    <hyperlink ref="F20" r:id="rId39" xr:uid="{00000000-0004-0000-0000-00002B000000}"/>
    <hyperlink ref="B22" r:id="rId40" xr:uid="{00000000-0004-0000-0000-00002C000000}"/>
    <hyperlink ref="F25" r:id="rId41" xr:uid="{00000000-0004-0000-0000-00002F000000}"/>
    <hyperlink ref="F26" r:id="rId42" xr:uid="{00000000-0004-0000-0000-000030000000}"/>
    <hyperlink ref="B28" r:id="rId43" xr:uid="{00000000-0004-0000-0000-000031000000}"/>
    <hyperlink ref="F30" r:id="rId44" xr:uid="{00000000-0004-0000-0000-000033000000}"/>
    <hyperlink ref="B32" r:id="rId45" xr:uid="{00000000-0004-0000-0000-000034000000}"/>
    <hyperlink ref="F35" r:id="rId46" xr:uid="{00000000-0004-0000-0000-000037000000}"/>
    <hyperlink ref="B37" r:id="rId47" xr:uid="{00000000-0004-0000-0000-000038000000}"/>
    <hyperlink ref="F39" r:id="rId48" xr:uid="{00000000-0004-0000-0000-00003B000000}"/>
    <hyperlink ref="F40" r:id="rId49" xr:uid="{00000000-0004-0000-0000-00003C000000}"/>
    <hyperlink ref="F41" r:id="rId50" xr:uid="{00000000-0004-0000-0000-00003D000000}"/>
    <hyperlink ref="F42" r:id="rId51" xr:uid="{00000000-0004-0000-0000-00003E000000}"/>
    <hyperlink ref="F43" r:id="rId52" xr:uid="{00000000-0004-0000-0000-00003F000000}"/>
    <hyperlink ref="F44" r:id="rId53" xr:uid="{00000000-0004-0000-0000-000040000000}"/>
    <hyperlink ref="B46" r:id="rId54" xr:uid="{00000000-0004-0000-0000-000041000000}"/>
    <hyperlink ref="F50" r:id="rId55" xr:uid="{00000000-0004-0000-0000-000045000000}"/>
    <hyperlink ref="F51" r:id="rId56" xr:uid="{00000000-0004-0000-0000-000046000000}"/>
    <hyperlink ref="F53" r:id="rId57" xr:uid="{00000000-0004-0000-0000-000047000000}"/>
    <hyperlink ref="F54" r:id="rId58" xr:uid="{00000000-0004-0000-0000-000048000000}"/>
    <hyperlink ref="B56" r:id="rId59" xr:uid="{00000000-0004-0000-0000-000049000000}"/>
    <hyperlink ref="F59" r:id="rId60" xr:uid="{00000000-0004-0000-0000-00004C000000}"/>
    <hyperlink ref="F60" r:id="rId61" xr:uid="{00000000-0004-0000-0000-00004D000000}"/>
    <hyperlink ref="B62" r:id="rId62" xr:uid="{00000000-0004-0000-0000-00004E000000}"/>
    <hyperlink ref="F64" r:id="rId63" location="row-63_yq_40" xr:uid="{00000000-0004-0000-0000-000050000000}"/>
    <hyperlink ref="B66" r:id="rId64" xr:uid="{00000000-0004-0000-0000-000051000000}"/>
    <hyperlink ref="F69" r:id="rId65" xr:uid="{00000000-0004-0000-0000-000054000000}"/>
    <hyperlink ref="B71" r:id="rId66" xr:uid="{00000000-0004-0000-0000-000055000000}"/>
    <hyperlink ref="F74" r:id="rId67" xr:uid="{00000000-0004-0000-0000-000058000000}"/>
    <hyperlink ref="B76" r:id="rId68" xr:uid="{00000000-0004-0000-0000-000059000000}"/>
    <hyperlink ref="F79" r:id="rId69" xr:uid="{00000000-0004-0000-0000-00005C000000}"/>
    <hyperlink ref="B81" r:id="rId70" xr:uid="{00000000-0004-0000-0000-00005D000000}"/>
    <hyperlink ref="F83" r:id="rId71" xr:uid="{00000000-0004-0000-0000-00005F000000}"/>
    <hyperlink ref="B85" r:id="rId72" xr:uid="{00000000-0004-0000-0000-000060000000}"/>
    <hyperlink ref="F88" r:id="rId73" xr:uid="{00000000-0004-0000-0000-000063000000}"/>
    <hyperlink ref="B90" r:id="rId74" xr:uid="{00000000-0004-0000-0000-000064000000}"/>
    <hyperlink ref="F92" r:id="rId75" xr:uid="{00000000-0004-0000-0000-000066000000}"/>
    <hyperlink ref="B94" r:id="rId76" xr:uid="{00000000-0004-0000-0000-000067000000}"/>
    <hyperlink ref="F98" r:id="rId77" xr:uid="{00000000-0004-0000-0000-000069000000}"/>
    <hyperlink ref="F99" r:id="rId78" xr:uid="{00000000-0004-0000-0000-00006A000000}"/>
    <hyperlink ref="F100" r:id="rId79" xr:uid="{00000000-0004-0000-0000-00006B000000}"/>
    <hyperlink ref="B102" r:id="rId80" xr:uid="{00000000-0004-0000-0000-00006C000000}"/>
    <hyperlink ref="F107" r:id="rId81" xr:uid="{00000000-0004-0000-0000-00006E000000}"/>
    <hyperlink ref="F108" r:id="rId82" xr:uid="{00000000-0004-0000-0000-00006F000000}"/>
    <hyperlink ref="F109" r:id="rId83" xr:uid="{00000000-0004-0000-0000-000070000000}"/>
    <hyperlink ref="B111" r:id="rId84" xr:uid="{00000000-0004-0000-0000-000071000000}"/>
    <hyperlink ref="F113" r:id="rId85" xr:uid="{00000000-0004-0000-0000-000073000000}"/>
    <hyperlink ref="F114" r:id="rId86" xr:uid="{00000000-0004-0000-0000-000074000000}"/>
    <hyperlink ref="F115" r:id="rId87" xr:uid="{00000000-0004-0000-0000-000075000000}"/>
    <hyperlink ref="B117" r:id="rId88" xr:uid="{00000000-0004-0000-0000-000076000000}"/>
    <hyperlink ref="F123" r:id="rId89" xr:uid="{00000000-0004-0000-0000-00007A000000}"/>
    <hyperlink ref="F124" r:id="rId90" xr:uid="{00000000-0004-0000-0000-00007B000000}"/>
    <hyperlink ref="F126" r:id="rId91" xr:uid="{00000000-0004-0000-0000-00007C000000}"/>
    <hyperlink ref="F127" r:id="rId92" xr:uid="{00000000-0004-0000-0000-00007D000000}"/>
    <hyperlink ref="F128" r:id="rId93" xr:uid="{00000000-0004-0000-0000-00007E000000}"/>
    <hyperlink ref="F129" r:id="rId94" xr:uid="{00000000-0004-0000-0000-00007F000000}"/>
    <hyperlink ref="F130" r:id="rId95" xr:uid="{00000000-0004-0000-0000-000080000000}"/>
    <hyperlink ref="B132" r:id="rId96" xr:uid="{00000000-0004-0000-0000-000081000000}"/>
    <hyperlink ref="B136" r:id="rId97" xr:uid="{00000000-0004-0000-0000-000084000000}"/>
    <hyperlink ref="F138" r:id="rId98" xr:uid="{00000000-0004-0000-0000-000087000000}"/>
    <hyperlink ref="B140" r:id="rId99" xr:uid="{00000000-0004-0000-0000-000088000000}"/>
    <hyperlink ref="F149" r:id="rId100" xr:uid="{00000000-0004-0000-0000-000091000000}"/>
    <hyperlink ref="F150" r:id="rId101" xr:uid="{00000000-0004-0000-0000-000092000000}"/>
    <hyperlink ref="F151" r:id="rId102" xr:uid="{00000000-0004-0000-0000-000093000000}"/>
    <hyperlink ref="F152" r:id="rId103" xr:uid="{00000000-0004-0000-0000-000094000000}"/>
    <hyperlink ref="F153" r:id="rId104" xr:uid="{00000000-0004-0000-0000-000095000000}"/>
    <hyperlink ref="F154" r:id="rId105" xr:uid="{00000000-0004-0000-0000-000096000000}"/>
    <hyperlink ref="F155" r:id="rId106" xr:uid="{00000000-0004-0000-0000-000097000000}"/>
    <hyperlink ref="F156" r:id="rId107" xr:uid="{00000000-0004-0000-0000-000098000000}"/>
    <hyperlink ref="F157" r:id="rId108" xr:uid="{00000000-0004-0000-0000-000099000000}"/>
    <hyperlink ref="B159" r:id="rId109" xr:uid="{00000000-0004-0000-0000-00009A000000}"/>
    <hyperlink ref="F168" r:id="rId110" xr:uid="{00000000-0004-0000-0000-0000A3000000}"/>
    <hyperlink ref="F169" r:id="rId111" xr:uid="{00000000-0004-0000-0000-0000A4000000}"/>
    <hyperlink ref="F170" r:id="rId112" xr:uid="{00000000-0004-0000-0000-0000A5000000}"/>
    <hyperlink ref="F171" r:id="rId113" xr:uid="{00000000-0004-0000-0000-0000A6000000}"/>
    <hyperlink ref="F172" r:id="rId114" xr:uid="{00000000-0004-0000-0000-0000A7000000}"/>
    <hyperlink ref="B174" r:id="rId115" xr:uid="{00000000-0004-0000-0000-0000A8000000}"/>
    <hyperlink ref="F180" r:id="rId116" xr:uid="{00000000-0004-0000-0000-0000AD000000}"/>
    <hyperlink ref="F181" r:id="rId117" xr:uid="{00000000-0004-0000-0000-0000AE000000}"/>
    <hyperlink ref="F182" r:id="rId118" xr:uid="{00000000-0004-0000-0000-0000AF000000}"/>
    <hyperlink ref="F183" r:id="rId119" xr:uid="{00000000-0004-0000-0000-0000B0000000}"/>
    <hyperlink ref="F184" r:id="rId120" xr:uid="{00000000-0004-0000-0000-0000B1000000}"/>
    <hyperlink ref="F185" r:id="rId121" xr:uid="{00000000-0004-0000-0000-0000B2000000}"/>
    <hyperlink ref="F186" r:id="rId122" xr:uid="{00000000-0004-0000-0000-0000B3000000}"/>
    <hyperlink ref="F188" r:id="rId123" xr:uid="{00000000-0004-0000-0000-0000B4000000}"/>
    <hyperlink ref="F189" r:id="rId124" xr:uid="{00000000-0004-0000-0000-0000B5000000}"/>
    <hyperlink ref="F190" r:id="rId125" xr:uid="{00000000-0004-0000-0000-0000B6000000}"/>
    <hyperlink ref="M2" r:id="rId126" tooltip="APP_INLINE_HOLOGRAM" display="https://github.com/AlecVercruysse/UC2-GIT/tree/master/APPLICATIONS/APP_INLINE_HOLOGRAM" xr:uid="{663A12FC-7D51-2242-BAA3-285FC9F36B4F}"/>
    <hyperlink ref="N2" r:id="rId127" tooltip="APP_Incubator_Microscope" display="https://github.com/AlecVercruysse/UC2-GIT/tree/master/APPLICATIONS/APP_Incubator_Microscope" xr:uid="{249B466A-B2F4-3E49-A3E2-5A97B2CCAF10}"/>
    <hyperlink ref="F19" r:id="rId128" xr:uid="{00000000-0004-0000-0000-00002A000000}"/>
    <hyperlink ref="W3" r:id="rId129" xr:uid="{BA8AEE2D-28B8-1F45-BDE6-5D6D88E5DED1}"/>
    <hyperlink ref="W4" r:id="rId130" xr:uid="{47E7AC58-D041-8D4F-A102-1CD96A6932A7}"/>
    <hyperlink ref="X3" r:id="rId131" xr:uid="{0D779CEA-CAEF-E34E-AE50-4577B7180708}"/>
    <hyperlink ref="X4" r:id="rId132" xr:uid="{5A3904AC-1B61-1F4C-93B3-F1E67CDDAB7A}"/>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baseColWidth="10"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230</v>
      </c>
    </row>
    <row r="3" spans="3:25" ht="15.75" customHeight="1"/>
    <row r="4" spans="3:25" ht="15.75" customHeight="1">
      <c r="C4" s="110" t="s">
        <v>231</v>
      </c>
    </row>
    <row r="5" spans="3:25" ht="15.75" customHeight="1">
      <c r="C5" t="s">
        <v>232</v>
      </c>
    </row>
    <row r="6" spans="3:25" ht="15.75" customHeight="1"/>
    <row r="7" spans="3:25" ht="15.75" customHeight="1"/>
    <row r="8" spans="3:25" ht="15.75" customHeight="1"/>
    <row r="9" spans="3:25" ht="15.75" customHeight="1">
      <c r="C9" s="111" t="s">
        <v>233</v>
      </c>
    </row>
    <row r="10" spans="3:25" ht="15.75" customHeight="1">
      <c r="C10" t="s">
        <v>234</v>
      </c>
    </row>
    <row r="11" spans="3:25" ht="15.75" customHeight="1">
      <c r="C11" t="s">
        <v>235</v>
      </c>
    </row>
    <row r="12" spans="3:25" ht="15.75" customHeight="1">
      <c r="C12" t="s">
        <v>236</v>
      </c>
    </row>
    <row r="13" spans="3:25" ht="15.75" customHeight="1"/>
    <row r="14" spans="3:25" ht="15.75" customHeight="1">
      <c r="E14" t="s">
        <v>237</v>
      </c>
      <c r="K14">
        <v>1</v>
      </c>
      <c r="L14">
        <v>1</v>
      </c>
      <c r="P14">
        <v>1</v>
      </c>
      <c r="U14">
        <v>1</v>
      </c>
    </row>
    <row r="15" spans="3:25" ht="15.75" customHeight="1">
      <c r="E15" t="s">
        <v>238</v>
      </c>
      <c r="H15">
        <v>1</v>
      </c>
      <c r="I15">
        <v>1</v>
      </c>
      <c r="J15">
        <v>1</v>
      </c>
      <c r="M15">
        <v>1</v>
      </c>
      <c r="N15">
        <v>1</v>
      </c>
      <c r="O15">
        <v>1</v>
      </c>
      <c r="R15">
        <v>1</v>
      </c>
      <c r="V15">
        <v>1</v>
      </c>
    </row>
    <row r="16" spans="3:25" ht="15.75" customHeight="1">
      <c r="E16" t="s">
        <v>239</v>
      </c>
      <c r="H16">
        <v>1</v>
      </c>
      <c r="I16">
        <v>1</v>
      </c>
      <c r="J16">
        <v>1</v>
      </c>
      <c r="M16">
        <v>1</v>
      </c>
      <c r="N16">
        <v>1</v>
      </c>
      <c r="O16">
        <v>1</v>
      </c>
      <c r="Q16">
        <v>1</v>
      </c>
      <c r="R16">
        <v>1</v>
      </c>
      <c r="S16">
        <v>1</v>
      </c>
      <c r="T16">
        <v>1</v>
      </c>
      <c r="V16">
        <v>1</v>
      </c>
      <c r="X16" s="112"/>
      <c r="Y16" s="112"/>
    </row>
    <row r="17" spans="4:25" ht="15.75" customHeight="1">
      <c r="E17" t="s">
        <v>240</v>
      </c>
      <c r="H17">
        <v>1</v>
      </c>
      <c r="I17">
        <v>1</v>
      </c>
      <c r="J17">
        <v>1</v>
      </c>
      <c r="M17">
        <v>1</v>
      </c>
      <c r="N17">
        <v>1</v>
      </c>
      <c r="O17">
        <v>1</v>
      </c>
      <c r="T17">
        <v>1</v>
      </c>
      <c r="V17">
        <v>1</v>
      </c>
      <c r="X17" s="112"/>
      <c r="Y17" s="112"/>
    </row>
    <row r="18" spans="4:25" ht="183" customHeight="1">
      <c r="F18" s="113" t="s">
        <v>56</v>
      </c>
      <c r="G18" s="114" t="s">
        <v>241</v>
      </c>
      <c r="H18" s="115" t="s">
        <v>242</v>
      </c>
      <c r="I18" s="115" t="s">
        <v>243</v>
      </c>
      <c r="J18" s="115" t="s">
        <v>244</v>
      </c>
      <c r="K18" s="115" t="s">
        <v>245</v>
      </c>
      <c r="L18" s="115" t="s">
        <v>246</v>
      </c>
      <c r="M18" s="115" t="s">
        <v>247</v>
      </c>
      <c r="N18" s="115" t="s">
        <v>248</v>
      </c>
      <c r="O18" s="115" t="s">
        <v>249</v>
      </c>
      <c r="P18" s="115" t="s">
        <v>250</v>
      </c>
      <c r="Q18" s="115" t="s">
        <v>251</v>
      </c>
      <c r="R18" s="115" t="s">
        <v>252</v>
      </c>
      <c r="S18" s="115" t="s">
        <v>253</v>
      </c>
      <c r="T18" s="115" t="s">
        <v>254</v>
      </c>
      <c r="U18" s="115" t="s">
        <v>255</v>
      </c>
      <c r="V18" s="115" t="s">
        <v>256</v>
      </c>
      <c r="W18" s="115" t="s">
        <v>257</v>
      </c>
      <c r="X18" s="112" t="s">
        <v>258</v>
      </c>
      <c r="Y18" s="112"/>
    </row>
    <row r="19" spans="4:25" ht="15.75" customHeight="1">
      <c r="E19" s="116" t="s">
        <v>259</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260</v>
      </c>
      <c r="F20" s="117"/>
      <c r="G20" s="117" t="s">
        <v>261</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262</v>
      </c>
      <c r="F21" s="117"/>
      <c r="G21" s="117" t="s">
        <v>263</v>
      </c>
      <c r="H21" s="117"/>
      <c r="I21" s="117">
        <v>2</v>
      </c>
      <c r="J21" s="117"/>
      <c r="K21" s="117"/>
      <c r="L21" s="117"/>
      <c r="M21" s="117"/>
      <c r="N21" s="117"/>
      <c r="O21" s="117"/>
      <c r="P21" s="117"/>
      <c r="Q21" s="117"/>
      <c r="R21" s="117"/>
      <c r="S21" s="117"/>
      <c r="T21" s="117"/>
      <c r="U21" s="117"/>
      <c r="V21" s="117"/>
      <c r="W21" s="117"/>
    </row>
    <row r="22" spans="4:25" ht="15.75" customHeight="1">
      <c r="D22" s="48">
        <v>3</v>
      </c>
      <c r="E22" s="118" t="s">
        <v>264</v>
      </c>
      <c r="F22" s="117"/>
      <c r="G22" s="117" t="s">
        <v>265</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266</v>
      </c>
      <c r="F23" s="117"/>
      <c r="G23" s="117" t="s">
        <v>267</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268</v>
      </c>
      <c r="F24" s="117"/>
      <c r="G24" s="117" t="s">
        <v>263</v>
      </c>
      <c r="H24" s="117"/>
      <c r="I24" s="117"/>
      <c r="J24" s="117"/>
      <c r="K24" s="117"/>
      <c r="L24" s="117"/>
      <c r="M24" s="117">
        <v>1</v>
      </c>
      <c r="N24" s="117"/>
      <c r="O24" s="117">
        <v>1</v>
      </c>
      <c r="P24" s="117"/>
      <c r="Q24" s="117"/>
      <c r="R24" s="117"/>
      <c r="S24" s="117"/>
      <c r="T24" s="117"/>
      <c r="U24" s="117"/>
      <c r="V24" s="117"/>
      <c r="W24" s="117"/>
      <c r="X24" t="s">
        <v>269</v>
      </c>
    </row>
    <row r="25" spans="4:25" ht="15.75" customHeight="1">
      <c r="D25" s="48">
        <v>6</v>
      </c>
      <c r="E25" s="118" t="s">
        <v>270</v>
      </c>
      <c r="F25" s="117"/>
      <c r="G25" s="117" t="s">
        <v>263</v>
      </c>
      <c r="H25" s="117"/>
      <c r="I25" s="117">
        <v>2</v>
      </c>
      <c r="J25" s="117"/>
      <c r="K25" s="117"/>
      <c r="L25" s="117"/>
      <c r="M25" s="117"/>
      <c r="N25" s="117"/>
      <c r="O25" s="117"/>
      <c r="P25" s="117"/>
      <c r="Q25" s="117"/>
      <c r="R25" s="117"/>
      <c r="S25" s="117"/>
      <c r="T25" s="117"/>
      <c r="U25" s="117"/>
      <c r="V25" s="117"/>
      <c r="W25" s="117"/>
    </row>
    <row r="26" spans="4:25" ht="15.75" customHeight="1">
      <c r="D26" s="48">
        <v>7</v>
      </c>
      <c r="E26" s="118" t="s">
        <v>271</v>
      </c>
      <c r="F26" s="117"/>
      <c r="G26" s="117" t="s">
        <v>272</v>
      </c>
      <c r="H26" s="117"/>
      <c r="I26" s="117">
        <v>4</v>
      </c>
      <c r="J26" s="117"/>
      <c r="K26" s="117"/>
      <c r="L26" s="117"/>
      <c r="M26" s="117">
        <v>1</v>
      </c>
      <c r="N26" s="117"/>
      <c r="O26" s="117">
        <v>1</v>
      </c>
      <c r="P26" s="117"/>
      <c r="Q26" s="117"/>
      <c r="R26" s="117"/>
      <c r="S26" s="117">
        <v>1</v>
      </c>
      <c r="T26" s="117">
        <v>1</v>
      </c>
      <c r="U26" s="117"/>
      <c r="V26" s="117"/>
      <c r="W26" s="117"/>
      <c r="X26" t="s">
        <v>273</v>
      </c>
    </row>
    <row r="27" spans="4:25" ht="15.75" customHeight="1">
      <c r="D27" s="48">
        <v>8</v>
      </c>
      <c r="E27" s="118" t="s">
        <v>6</v>
      </c>
      <c r="F27" s="117"/>
      <c r="G27" s="117" t="s">
        <v>267</v>
      </c>
      <c r="H27" s="117"/>
      <c r="I27" s="117">
        <v>1</v>
      </c>
      <c r="J27" s="117"/>
      <c r="K27" s="117"/>
      <c r="L27" s="117"/>
      <c r="M27" s="117"/>
      <c r="N27" s="117"/>
      <c r="O27" s="117">
        <v>1</v>
      </c>
      <c r="P27" s="117"/>
      <c r="Q27" s="117"/>
      <c r="R27" s="117"/>
      <c r="S27" s="117"/>
      <c r="T27" s="117"/>
      <c r="U27" s="117">
        <v>1</v>
      </c>
      <c r="V27" s="117"/>
      <c r="W27" s="117">
        <v>1</v>
      </c>
      <c r="X27" t="s">
        <v>274</v>
      </c>
    </row>
    <row r="28" spans="4:25" ht="15.75" customHeight="1">
      <c r="D28" s="48">
        <v>9</v>
      </c>
      <c r="E28" s="118" t="s">
        <v>275</v>
      </c>
      <c r="F28" s="117"/>
      <c r="G28" s="117" t="s">
        <v>261</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276</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baseColWidth="10"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277</v>
      </c>
      <c r="AD1" s="48"/>
      <c r="AE1" s="48"/>
      <c r="AF1" s="48"/>
      <c r="AG1" s="48">
        <v>45</v>
      </c>
      <c r="AH1" s="48"/>
      <c r="AI1" s="48"/>
      <c r="AJ1" s="48"/>
      <c r="AK1" s="48"/>
      <c r="AL1" s="48"/>
      <c r="AM1" s="48"/>
      <c r="AN1" s="48"/>
      <c r="AO1" s="48"/>
      <c r="AP1" s="48" t="s">
        <v>278</v>
      </c>
      <c r="AQ1" s="48" t="s">
        <v>279</v>
      </c>
      <c r="AR1" s="48"/>
      <c r="AS1" s="48" t="s">
        <v>280</v>
      </c>
      <c r="AT1" s="48"/>
      <c r="AU1" s="48"/>
      <c r="AV1" s="48"/>
      <c r="AW1" s="48"/>
      <c r="AX1" s="48"/>
      <c r="AY1" s="48"/>
      <c r="AZ1" s="48"/>
      <c r="BA1" s="48"/>
      <c r="BB1" s="48"/>
      <c r="BC1" s="48" t="s">
        <v>278</v>
      </c>
      <c r="BD1" s="48" t="s">
        <v>278</v>
      </c>
    </row>
    <row r="2" spans="2:57" ht="15.75" customHeight="1">
      <c r="B2" s="48" t="s">
        <v>281</v>
      </c>
      <c r="AD2" s="48" t="s">
        <v>282</v>
      </c>
      <c r="AE2" s="48" t="s">
        <v>282</v>
      </c>
      <c r="AF2" s="48" t="s">
        <v>282</v>
      </c>
      <c r="AG2" s="48" t="s">
        <v>282</v>
      </c>
      <c r="AH2" s="48" t="s">
        <v>282</v>
      </c>
      <c r="AI2" s="48" t="s">
        <v>282</v>
      </c>
      <c r="AJ2" s="48" t="s">
        <v>283</v>
      </c>
      <c r="AK2" s="48" t="s">
        <v>282</v>
      </c>
      <c r="AL2" s="48" t="s">
        <v>282</v>
      </c>
      <c r="AM2" s="48" t="s">
        <v>282</v>
      </c>
      <c r="AN2" s="48" t="s">
        <v>282</v>
      </c>
      <c r="AO2" s="48" t="s">
        <v>284</v>
      </c>
      <c r="AP2" s="48" t="s">
        <v>282</v>
      </c>
      <c r="AQ2" s="48" t="s">
        <v>284</v>
      </c>
      <c r="AR2" s="48" t="s">
        <v>282</v>
      </c>
      <c r="AS2" s="48" t="s">
        <v>282</v>
      </c>
      <c r="AT2" s="48" t="s">
        <v>284</v>
      </c>
      <c r="AU2" s="48" t="s">
        <v>284</v>
      </c>
      <c r="AV2" s="48" t="s">
        <v>284</v>
      </c>
      <c r="AW2" s="48" t="s">
        <v>284</v>
      </c>
      <c r="AX2" s="48" t="s">
        <v>284</v>
      </c>
      <c r="AY2" s="48" t="s">
        <v>282</v>
      </c>
      <c r="AZ2" s="48" t="s">
        <v>282</v>
      </c>
      <c r="BA2" s="48" t="s">
        <v>282</v>
      </c>
      <c r="BB2" s="48" t="s">
        <v>282</v>
      </c>
      <c r="BC2" s="48" t="s">
        <v>282</v>
      </c>
      <c r="BD2" s="48" t="s">
        <v>282</v>
      </c>
    </row>
    <row r="3" spans="2:57" ht="15.75" customHeight="1">
      <c r="B3" t="s">
        <v>285</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286</v>
      </c>
      <c r="AE4" s="48" t="s">
        <v>286</v>
      </c>
      <c r="AF4" s="48" t="s">
        <v>286</v>
      </c>
      <c r="AG4" s="48" t="s">
        <v>286</v>
      </c>
      <c r="AH4" s="48" t="s">
        <v>286</v>
      </c>
      <c r="AI4" s="48" t="s">
        <v>286</v>
      </c>
      <c r="AJ4" s="48" t="s">
        <v>287</v>
      </c>
      <c r="AK4" s="123" t="s">
        <v>288</v>
      </c>
      <c r="AL4" s="48" t="s">
        <v>286</v>
      </c>
      <c r="AM4" s="48" t="s">
        <v>286</v>
      </c>
      <c r="AN4" s="48" t="s">
        <v>287</v>
      </c>
      <c r="AO4" s="48" t="s">
        <v>287</v>
      </c>
      <c r="AP4" s="48" t="s">
        <v>289</v>
      </c>
      <c r="AQ4" s="48" t="s">
        <v>284</v>
      </c>
      <c r="AR4" s="48" t="s">
        <v>286</v>
      </c>
      <c r="AS4" s="48" t="s">
        <v>284</v>
      </c>
      <c r="AT4" s="48" t="s">
        <v>290</v>
      </c>
      <c r="AU4" s="48" t="s">
        <v>290</v>
      </c>
      <c r="AV4" s="48" t="s">
        <v>290</v>
      </c>
      <c r="AW4" s="48" t="s">
        <v>290</v>
      </c>
      <c r="AX4" s="48" t="s">
        <v>290</v>
      </c>
      <c r="AY4" s="48"/>
      <c r="AZ4" s="48"/>
      <c r="BA4" s="48"/>
      <c r="BB4" s="48"/>
      <c r="BC4" s="124"/>
      <c r="BD4" s="124"/>
    </row>
    <row r="5" spans="2:57" ht="15.75" customHeight="1">
      <c r="B5" s="120" t="s">
        <v>291</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123</v>
      </c>
      <c r="AE5" s="69" t="s">
        <v>292</v>
      </c>
      <c r="AF5" s="127" t="s">
        <v>293</v>
      </c>
      <c r="AG5" s="69" t="s">
        <v>156</v>
      </c>
      <c r="AH5" s="128" t="s">
        <v>166</v>
      </c>
      <c r="AI5" s="69" t="s">
        <v>168</v>
      </c>
      <c r="AJ5" s="69" t="s">
        <v>111</v>
      </c>
      <c r="AK5" s="123" t="s">
        <v>288</v>
      </c>
      <c r="AL5" s="69" t="s">
        <v>97</v>
      </c>
      <c r="AM5" s="69" t="s">
        <v>99</v>
      </c>
      <c r="AN5" s="69" t="s">
        <v>294</v>
      </c>
      <c r="AO5" s="69" t="s">
        <v>295</v>
      </c>
      <c r="AP5" s="69" t="s">
        <v>91</v>
      </c>
      <c r="AQ5" s="69" t="s">
        <v>296</v>
      </c>
      <c r="AR5" s="69" t="s">
        <v>297</v>
      </c>
      <c r="AS5" s="69" t="s">
        <v>298</v>
      </c>
      <c r="AT5" s="69" t="s">
        <v>69</v>
      </c>
      <c r="AU5" s="69" t="s">
        <v>68</v>
      </c>
      <c r="AV5" s="69" t="s">
        <v>124</v>
      </c>
      <c r="AW5" s="69" t="s">
        <v>299</v>
      </c>
      <c r="AX5" s="69" t="s">
        <v>300</v>
      </c>
      <c r="AY5" s="69" t="s">
        <v>96</v>
      </c>
      <c r="AZ5" s="69" t="s">
        <v>96</v>
      </c>
      <c r="BA5" s="69" t="s">
        <v>301</v>
      </c>
      <c r="BB5" s="69" t="s">
        <v>85</v>
      </c>
      <c r="BC5" s="124" t="s">
        <v>302</v>
      </c>
      <c r="BD5" s="124" t="s">
        <v>302</v>
      </c>
    </row>
    <row r="6" spans="2:57" ht="15.75" customHeight="1">
      <c r="B6" t="s">
        <v>303</v>
      </c>
      <c r="D6" t="s">
        <v>304</v>
      </c>
      <c r="AD6" t="s">
        <v>305</v>
      </c>
      <c r="AE6" s="48" t="s">
        <v>306</v>
      </c>
      <c r="AF6" t="s">
        <v>307</v>
      </c>
      <c r="AG6" s="129" t="s">
        <v>308</v>
      </c>
      <c r="AH6" s="130" t="s">
        <v>309</v>
      </c>
      <c r="AI6" s="130" t="s">
        <v>310</v>
      </c>
      <c r="AJ6" s="130" t="s">
        <v>311</v>
      </c>
      <c r="AK6" s="48" t="s">
        <v>312</v>
      </c>
      <c r="AL6" t="s">
        <v>313</v>
      </c>
      <c r="AM6" s="48" t="s">
        <v>314</v>
      </c>
      <c r="AN6" s="48" t="s">
        <v>315</v>
      </c>
      <c r="AO6" s="48" t="s">
        <v>316</v>
      </c>
      <c r="AP6" t="s">
        <v>317</v>
      </c>
      <c r="AQ6" t="s">
        <v>318</v>
      </c>
      <c r="AR6" s="129" t="s">
        <v>319</v>
      </c>
      <c r="AS6" t="s">
        <v>320</v>
      </c>
      <c r="AT6" s="48" t="s">
        <v>321</v>
      </c>
      <c r="AU6" s="48" t="s">
        <v>322</v>
      </c>
      <c r="AV6" s="48" t="s">
        <v>323</v>
      </c>
      <c r="AW6" s="48" t="s">
        <v>324</v>
      </c>
      <c r="AX6" s="48" t="s">
        <v>324</v>
      </c>
      <c r="AY6" s="48" t="s">
        <v>325</v>
      </c>
      <c r="AZ6" s="48" t="s">
        <v>325</v>
      </c>
      <c r="BA6" s="48" t="s">
        <v>326</v>
      </c>
      <c r="BB6" s="48" t="s">
        <v>327</v>
      </c>
      <c r="BC6" s="48" t="s">
        <v>328</v>
      </c>
      <c r="BD6" s="48" t="s">
        <v>329</v>
      </c>
    </row>
    <row r="7" spans="2:57" ht="15.75" customHeight="1">
      <c r="B7" t="s">
        <v>330</v>
      </c>
      <c r="D7" t="s">
        <v>331</v>
      </c>
      <c r="E7" t="s">
        <v>331</v>
      </c>
      <c r="F7" t="s">
        <v>331</v>
      </c>
      <c r="G7" t="s">
        <v>331</v>
      </c>
      <c r="H7" t="s">
        <v>331</v>
      </c>
      <c r="I7" t="s">
        <v>331</v>
      </c>
      <c r="J7" t="s">
        <v>331</v>
      </c>
      <c r="K7" t="s">
        <v>331</v>
      </c>
      <c r="L7" t="s">
        <v>332</v>
      </c>
      <c r="M7" t="s">
        <v>332</v>
      </c>
      <c r="N7" t="s">
        <v>332</v>
      </c>
      <c r="O7" t="s">
        <v>332</v>
      </c>
      <c r="P7" t="s">
        <v>332</v>
      </c>
      <c r="Q7" t="s">
        <v>332</v>
      </c>
      <c r="R7" t="s">
        <v>332</v>
      </c>
      <c r="S7" t="s">
        <v>332</v>
      </c>
      <c r="T7" t="s">
        <v>332</v>
      </c>
      <c r="U7" t="s">
        <v>332</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333</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334</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335</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336</v>
      </c>
      <c r="C16" t="s">
        <v>55</v>
      </c>
      <c r="D16" s="114" t="s">
        <v>337</v>
      </c>
      <c r="E16" s="115" t="s">
        <v>338</v>
      </c>
      <c r="F16" s="115" t="s">
        <v>339</v>
      </c>
      <c r="G16" s="115" t="s">
        <v>340</v>
      </c>
      <c r="H16" s="115" t="s">
        <v>341</v>
      </c>
      <c r="I16" s="115" t="s">
        <v>342</v>
      </c>
      <c r="J16" s="115" t="s">
        <v>343</v>
      </c>
      <c r="K16" s="115" t="s">
        <v>344</v>
      </c>
      <c r="L16" s="134" t="s">
        <v>345</v>
      </c>
      <c r="M16" s="134" t="s">
        <v>346</v>
      </c>
      <c r="N16" s="134" t="s">
        <v>347</v>
      </c>
      <c r="O16" s="134" t="s">
        <v>348</v>
      </c>
      <c r="P16" s="134" t="s">
        <v>349</v>
      </c>
      <c r="Q16" s="134" t="s">
        <v>350</v>
      </c>
      <c r="R16" s="134" t="s">
        <v>351</v>
      </c>
      <c r="S16" s="134" t="s">
        <v>352</v>
      </c>
      <c r="T16" s="134" t="s">
        <v>353</v>
      </c>
      <c r="U16" s="134" t="s">
        <v>354</v>
      </c>
      <c r="V16" s="134" t="s">
        <v>355</v>
      </c>
      <c r="W16" s="135" t="s">
        <v>356</v>
      </c>
      <c r="X16" s="135" t="s">
        <v>357</v>
      </c>
      <c r="Y16" s="135" t="s">
        <v>358</v>
      </c>
      <c r="Z16" s="135" t="s">
        <v>359</v>
      </c>
      <c r="AA16" s="135" t="s">
        <v>360</v>
      </c>
      <c r="AB16" s="135" t="s">
        <v>361</v>
      </c>
      <c r="AC16" s="135" t="s">
        <v>362</v>
      </c>
      <c r="AD16" s="136" t="s">
        <v>363</v>
      </c>
      <c r="AE16" s="136" t="s">
        <v>364</v>
      </c>
      <c r="AF16" s="136" t="s">
        <v>365</v>
      </c>
      <c r="AG16" s="136" t="s">
        <v>366</v>
      </c>
      <c r="AH16" s="136" t="s">
        <v>367</v>
      </c>
      <c r="AI16" s="137" t="s">
        <v>368</v>
      </c>
      <c r="AJ16" s="136" t="s">
        <v>369</v>
      </c>
      <c r="AK16" s="136" t="s">
        <v>370</v>
      </c>
      <c r="AL16" s="136" t="s">
        <v>371</v>
      </c>
      <c r="AM16" s="136" t="s">
        <v>372</v>
      </c>
      <c r="AN16" s="137" t="s">
        <v>373</v>
      </c>
      <c r="AO16" s="136" t="s">
        <v>374</v>
      </c>
      <c r="AP16" s="136" t="s">
        <v>375</v>
      </c>
      <c r="AQ16" s="136" t="s">
        <v>376</v>
      </c>
      <c r="AR16" s="136" t="s">
        <v>377</v>
      </c>
      <c r="AS16" s="136" t="s">
        <v>378</v>
      </c>
      <c r="AT16" s="137" t="s">
        <v>379</v>
      </c>
      <c r="AU16" s="137" t="s">
        <v>380</v>
      </c>
      <c r="AV16" s="137" t="s">
        <v>381</v>
      </c>
      <c r="AW16" s="137" t="s">
        <v>382</v>
      </c>
      <c r="AX16" s="137" t="s">
        <v>383</v>
      </c>
      <c r="AY16" s="136" t="s">
        <v>384</v>
      </c>
      <c r="AZ16" s="136" t="s">
        <v>385</v>
      </c>
      <c r="BA16" s="136" t="s">
        <v>386</v>
      </c>
      <c r="BB16" s="136" t="s">
        <v>387</v>
      </c>
      <c r="BC16" s="137" t="s">
        <v>388</v>
      </c>
      <c r="BD16" s="137" t="s">
        <v>389</v>
      </c>
    </row>
    <row r="17" spans="2:56" ht="15.75" customHeight="1">
      <c r="B17" s="138" t="s">
        <v>241</v>
      </c>
      <c r="C17">
        <v>0</v>
      </c>
      <c r="E17">
        <v>0</v>
      </c>
    </row>
    <row r="18" spans="2:56" ht="15.75" customHeight="1">
      <c r="B18" s="139" t="s">
        <v>117</v>
      </c>
      <c r="C18">
        <v>1</v>
      </c>
      <c r="E18">
        <v>1</v>
      </c>
      <c r="F18">
        <v>1</v>
      </c>
      <c r="L18">
        <v>1</v>
      </c>
      <c r="AD18">
        <v>1</v>
      </c>
      <c r="AT18" s="48">
        <v>2</v>
      </c>
      <c r="AU18">
        <v>8</v>
      </c>
      <c r="AX18">
        <v>16</v>
      </c>
    </row>
    <row r="19" spans="2:56" ht="15.75" customHeight="1">
      <c r="B19" s="139" t="s">
        <v>390</v>
      </c>
      <c r="C19">
        <v>4</v>
      </c>
      <c r="E19">
        <v>1</v>
      </c>
      <c r="F19">
        <v>1</v>
      </c>
      <c r="M19">
        <v>1</v>
      </c>
      <c r="AF19">
        <v>1</v>
      </c>
      <c r="AT19" s="48">
        <v>2</v>
      </c>
      <c r="AU19">
        <v>8</v>
      </c>
      <c r="AX19">
        <v>16</v>
      </c>
    </row>
    <row r="20" spans="2:56" ht="15.75" customHeight="1">
      <c r="B20" s="139" t="s">
        <v>147</v>
      </c>
      <c r="C20">
        <v>2</v>
      </c>
      <c r="E20">
        <v>1</v>
      </c>
      <c r="F20">
        <v>1</v>
      </c>
      <c r="N20">
        <v>1</v>
      </c>
      <c r="AG20">
        <v>1</v>
      </c>
      <c r="AT20" s="48">
        <v>2</v>
      </c>
      <c r="AU20">
        <v>8</v>
      </c>
      <c r="AX20">
        <v>16</v>
      </c>
    </row>
    <row r="21" spans="2:56" ht="15.75" customHeight="1">
      <c r="B21" s="139" t="s">
        <v>391</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392</v>
      </c>
      <c r="C22">
        <v>1</v>
      </c>
      <c r="E22">
        <v>0</v>
      </c>
      <c r="G22">
        <v>1</v>
      </c>
      <c r="P22">
        <v>1</v>
      </c>
      <c r="W22">
        <v>1</v>
      </c>
      <c r="AM22">
        <v>1</v>
      </c>
      <c r="AQ22">
        <v>1</v>
      </c>
      <c r="AR22">
        <v>1</v>
      </c>
      <c r="AT22" s="48">
        <v>2</v>
      </c>
      <c r="AU22">
        <v>4</v>
      </c>
      <c r="AY22">
        <v>1</v>
      </c>
    </row>
    <row r="23" spans="2:56" ht="15.75" customHeight="1">
      <c r="B23" s="139" t="s">
        <v>393</v>
      </c>
      <c r="C23">
        <v>1</v>
      </c>
      <c r="E23">
        <v>1</v>
      </c>
      <c r="F23">
        <v>1</v>
      </c>
      <c r="Q23">
        <v>1</v>
      </c>
      <c r="AH23">
        <v>1</v>
      </c>
      <c r="AI23" s="48">
        <v>1</v>
      </c>
      <c r="AT23" s="48">
        <v>2</v>
      </c>
      <c r="AU23">
        <v>8</v>
      </c>
      <c r="AX23">
        <v>16</v>
      </c>
      <c r="AZ23">
        <v>2</v>
      </c>
    </row>
    <row r="24" spans="2:56" ht="15.75" customHeight="1">
      <c r="B24" s="139" t="s">
        <v>394</v>
      </c>
      <c r="C24">
        <v>1</v>
      </c>
      <c r="E24">
        <v>1</v>
      </c>
      <c r="F24">
        <v>1</v>
      </c>
      <c r="R24">
        <v>1</v>
      </c>
      <c r="AE24">
        <v>1</v>
      </c>
      <c r="AF24">
        <v>1</v>
      </c>
      <c r="AT24" s="48">
        <v>2</v>
      </c>
      <c r="AU24">
        <v>8</v>
      </c>
      <c r="AX24">
        <v>16</v>
      </c>
    </row>
    <row r="25" spans="2:56" ht="15.75" customHeight="1">
      <c r="B25" s="139" t="s">
        <v>104</v>
      </c>
      <c r="C25">
        <v>1</v>
      </c>
      <c r="E25">
        <v>1</v>
      </c>
      <c r="F25">
        <v>1</v>
      </c>
      <c r="S25">
        <v>1</v>
      </c>
      <c r="AJ25">
        <v>1</v>
      </c>
      <c r="AM25">
        <v>1</v>
      </c>
      <c r="AT25" s="48">
        <v>2</v>
      </c>
      <c r="AU25">
        <v>8</v>
      </c>
      <c r="AX25">
        <v>16</v>
      </c>
      <c r="AZ25">
        <v>2</v>
      </c>
    </row>
    <row r="26" spans="2:56" ht="15.75" customHeight="1">
      <c r="B26" s="139" t="s">
        <v>395</v>
      </c>
      <c r="C26">
        <v>1</v>
      </c>
      <c r="E26">
        <v>0</v>
      </c>
      <c r="F26">
        <v>1</v>
      </c>
      <c r="X26">
        <v>1</v>
      </c>
      <c r="AL26">
        <v>1</v>
      </c>
      <c r="AM26">
        <v>1</v>
      </c>
      <c r="AT26" s="48">
        <v>2</v>
      </c>
      <c r="AU26">
        <v>4</v>
      </c>
      <c r="AZ26">
        <v>2</v>
      </c>
    </row>
    <row r="27" spans="2:56" ht="15.75" customHeight="1">
      <c r="B27" s="139" t="s">
        <v>396</v>
      </c>
      <c r="C27">
        <v>1</v>
      </c>
      <c r="E27">
        <v>0</v>
      </c>
      <c r="Y27">
        <v>1</v>
      </c>
      <c r="AJ27">
        <v>4</v>
      </c>
      <c r="AK27">
        <v>1</v>
      </c>
      <c r="AO27">
        <v>1</v>
      </c>
      <c r="AV27" s="48">
        <v>4</v>
      </c>
    </row>
    <row r="28" spans="2:56" ht="15.75" customHeight="1">
      <c r="B28" s="139" t="s">
        <v>397</v>
      </c>
      <c r="C28">
        <v>1</v>
      </c>
      <c r="E28">
        <v>0</v>
      </c>
      <c r="F28">
        <v>1</v>
      </c>
      <c r="AP28">
        <v>1</v>
      </c>
      <c r="AU28">
        <v>4</v>
      </c>
      <c r="BA28">
        <v>4</v>
      </c>
    </row>
    <row r="29" spans="2:56" ht="15.75" customHeight="1">
      <c r="B29" s="139" t="s">
        <v>398</v>
      </c>
      <c r="C29">
        <v>1</v>
      </c>
      <c r="E29">
        <v>0</v>
      </c>
    </row>
    <row r="30" spans="2:56" ht="15.75" customHeight="1">
      <c r="B30" s="139" t="s">
        <v>80</v>
      </c>
      <c r="C30">
        <v>1</v>
      </c>
      <c r="E30">
        <v>1</v>
      </c>
      <c r="F30">
        <v>1</v>
      </c>
      <c r="T30">
        <v>1</v>
      </c>
      <c r="AU30">
        <v>8</v>
      </c>
      <c r="AX30">
        <v>16</v>
      </c>
      <c r="BB30">
        <v>1</v>
      </c>
    </row>
    <row r="31" spans="2:56" ht="15.75" customHeight="1">
      <c r="B31" s="139" t="s">
        <v>399</v>
      </c>
      <c r="C31">
        <v>1</v>
      </c>
      <c r="E31">
        <v>0</v>
      </c>
      <c r="F31">
        <v>1</v>
      </c>
      <c r="AU31">
        <v>4</v>
      </c>
    </row>
    <row r="32" spans="2:56" ht="15.75" customHeight="1">
      <c r="B32" s="139" t="s">
        <v>400</v>
      </c>
      <c r="C32">
        <v>2</v>
      </c>
      <c r="E32">
        <v>0</v>
      </c>
      <c r="F32">
        <v>1</v>
      </c>
      <c r="U32">
        <v>1</v>
      </c>
      <c r="AU32">
        <v>4</v>
      </c>
      <c r="BA32">
        <v>4</v>
      </c>
    </row>
    <row r="33" spans="2:50" ht="15.75" customHeight="1">
      <c r="B33" t="s">
        <v>401</v>
      </c>
      <c r="C33">
        <v>1</v>
      </c>
      <c r="E33">
        <v>1</v>
      </c>
      <c r="F33">
        <v>1</v>
      </c>
      <c r="V33">
        <v>1</v>
      </c>
      <c r="Z33">
        <v>1</v>
      </c>
      <c r="AA33">
        <v>1</v>
      </c>
      <c r="AG33">
        <v>2</v>
      </c>
      <c r="AS33">
        <v>1</v>
      </c>
      <c r="AU33">
        <v>8</v>
      </c>
      <c r="AX33">
        <v>16</v>
      </c>
    </row>
    <row r="34" spans="2:50" ht="15.75" customHeight="1"/>
    <row r="35" spans="2:50" ht="15.75" customHeight="1"/>
    <row r="36" spans="2:50" ht="15.75" customHeight="1">
      <c r="B36" s="139" t="s">
        <v>402</v>
      </c>
      <c r="C36">
        <f>SUM(C17:C35)</f>
        <v>21</v>
      </c>
    </row>
    <row r="37" spans="2:50" ht="15.75" customHeight="1"/>
    <row r="38" spans="2:50" ht="15.75" customHeight="1">
      <c r="B38" s="140" t="s">
        <v>403</v>
      </c>
      <c r="C38" s="48" t="s">
        <v>404</v>
      </c>
      <c r="D38" s="48" t="s">
        <v>55</v>
      </c>
      <c r="E38" s="48" t="s">
        <v>405</v>
      </c>
      <c r="F38" s="48" t="s">
        <v>60</v>
      </c>
      <c r="G38" s="48" t="s">
        <v>406</v>
      </c>
      <c r="H38" s="48" t="s">
        <v>407</v>
      </c>
      <c r="I38" s="48" t="s">
        <v>408</v>
      </c>
    </row>
    <row r="39" spans="2:50" ht="15.75" customHeight="1">
      <c r="B39" s="130" t="s">
        <v>409</v>
      </c>
      <c r="C39" s="48">
        <v>4.8899999999999997</v>
      </c>
      <c r="D39" s="48">
        <v>2</v>
      </c>
      <c r="E39">
        <f t="shared" ref="E39:E74" si="4">D39*C39</f>
        <v>9.7799999999999994</v>
      </c>
      <c r="F39" s="69" t="s">
        <v>85</v>
      </c>
      <c r="G39" s="48" t="s">
        <v>410</v>
      </c>
    </row>
    <row r="40" spans="2:50" ht="15.75" customHeight="1">
      <c r="B40" s="48" t="s">
        <v>411</v>
      </c>
      <c r="C40" s="48">
        <v>4.8899999999999997</v>
      </c>
      <c r="D40" s="48">
        <v>2</v>
      </c>
      <c r="E40">
        <f t="shared" si="4"/>
        <v>9.7799999999999994</v>
      </c>
      <c r="F40" s="69" t="s">
        <v>85</v>
      </c>
      <c r="G40" s="48" t="s">
        <v>410</v>
      </c>
    </row>
    <row r="41" spans="2:50" ht="15.75" customHeight="1">
      <c r="B41" s="48" t="s">
        <v>412</v>
      </c>
      <c r="C41" s="48">
        <v>55</v>
      </c>
      <c r="D41" s="48">
        <v>1</v>
      </c>
      <c r="E41">
        <f t="shared" si="4"/>
        <v>55</v>
      </c>
      <c r="F41" s="69" t="s">
        <v>413</v>
      </c>
      <c r="G41" s="48" t="s">
        <v>414</v>
      </c>
    </row>
    <row r="42" spans="2:50" ht="15.75" customHeight="1">
      <c r="B42" s="48" t="s">
        <v>415</v>
      </c>
      <c r="C42" s="48">
        <v>4.8899999999999997</v>
      </c>
      <c r="D42" s="48">
        <v>1</v>
      </c>
      <c r="E42">
        <f t="shared" si="4"/>
        <v>4.8899999999999997</v>
      </c>
      <c r="F42" s="69" t="s">
        <v>85</v>
      </c>
      <c r="G42" s="48" t="s">
        <v>410</v>
      </c>
    </row>
    <row r="43" spans="2:50" ht="15.75" customHeight="1">
      <c r="B43" s="48" t="s">
        <v>416</v>
      </c>
      <c r="C43" s="48">
        <v>1.6</v>
      </c>
      <c r="D43" s="48">
        <v>1</v>
      </c>
      <c r="E43">
        <f t="shared" si="4"/>
        <v>1.6</v>
      </c>
      <c r="F43" s="69" t="s">
        <v>417</v>
      </c>
      <c r="G43" s="48" t="s">
        <v>418</v>
      </c>
      <c r="I43" s="69" t="s">
        <v>419</v>
      </c>
      <c r="J43" s="48" t="s">
        <v>420</v>
      </c>
    </row>
    <row r="44" spans="2:50" ht="15.75" customHeight="1">
      <c r="B44" s="48" t="s">
        <v>421</v>
      </c>
      <c r="C44" s="48">
        <v>1.6</v>
      </c>
      <c r="D44" s="48">
        <v>1</v>
      </c>
      <c r="E44">
        <f t="shared" si="4"/>
        <v>1.6</v>
      </c>
      <c r="F44" s="69" t="s">
        <v>417</v>
      </c>
      <c r="G44" s="48" t="s">
        <v>418</v>
      </c>
    </row>
    <row r="45" spans="2:50" ht="15.75" customHeight="1">
      <c r="B45" s="140" t="s">
        <v>422</v>
      </c>
      <c r="E45">
        <f t="shared" si="4"/>
        <v>0</v>
      </c>
    </row>
    <row r="46" spans="2:50" ht="15.75" customHeight="1">
      <c r="B46" s="48" t="s">
        <v>423</v>
      </c>
      <c r="C46" s="48">
        <v>39</v>
      </c>
      <c r="D46" s="48">
        <v>1</v>
      </c>
      <c r="E46">
        <f t="shared" si="4"/>
        <v>39</v>
      </c>
      <c r="F46" s="69" t="s">
        <v>424</v>
      </c>
      <c r="G46" s="48" t="s">
        <v>286</v>
      </c>
    </row>
    <row r="47" spans="2:50" ht="15.75" customHeight="1">
      <c r="B47" s="48" t="s">
        <v>425</v>
      </c>
      <c r="C47" s="48">
        <v>10</v>
      </c>
      <c r="D47" s="48">
        <v>1</v>
      </c>
      <c r="E47">
        <f t="shared" si="4"/>
        <v>10</v>
      </c>
      <c r="F47" s="69" t="s">
        <v>426</v>
      </c>
      <c r="G47" s="48" t="s">
        <v>286</v>
      </c>
    </row>
    <row r="48" spans="2:50" ht="15.75" customHeight="1">
      <c r="B48" s="48" t="s">
        <v>427</v>
      </c>
      <c r="C48" s="48">
        <v>11</v>
      </c>
      <c r="D48" s="48">
        <v>1</v>
      </c>
      <c r="E48">
        <f t="shared" si="4"/>
        <v>11</v>
      </c>
      <c r="F48" s="69" t="s">
        <v>428</v>
      </c>
      <c r="G48" s="48" t="s">
        <v>286</v>
      </c>
    </row>
    <row r="49" spans="2:9" ht="15.75" customHeight="1">
      <c r="B49" s="48" t="s">
        <v>429</v>
      </c>
      <c r="C49" s="48">
        <v>15</v>
      </c>
      <c r="D49" s="48">
        <v>1</v>
      </c>
      <c r="E49">
        <f t="shared" si="4"/>
        <v>15</v>
      </c>
      <c r="F49" s="69" t="s">
        <v>430</v>
      </c>
      <c r="G49" s="48" t="s">
        <v>286</v>
      </c>
    </row>
    <row r="50" spans="2:9" ht="15.75" customHeight="1">
      <c r="E50">
        <f t="shared" si="4"/>
        <v>0</v>
      </c>
    </row>
    <row r="51" spans="2:9" ht="15.75" customHeight="1">
      <c r="B51" s="141" t="s">
        <v>431</v>
      </c>
      <c r="E51">
        <f t="shared" si="4"/>
        <v>0</v>
      </c>
    </row>
    <row r="52" spans="2:9" ht="15.75" customHeight="1">
      <c r="B52" t="s">
        <v>432</v>
      </c>
      <c r="C52" s="48">
        <v>11</v>
      </c>
      <c r="D52" s="48">
        <v>1</v>
      </c>
      <c r="E52">
        <f t="shared" si="4"/>
        <v>11</v>
      </c>
      <c r="F52" s="69" t="s">
        <v>433</v>
      </c>
      <c r="G52" s="48" t="s">
        <v>286</v>
      </c>
    </row>
    <row r="53" spans="2:9" ht="15.75" customHeight="1">
      <c r="B53" t="s">
        <v>434</v>
      </c>
      <c r="C53" s="48">
        <v>5.99</v>
      </c>
      <c r="D53" s="48">
        <v>1</v>
      </c>
      <c r="E53">
        <f t="shared" si="4"/>
        <v>5.99</v>
      </c>
      <c r="F53" s="69" t="s">
        <v>435</v>
      </c>
      <c r="G53" s="48" t="s">
        <v>286</v>
      </c>
    </row>
    <row r="54" spans="2:9" ht="15.75" customHeight="1">
      <c r="B54" t="s">
        <v>436</v>
      </c>
      <c r="C54" s="48">
        <v>2</v>
      </c>
      <c r="D54" s="48">
        <v>1</v>
      </c>
      <c r="E54">
        <f t="shared" si="4"/>
        <v>2</v>
      </c>
      <c r="F54" s="69" t="s">
        <v>437</v>
      </c>
      <c r="G54" s="48" t="s">
        <v>286</v>
      </c>
    </row>
    <row r="55" spans="2:9" ht="15.75" customHeight="1">
      <c r="B55" t="s">
        <v>438</v>
      </c>
      <c r="C55" s="48">
        <v>15</v>
      </c>
      <c r="D55" s="48">
        <v>1</v>
      </c>
      <c r="E55">
        <f t="shared" si="4"/>
        <v>15</v>
      </c>
      <c r="F55" s="69" t="s">
        <v>116</v>
      </c>
      <c r="G55" s="48" t="s">
        <v>286</v>
      </c>
    </row>
    <row r="56" spans="2:9" ht="15.75" customHeight="1">
      <c r="B56" s="48" t="s">
        <v>439</v>
      </c>
      <c r="C56" s="48">
        <v>12</v>
      </c>
      <c r="D56" s="48">
        <v>1</v>
      </c>
      <c r="E56">
        <f t="shared" si="4"/>
        <v>12</v>
      </c>
      <c r="F56" s="69" t="s">
        <v>113</v>
      </c>
      <c r="G56" s="48" t="s">
        <v>286</v>
      </c>
    </row>
    <row r="57" spans="2:9" ht="15.75" customHeight="1">
      <c r="B57" t="s">
        <v>224</v>
      </c>
      <c r="C57">
        <v>5</v>
      </c>
      <c r="D57" s="48">
        <v>1</v>
      </c>
      <c r="E57">
        <f t="shared" si="4"/>
        <v>5</v>
      </c>
      <c r="F57" s="48" t="s">
        <v>440</v>
      </c>
    </row>
    <row r="58" spans="2:9" ht="15.75" customHeight="1">
      <c r="B58" t="s">
        <v>441</v>
      </c>
      <c r="C58">
        <v>5</v>
      </c>
      <c r="D58" s="48">
        <v>1</v>
      </c>
      <c r="E58">
        <f t="shared" si="4"/>
        <v>5</v>
      </c>
      <c r="F58" s="48" t="s">
        <v>440</v>
      </c>
    </row>
    <row r="59" spans="2:9" ht="15.75" customHeight="1">
      <c r="B59" s="48" t="s">
        <v>442</v>
      </c>
      <c r="C59" s="48">
        <v>10</v>
      </c>
      <c r="D59" s="48">
        <v>1</v>
      </c>
      <c r="E59">
        <f t="shared" si="4"/>
        <v>10</v>
      </c>
      <c r="F59" s="69" t="s">
        <v>443</v>
      </c>
    </row>
    <row r="60" spans="2:9" ht="16">
      <c r="B60" s="48" t="s">
        <v>444</v>
      </c>
      <c r="C60" s="48">
        <v>1.8</v>
      </c>
      <c r="D60" s="48">
        <v>1</v>
      </c>
      <c r="E60">
        <f t="shared" si="4"/>
        <v>1.8</v>
      </c>
      <c r="F60" s="69" t="s">
        <v>445</v>
      </c>
      <c r="G60" s="48" t="s">
        <v>289</v>
      </c>
      <c r="H60" s="48" t="s">
        <v>446</v>
      </c>
      <c r="I60" s="48" t="s">
        <v>447</v>
      </c>
    </row>
    <row r="61" spans="2:9" ht="15.75" customHeight="1">
      <c r="B61" s="48" t="s">
        <v>448</v>
      </c>
      <c r="C61" s="48">
        <v>0.36</v>
      </c>
      <c r="D61" s="48">
        <v>1</v>
      </c>
      <c r="E61">
        <f t="shared" si="4"/>
        <v>0.36</v>
      </c>
      <c r="F61" s="69" t="s">
        <v>449</v>
      </c>
      <c r="G61" s="48" t="s">
        <v>289</v>
      </c>
      <c r="H61" s="48" t="s">
        <v>446</v>
      </c>
      <c r="I61" s="48" t="s">
        <v>447</v>
      </c>
    </row>
    <row r="62" spans="2:9" ht="15.75" customHeight="1">
      <c r="B62" s="48" t="s">
        <v>450</v>
      </c>
      <c r="D62" s="48">
        <v>1</v>
      </c>
      <c r="E62">
        <f t="shared" si="4"/>
        <v>0</v>
      </c>
    </row>
    <row r="63" spans="2:9" ht="15.75" customHeight="1">
      <c r="B63" s="48" t="s">
        <v>451</v>
      </c>
      <c r="C63" s="48">
        <v>20</v>
      </c>
      <c r="D63" s="48">
        <v>1</v>
      </c>
      <c r="E63">
        <f t="shared" si="4"/>
        <v>20</v>
      </c>
      <c r="F63" s="69" t="s">
        <v>452</v>
      </c>
      <c r="G63" s="48" t="s">
        <v>286</v>
      </c>
    </row>
    <row r="64" spans="2:9" ht="15.75" customHeight="1">
      <c r="E64">
        <f t="shared" si="4"/>
        <v>0</v>
      </c>
    </row>
    <row r="65" spans="2:7" ht="15.75" customHeight="1">
      <c r="B65" s="140" t="s">
        <v>453</v>
      </c>
      <c r="E65">
        <f t="shared" si="4"/>
        <v>0</v>
      </c>
    </row>
    <row r="66" spans="2:7" ht="15.75" customHeight="1">
      <c r="B66" t="s">
        <v>454</v>
      </c>
      <c r="C66" s="48">
        <v>45</v>
      </c>
      <c r="D66" s="48">
        <v>1</v>
      </c>
      <c r="E66">
        <f t="shared" si="4"/>
        <v>45</v>
      </c>
      <c r="F66" s="69" t="s">
        <v>207</v>
      </c>
      <c r="G66" s="48" t="s">
        <v>455</v>
      </c>
    </row>
    <row r="67" spans="2:7" ht="15.75" customHeight="1">
      <c r="B67" t="s">
        <v>456</v>
      </c>
      <c r="C67" s="48">
        <v>9</v>
      </c>
      <c r="D67" s="48">
        <v>1</v>
      </c>
      <c r="E67">
        <f t="shared" si="4"/>
        <v>9</v>
      </c>
      <c r="F67" s="69" t="s">
        <v>214</v>
      </c>
      <c r="G67" s="48" t="s">
        <v>455</v>
      </c>
    </row>
    <row r="68" spans="2:7" ht="15.75" customHeight="1">
      <c r="B68" t="s">
        <v>457</v>
      </c>
      <c r="C68">
        <v>70</v>
      </c>
      <c r="D68" s="48">
        <v>1</v>
      </c>
      <c r="E68">
        <f t="shared" si="4"/>
        <v>70</v>
      </c>
      <c r="F68" t="s">
        <v>458</v>
      </c>
      <c r="G68" s="48" t="s">
        <v>286</v>
      </c>
    </row>
    <row r="69" spans="2:7" ht="15.75" customHeight="1">
      <c r="B69" t="s">
        <v>459</v>
      </c>
      <c r="C69" s="48">
        <v>15</v>
      </c>
      <c r="D69" s="48">
        <v>1</v>
      </c>
      <c r="E69">
        <f t="shared" si="4"/>
        <v>15</v>
      </c>
      <c r="F69" s="69" t="s">
        <v>460</v>
      </c>
      <c r="G69" s="48" t="s">
        <v>286</v>
      </c>
    </row>
    <row r="70" spans="2:7" ht="15.75" customHeight="1">
      <c r="B70" t="s">
        <v>461</v>
      </c>
      <c r="C70" s="48">
        <v>12</v>
      </c>
      <c r="D70" s="48">
        <v>1</v>
      </c>
      <c r="E70">
        <f t="shared" si="4"/>
        <v>12</v>
      </c>
      <c r="F70" s="69" t="s">
        <v>216</v>
      </c>
      <c r="G70" s="48" t="s">
        <v>286</v>
      </c>
    </row>
    <row r="71" spans="2:7" ht="15.75" customHeight="1">
      <c r="B71" t="s">
        <v>217</v>
      </c>
      <c r="C71" s="48">
        <v>25</v>
      </c>
      <c r="D71" s="48">
        <v>1</v>
      </c>
      <c r="E71">
        <f t="shared" si="4"/>
        <v>25</v>
      </c>
      <c r="F71" s="69" t="s">
        <v>462</v>
      </c>
      <c r="G71" s="48" t="s">
        <v>286</v>
      </c>
    </row>
    <row r="72" spans="2:7" ht="15.75" customHeight="1">
      <c r="B72" t="s">
        <v>463</v>
      </c>
      <c r="C72" s="48">
        <v>3</v>
      </c>
      <c r="D72" s="48">
        <v>1</v>
      </c>
      <c r="E72">
        <f t="shared" si="4"/>
        <v>3</v>
      </c>
      <c r="F72" s="69" t="s">
        <v>464</v>
      </c>
      <c r="G72" s="48" t="s">
        <v>286</v>
      </c>
    </row>
    <row r="73" spans="2:7" ht="15.75" customHeight="1">
      <c r="B73" s="48" t="s">
        <v>465</v>
      </c>
      <c r="E73">
        <f t="shared" si="4"/>
        <v>0</v>
      </c>
      <c r="F73" s="48" t="s">
        <v>288</v>
      </c>
      <c r="G73" s="48" t="s">
        <v>466</v>
      </c>
    </row>
    <row r="74" spans="2:7" ht="15.75" customHeight="1">
      <c r="B74" s="48" t="s">
        <v>467</v>
      </c>
      <c r="C74" s="48">
        <v>8.99</v>
      </c>
      <c r="D74" s="48">
        <v>1</v>
      </c>
      <c r="E74">
        <f t="shared" si="4"/>
        <v>8.99</v>
      </c>
      <c r="F74" s="69" t="s">
        <v>468</v>
      </c>
      <c r="G74" s="48" t="s">
        <v>286</v>
      </c>
    </row>
    <row r="75" spans="2:7" ht="15.75" customHeight="1"/>
    <row r="76" spans="2:7" ht="15.75" customHeight="1"/>
    <row r="77" spans="2:7" ht="15.75" customHeight="1">
      <c r="B77" t="s">
        <v>402</v>
      </c>
      <c r="E77">
        <f>SUM(E39:E72)</f>
        <v>424.8</v>
      </c>
    </row>
    <row r="78" spans="2:7" ht="15.75" customHeight="1"/>
    <row r="79" spans="2:7" ht="15.75" customHeight="1">
      <c r="B79" s="142" t="s">
        <v>469</v>
      </c>
      <c r="C79" s="143">
        <f>E77+BE14</f>
        <v>735.58200000000011</v>
      </c>
      <c r="D79" s="142" t="s">
        <v>470</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471</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baseColWidth="10"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472</v>
      </c>
      <c r="C1" s="144" t="s">
        <v>404</v>
      </c>
      <c r="D1" s="146" t="s">
        <v>59</v>
      </c>
      <c r="E1" s="146" t="s">
        <v>473</v>
      </c>
      <c r="F1" s="146" t="s">
        <v>474</v>
      </c>
      <c r="G1" s="146" t="s">
        <v>475</v>
      </c>
      <c r="H1" s="146" t="s">
        <v>406</v>
      </c>
      <c r="I1" s="146" t="s">
        <v>476</v>
      </c>
      <c r="J1" s="147"/>
      <c r="K1" s="147"/>
      <c r="L1" s="148"/>
      <c r="M1" s="147"/>
      <c r="N1" s="149"/>
      <c r="O1" s="149"/>
      <c r="P1" s="149"/>
      <c r="Q1" s="149"/>
      <c r="R1" s="149"/>
      <c r="S1" s="149"/>
      <c r="T1" s="149"/>
      <c r="U1" s="149"/>
      <c r="V1" s="149"/>
      <c r="W1" s="149"/>
      <c r="X1" s="149"/>
      <c r="Y1" s="149"/>
      <c r="Z1" s="149"/>
    </row>
    <row r="2" spans="1:26">
      <c r="A2" s="150" t="s">
        <v>477</v>
      </c>
      <c r="B2" s="151" t="s">
        <v>478</v>
      </c>
      <c r="C2" s="147"/>
      <c r="D2" s="147"/>
      <c r="E2" s="147"/>
      <c r="F2" s="147" t="s">
        <v>414</v>
      </c>
      <c r="G2" s="152" t="s">
        <v>479</v>
      </c>
      <c r="H2" s="147"/>
      <c r="I2" s="153" t="s">
        <v>480</v>
      </c>
      <c r="J2" s="147"/>
      <c r="K2" s="147"/>
      <c r="L2" s="148"/>
      <c r="M2" s="147"/>
      <c r="N2" s="149"/>
      <c r="O2" s="149"/>
      <c r="P2" s="149"/>
      <c r="Q2" s="149"/>
      <c r="R2" s="149"/>
      <c r="S2" s="149"/>
      <c r="T2" s="149"/>
      <c r="U2" s="149"/>
      <c r="V2" s="149"/>
      <c r="W2" s="149"/>
      <c r="X2" s="149"/>
      <c r="Y2" s="149"/>
      <c r="Z2" s="149"/>
    </row>
    <row r="3" spans="1:26">
      <c r="A3" s="154" t="s">
        <v>481</v>
      </c>
      <c r="B3" s="151" t="s">
        <v>478</v>
      </c>
      <c r="C3" s="155">
        <v>65.81</v>
      </c>
      <c r="D3" s="156">
        <v>1</v>
      </c>
      <c r="E3" s="152" t="s">
        <v>91</v>
      </c>
      <c r="F3" s="147" t="s">
        <v>289</v>
      </c>
      <c r="G3" s="157" t="s">
        <v>482</v>
      </c>
      <c r="H3" s="158" t="s">
        <v>483</v>
      </c>
      <c r="I3" s="148"/>
      <c r="J3" s="147"/>
      <c r="K3" s="147"/>
      <c r="L3" s="147"/>
      <c r="M3" s="147"/>
      <c r="N3" s="149"/>
      <c r="O3" s="149"/>
      <c r="P3" s="149"/>
      <c r="Q3" s="149"/>
      <c r="R3" s="149"/>
      <c r="S3" s="149"/>
      <c r="T3" s="149"/>
      <c r="U3" s="149"/>
      <c r="V3" s="149"/>
      <c r="W3" s="149"/>
      <c r="X3" s="149"/>
      <c r="Y3" s="149"/>
      <c r="Z3" s="149"/>
    </row>
    <row r="4" spans="1:26">
      <c r="A4" s="150" t="s">
        <v>328</v>
      </c>
      <c r="B4" s="151" t="s">
        <v>478</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289</v>
      </c>
      <c r="G4" s="152" t="s">
        <v>484</v>
      </c>
      <c r="H4" s="158" t="s">
        <v>483</v>
      </c>
      <c r="I4" s="148"/>
      <c r="J4" s="147"/>
      <c r="K4" s="147"/>
      <c r="L4" s="147"/>
      <c r="M4" s="147"/>
      <c r="N4" s="149"/>
      <c r="O4" s="149"/>
      <c r="P4" s="149"/>
      <c r="Q4" s="149"/>
      <c r="R4" s="149"/>
      <c r="S4" s="149"/>
      <c r="T4" s="149"/>
      <c r="U4" s="149"/>
      <c r="V4" s="149"/>
      <c r="W4" s="149"/>
      <c r="X4" s="149"/>
      <c r="Y4" s="149"/>
      <c r="Z4" s="149"/>
    </row>
    <row r="5" spans="1:26">
      <c r="A5" s="150" t="s">
        <v>329</v>
      </c>
      <c r="B5" s="151" t="s">
        <v>478</v>
      </c>
      <c r="C5" s="160" t="s">
        <v>485</v>
      </c>
      <c r="D5" s="156">
        <v>2</v>
      </c>
      <c r="E5" s="159" t="e">
        <f t="shared" si="0"/>
        <v>#VALUE!</v>
      </c>
      <c r="F5" s="147" t="s">
        <v>289</v>
      </c>
      <c r="G5" s="152" t="s">
        <v>486</v>
      </c>
      <c r="H5" s="158" t="s">
        <v>483</v>
      </c>
      <c r="I5" s="148"/>
      <c r="J5" s="147"/>
      <c r="K5" s="147"/>
      <c r="L5" s="147"/>
      <c r="M5" s="147"/>
      <c r="N5" s="149"/>
      <c r="O5" s="149"/>
      <c r="P5" s="149"/>
      <c r="Q5" s="149"/>
      <c r="R5" s="149"/>
      <c r="S5" s="149"/>
      <c r="T5" s="149"/>
      <c r="U5" s="149"/>
      <c r="V5" s="149"/>
      <c r="W5" s="149"/>
      <c r="X5" s="149"/>
      <c r="Y5" s="149"/>
      <c r="Z5" s="149"/>
    </row>
    <row r="6" spans="1:26">
      <c r="A6" s="161" t="s">
        <v>487</v>
      </c>
      <c r="B6" s="162" t="s">
        <v>488</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286</v>
      </c>
      <c r="G6" s="163" t="s">
        <v>151</v>
      </c>
      <c r="H6" s="148"/>
      <c r="I6" s="164" t="s">
        <v>308</v>
      </c>
      <c r="J6" s="147"/>
      <c r="K6" s="147"/>
      <c r="L6" s="147"/>
      <c r="M6" s="147"/>
      <c r="N6" s="149"/>
      <c r="O6" s="149"/>
      <c r="P6" s="149"/>
      <c r="Q6" s="149"/>
      <c r="R6" s="149"/>
      <c r="S6" s="149"/>
      <c r="T6" s="149"/>
      <c r="U6" s="149"/>
      <c r="V6" s="149"/>
      <c r="W6" s="149"/>
      <c r="X6" s="149"/>
      <c r="Y6" s="149"/>
      <c r="Z6" s="149"/>
    </row>
    <row r="7" spans="1:26">
      <c r="A7" s="161" t="s">
        <v>434</v>
      </c>
      <c r="B7" s="162" t="s">
        <v>488</v>
      </c>
      <c r="C7" s="147"/>
      <c r="D7" s="147">
        <v>1</v>
      </c>
      <c r="E7" s="152" t="s">
        <v>435</v>
      </c>
      <c r="F7" s="147" t="s">
        <v>286</v>
      </c>
      <c r="G7" s="147"/>
      <c r="H7" s="147"/>
      <c r="I7" s="147" t="s">
        <v>489</v>
      </c>
      <c r="J7" s="147"/>
      <c r="K7" s="147"/>
      <c r="L7" s="147"/>
      <c r="M7" s="147"/>
      <c r="N7" s="149"/>
      <c r="O7" s="149"/>
      <c r="P7" s="149"/>
      <c r="Q7" s="149"/>
      <c r="R7" s="149"/>
      <c r="S7" s="149"/>
      <c r="T7" s="149"/>
      <c r="U7" s="149"/>
      <c r="V7" s="149"/>
      <c r="W7" s="149"/>
      <c r="X7" s="149"/>
      <c r="Y7" s="149"/>
      <c r="Z7" s="149"/>
    </row>
    <row r="8" spans="1:26">
      <c r="A8" s="161" t="s">
        <v>439</v>
      </c>
      <c r="B8" s="162" t="s">
        <v>488</v>
      </c>
      <c r="C8" s="147"/>
      <c r="D8" s="147">
        <v>1</v>
      </c>
      <c r="E8" s="152" t="s">
        <v>113</v>
      </c>
      <c r="F8" s="147" t="s">
        <v>286</v>
      </c>
      <c r="G8" s="147"/>
      <c r="H8" s="147"/>
      <c r="I8" s="147"/>
      <c r="J8" s="147"/>
      <c r="K8" s="147"/>
      <c r="L8" s="147"/>
      <c r="M8" s="147"/>
      <c r="N8" s="149"/>
      <c r="O8" s="149"/>
      <c r="P8" s="149"/>
      <c r="Q8" s="149"/>
      <c r="R8" s="149"/>
      <c r="S8" s="149"/>
      <c r="T8" s="149"/>
      <c r="U8" s="149"/>
      <c r="V8" s="149"/>
      <c r="W8" s="149"/>
      <c r="X8" s="149"/>
      <c r="Y8" s="149"/>
      <c r="Z8" s="149"/>
    </row>
    <row r="9" spans="1:26">
      <c r="A9" s="161" t="s">
        <v>490</v>
      </c>
      <c r="B9" s="162" t="s">
        <v>488</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286</v>
      </c>
      <c r="G9" s="147"/>
      <c r="H9" s="147"/>
      <c r="I9" s="147"/>
      <c r="J9" s="147"/>
      <c r="K9" s="147"/>
      <c r="L9" s="147"/>
      <c r="M9" s="147"/>
      <c r="N9" s="149"/>
      <c r="O9" s="149"/>
      <c r="P9" s="149"/>
      <c r="Q9" s="149"/>
      <c r="R9" s="149"/>
      <c r="S9" s="149"/>
      <c r="T9" s="149"/>
      <c r="U9" s="149"/>
      <c r="V9" s="149"/>
      <c r="W9" s="149"/>
      <c r="X9" s="149"/>
      <c r="Y9" s="149"/>
      <c r="Z9" s="149"/>
    </row>
    <row r="10" spans="1:26">
      <c r="A10" s="165" t="s">
        <v>224</v>
      </c>
      <c r="B10" s="166"/>
      <c r="C10" s="147"/>
      <c r="D10" s="147">
        <v>1</v>
      </c>
      <c r="E10" s="152" t="s">
        <v>225</v>
      </c>
      <c r="F10" s="147" t="s">
        <v>491</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451</v>
      </c>
      <c r="B11" s="151" t="s">
        <v>478</v>
      </c>
      <c r="C11" s="160">
        <v>19.95</v>
      </c>
      <c r="D11" s="147">
        <v>1</v>
      </c>
      <c r="E11" s="152" t="s">
        <v>492</v>
      </c>
      <c r="F11" s="169" t="s">
        <v>455</v>
      </c>
      <c r="G11" s="147"/>
      <c r="H11" s="147"/>
      <c r="I11" s="169" t="s">
        <v>493</v>
      </c>
      <c r="J11" s="147"/>
      <c r="K11" s="147"/>
      <c r="L11" s="147"/>
      <c r="M11" s="147"/>
      <c r="N11" s="149"/>
      <c r="O11" s="149"/>
      <c r="P11" s="149"/>
      <c r="Q11" s="149"/>
      <c r="R11" s="149"/>
      <c r="S11" s="149"/>
      <c r="T11" s="149"/>
      <c r="U11" s="149"/>
      <c r="V11" s="149"/>
      <c r="W11" s="149"/>
      <c r="X11" s="149"/>
      <c r="Y11" s="149"/>
      <c r="Z11" s="149"/>
    </row>
    <row r="12" spans="1:26">
      <c r="A12" s="150" t="s">
        <v>451</v>
      </c>
      <c r="B12" s="151" t="s">
        <v>478</v>
      </c>
      <c r="C12" s="160">
        <v>19.95</v>
      </c>
      <c r="D12" s="156">
        <v>1</v>
      </c>
      <c r="E12" s="152" t="s">
        <v>494</v>
      </c>
      <c r="F12" s="169" t="s">
        <v>455</v>
      </c>
      <c r="G12" s="147"/>
      <c r="H12" s="147"/>
      <c r="I12" s="169" t="s">
        <v>495</v>
      </c>
      <c r="J12" s="147"/>
      <c r="K12" s="147"/>
      <c r="L12" s="147"/>
      <c r="M12" s="147"/>
      <c r="N12" s="149"/>
      <c r="O12" s="149"/>
      <c r="P12" s="149"/>
      <c r="Q12" s="149"/>
      <c r="R12" s="149"/>
      <c r="S12" s="149"/>
      <c r="T12" s="149"/>
      <c r="U12" s="149"/>
      <c r="V12" s="149"/>
      <c r="W12" s="149"/>
      <c r="X12" s="149"/>
      <c r="Y12" s="149"/>
      <c r="Z12" s="149"/>
    </row>
    <row r="13" spans="1:26">
      <c r="A13" s="150" t="s">
        <v>454</v>
      </c>
      <c r="B13" s="151" t="s">
        <v>478</v>
      </c>
      <c r="C13" s="156">
        <v>37.9</v>
      </c>
      <c r="D13" s="147">
        <v>1</v>
      </c>
      <c r="E13" s="152" t="s">
        <v>207</v>
      </c>
      <c r="F13" s="169" t="s">
        <v>455</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496</v>
      </c>
      <c r="B14" s="151" t="s">
        <v>478</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286</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455</v>
      </c>
      <c r="I14" s="147"/>
      <c r="J14" s="147"/>
      <c r="K14" s="147"/>
      <c r="L14" s="147"/>
      <c r="M14" s="147"/>
      <c r="N14" s="149"/>
      <c r="O14" s="149"/>
      <c r="P14" s="149"/>
      <c r="Q14" s="149"/>
      <c r="R14" s="149"/>
      <c r="S14" s="149"/>
      <c r="T14" s="149"/>
      <c r="U14" s="149"/>
      <c r="V14" s="149"/>
      <c r="W14" s="149"/>
      <c r="X14" s="149"/>
      <c r="Y14" s="149"/>
      <c r="Z14" s="149"/>
    </row>
    <row r="15" spans="1:26">
      <c r="A15" s="154" t="s">
        <v>497</v>
      </c>
      <c r="B15" s="151" t="s">
        <v>478</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286</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498</v>
      </c>
      <c r="I15" s="169" t="s">
        <v>499</v>
      </c>
      <c r="J15" s="147"/>
      <c r="K15" s="147"/>
      <c r="L15" s="147"/>
      <c r="M15" s="147"/>
      <c r="N15" s="149"/>
      <c r="O15" s="149"/>
      <c r="P15" s="149"/>
      <c r="Q15" s="149"/>
      <c r="R15" s="149"/>
      <c r="S15" s="149"/>
      <c r="T15" s="149"/>
      <c r="U15" s="149"/>
      <c r="V15" s="149"/>
      <c r="W15" s="149"/>
      <c r="X15" s="149"/>
      <c r="Y15" s="149"/>
      <c r="Z15" s="149"/>
    </row>
    <row r="16" spans="1:26">
      <c r="A16" s="150" t="s">
        <v>457</v>
      </c>
      <c r="B16" s="151" t="s">
        <v>478</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286</v>
      </c>
      <c r="G16" s="152" t="s">
        <v>500</v>
      </c>
      <c r="H16" s="147" t="s">
        <v>501</v>
      </c>
      <c r="I16" s="147"/>
      <c r="J16" s="147"/>
      <c r="K16" s="147"/>
      <c r="L16" s="147"/>
      <c r="M16" s="147"/>
      <c r="N16" s="149"/>
      <c r="O16" s="149"/>
      <c r="P16" s="149"/>
      <c r="Q16" s="149"/>
      <c r="R16" s="149"/>
      <c r="S16" s="149"/>
      <c r="T16" s="149"/>
      <c r="U16" s="149"/>
      <c r="V16" s="149"/>
      <c r="W16" s="149"/>
      <c r="X16" s="149"/>
      <c r="Y16" s="149"/>
      <c r="Z16" s="149"/>
    </row>
    <row r="17" spans="1:26">
      <c r="A17" s="150" t="s">
        <v>459</v>
      </c>
      <c r="B17" s="151" t="s">
        <v>478</v>
      </c>
      <c r="C17" s="156">
        <v>17.8</v>
      </c>
      <c r="D17" s="147">
        <v>1</v>
      </c>
      <c r="E17" s="152" t="s">
        <v>460</v>
      </c>
      <c r="F17" s="147" t="s">
        <v>286</v>
      </c>
      <c r="G17" s="69" t="s">
        <v>212</v>
      </c>
      <c r="H17" s="169" t="s">
        <v>455</v>
      </c>
      <c r="I17" s="147"/>
      <c r="J17" s="147"/>
      <c r="K17" s="147"/>
      <c r="L17" s="147"/>
      <c r="M17" s="147"/>
      <c r="N17" s="149"/>
      <c r="O17" s="149"/>
      <c r="P17" s="149"/>
      <c r="Q17" s="149"/>
      <c r="R17" s="149"/>
      <c r="S17" s="149"/>
      <c r="T17" s="149"/>
      <c r="U17" s="149"/>
      <c r="V17" s="149"/>
      <c r="W17" s="149"/>
      <c r="X17" s="149"/>
      <c r="Y17" s="149"/>
      <c r="Z17" s="149"/>
    </row>
    <row r="18" spans="1:26">
      <c r="A18" s="150" t="s">
        <v>456</v>
      </c>
      <c r="B18" s="151" t="s">
        <v>478</v>
      </c>
      <c r="C18" s="156">
        <v>8.5500000000000007</v>
      </c>
      <c r="D18" s="147">
        <v>1</v>
      </c>
      <c r="E18" s="152" t="s">
        <v>214</v>
      </c>
      <c r="F18" s="169" t="s">
        <v>455</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306</v>
      </c>
      <c r="B19" s="162" t="s">
        <v>488</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286</v>
      </c>
      <c r="G19" s="147" t="s">
        <v>502</v>
      </c>
      <c r="H19" s="147"/>
      <c r="I19" s="147"/>
      <c r="J19" s="147"/>
      <c r="K19" s="147"/>
      <c r="L19" s="147"/>
      <c r="M19" s="147"/>
      <c r="N19" s="149"/>
      <c r="O19" s="149"/>
      <c r="P19" s="149"/>
      <c r="Q19" s="149"/>
      <c r="R19" s="149"/>
      <c r="S19" s="149"/>
      <c r="T19" s="149"/>
      <c r="U19" s="149"/>
      <c r="V19" s="149"/>
      <c r="W19" s="149"/>
      <c r="X19" s="149"/>
      <c r="Y19" s="149"/>
      <c r="Z19" s="149"/>
    </row>
    <row r="20" spans="1:26">
      <c r="A20" s="150" t="s">
        <v>503</v>
      </c>
      <c r="B20" s="151" t="s">
        <v>504</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286</v>
      </c>
      <c r="G20" s="152" t="str">
        <f>HYPERLINK("https://www.az-delivery.de/products/esp32-developmentboard?ls=de","https://www.az-delivery.de/products/esp32-developmentboard?ls=de")</f>
        <v>https://www.az-delivery.de/products/esp32-developmentboard?ls=de</v>
      </c>
      <c r="H20" s="147" t="s">
        <v>498</v>
      </c>
      <c r="I20" s="147" t="s">
        <v>505</v>
      </c>
      <c r="J20" s="147"/>
      <c r="K20" s="147"/>
      <c r="L20" s="147"/>
      <c r="M20" s="147"/>
      <c r="N20" s="149"/>
      <c r="O20" s="149"/>
      <c r="P20" s="149"/>
      <c r="Q20" s="149"/>
      <c r="R20" s="149"/>
      <c r="S20" s="149"/>
      <c r="T20" s="149"/>
      <c r="U20" s="149"/>
      <c r="V20" s="149"/>
      <c r="W20" s="149"/>
      <c r="X20" s="149"/>
      <c r="Y20" s="149"/>
      <c r="Z20" s="149"/>
    </row>
    <row r="21" spans="1:26">
      <c r="A21" s="171" t="s">
        <v>506</v>
      </c>
      <c r="B21" s="172" t="s">
        <v>278</v>
      </c>
      <c r="C21" s="173"/>
      <c r="D21" s="156">
        <v>1</v>
      </c>
      <c r="E21" s="152" t="s">
        <v>123</v>
      </c>
      <c r="F21" s="169" t="s">
        <v>507</v>
      </c>
      <c r="G21" s="147"/>
      <c r="H21" s="147"/>
      <c r="I21" s="171" t="s">
        <v>508</v>
      </c>
      <c r="J21" s="174"/>
      <c r="K21" s="147"/>
      <c r="L21" s="147"/>
      <c r="M21" s="147"/>
      <c r="N21" s="149"/>
      <c r="O21" s="149"/>
      <c r="P21" s="149"/>
      <c r="Q21" s="149"/>
      <c r="R21" s="149"/>
      <c r="S21" s="149"/>
      <c r="T21" s="149"/>
      <c r="U21" s="149"/>
      <c r="V21" s="149"/>
      <c r="W21" s="149"/>
      <c r="X21" s="149"/>
      <c r="Y21" s="149"/>
      <c r="Z21" s="149"/>
    </row>
    <row r="22" spans="1:26">
      <c r="A22" s="150" t="s">
        <v>509</v>
      </c>
      <c r="B22" s="151" t="s">
        <v>504</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286</v>
      </c>
      <c r="G22" s="152" t="str">
        <f>HYPERLINK("https://www.az-delivery.de/products/u-64-led-panel?ls=de","https://www.az-delivery.de/products/u-64-led-panel?ls=de")</f>
        <v>https://www.az-delivery.de/products/u-64-led-panel?ls=de</v>
      </c>
      <c r="H22" s="147" t="s">
        <v>498</v>
      </c>
      <c r="I22" s="153" t="s">
        <v>510</v>
      </c>
      <c r="J22" s="175"/>
      <c r="K22" s="147"/>
      <c r="L22" s="147"/>
      <c r="M22" s="147"/>
      <c r="N22" s="149"/>
      <c r="O22" s="149"/>
      <c r="P22" s="149"/>
      <c r="Q22" s="149"/>
      <c r="R22" s="149"/>
      <c r="S22" s="149"/>
      <c r="T22" s="149"/>
      <c r="U22" s="149"/>
      <c r="V22" s="149"/>
      <c r="W22" s="149"/>
      <c r="X22" s="149"/>
      <c r="Y22" s="149"/>
      <c r="Z22" s="149"/>
    </row>
    <row r="23" spans="1:26">
      <c r="A23" s="147" t="s">
        <v>511</v>
      </c>
      <c r="B23" s="176" t="s">
        <v>478</v>
      </c>
      <c r="C23" s="156"/>
      <c r="D23" s="156">
        <v>3</v>
      </c>
      <c r="E23" s="152" t="str">
        <f>HYPERLINK("https://www.ebay.de/itm/Hi-Power-LED-1W-3W-UV-STAR-Ultraviolet-/131326525056?var=","https://www.ebay.de/itm/Hi-Power-LED-1W-3W-UV-STAR-Ultraviolet-/131326525056?var=")</f>
        <v>https://www.ebay.de/itm/Hi-Power-LED-1W-3W-UV-STAR-Ultraviolet-/131326525056?var=</v>
      </c>
      <c r="F23" s="169" t="s">
        <v>287</v>
      </c>
      <c r="G23" s="152" t="str">
        <f>HYPERLINK("https://avonec.de/3w-high-power-led/3w-high-power-led-10000k-20000k-kaltweiss-46-47-48.html","https://avonec.de/3w-high-power-led/3w-high-power-led-10000k-20000k-kaltweiss-46-47-48.html")</f>
        <v>https://avonec.de/3w-high-power-led/3w-high-power-led-10000k-20000k-kaltweiss-46-47-48.html</v>
      </c>
      <c r="H23" s="147" t="s">
        <v>512</v>
      </c>
      <c r="I23" s="147" t="s">
        <v>513</v>
      </c>
      <c r="J23" s="177"/>
      <c r="K23" s="147"/>
      <c r="L23" s="147"/>
      <c r="M23" s="147"/>
      <c r="N23" s="149"/>
      <c r="O23" s="149"/>
      <c r="P23" s="149"/>
      <c r="Q23" s="149"/>
      <c r="R23" s="149"/>
      <c r="S23" s="149"/>
      <c r="T23" s="149"/>
      <c r="U23" s="149"/>
      <c r="V23" s="149"/>
      <c r="W23" s="149"/>
      <c r="X23" s="149"/>
      <c r="Y23" s="149"/>
      <c r="Z23" s="149"/>
    </row>
    <row r="24" spans="1:26">
      <c r="A24" s="154" t="s">
        <v>514</v>
      </c>
      <c r="B24" s="151" t="s">
        <v>478</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287</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455</v>
      </c>
      <c r="I24" s="171" t="s">
        <v>316</v>
      </c>
      <c r="J24" s="147"/>
      <c r="K24" s="147"/>
      <c r="L24" s="147"/>
      <c r="M24" s="147"/>
      <c r="N24" s="149"/>
      <c r="O24" s="149"/>
      <c r="P24" s="149"/>
      <c r="Q24" s="149"/>
      <c r="R24" s="149"/>
      <c r="S24" s="149"/>
      <c r="T24" s="149"/>
      <c r="U24" s="149"/>
      <c r="V24" s="149"/>
      <c r="W24" s="149"/>
      <c r="X24" s="149"/>
      <c r="Y24" s="149"/>
      <c r="Z24" s="149"/>
    </row>
    <row r="25" spans="1:26">
      <c r="A25" s="154" t="s">
        <v>515</v>
      </c>
      <c r="B25" s="151" t="s">
        <v>478</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286</v>
      </c>
      <c r="G25" s="152" t="s">
        <v>177</v>
      </c>
      <c r="H25" s="169" t="s">
        <v>455</v>
      </c>
      <c r="I25" s="171" t="s">
        <v>516</v>
      </c>
      <c r="J25" s="147"/>
      <c r="K25" s="147"/>
      <c r="L25" s="147"/>
      <c r="M25" s="147"/>
      <c r="N25" s="149"/>
      <c r="O25" s="149"/>
      <c r="P25" s="149"/>
      <c r="Q25" s="149"/>
      <c r="R25" s="149"/>
      <c r="S25" s="149"/>
      <c r="T25" s="149"/>
      <c r="U25" s="149"/>
      <c r="V25" s="149"/>
      <c r="W25" s="149"/>
      <c r="X25" s="149"/>
      <c r="Y25" s="149"/>
      <c r="Z25" s="149"/>
    </row>
    <row r="26" spans="1:26">
      <c r="A26" s="150" t="s">
        <v>517</v>
      </c>
      <c r="B26" s="151" t="s">
        <v>478</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290</v>
      </c>
      <c r="G26" s="147"/>
      <c r="H26" s="147"/>
      <c r="I26" s="178" t="s">
        <v>518</v>
      </c>
      <c r="J26" s="147"/>
      <c r="K26" s="178"/>
      <c r="L26" s="178"/>
      <c r="M26" s="178"/>
      <c r="N26" s="149"/>
      <c r="O26" s="149"/>
      <c r="P26" s="149"/>
      <c r="Q26" s="149"/>
      <c r="R26" s="149"/>
      <c r="S26" s="149"/>
      <c r="T26" s="149"/>
      <c r="U26" s="149"/>
      <c r="V26" s="149"/>
      <c r="W26" s="149"/>
      <c r="X26" s="149"/>
      <c r="Y26" s="149"/>
      <c r="Z26" s="149"/>
    </row>
    <row r="27" spans="1:26">
      <c r="A27" s="150" t="s">
        <v>519</v>
      </c>
      <c r="B27" s="151" t="s">
        <v>478</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290</v>
      </c>
      <c r="G27" s="147"/>
      <c r="H27" s="147"/>
      <c r="I27" s="178" t="s">
        <v>518</v>
      </c>
      <c r="J27" s="147"/>
      <c r="K27" s="147"/>
      <c r="L27" s="147"/>
      <c r="M27" s="147"/>
      <c r="N27" s="149"/>
      <c r="O27" s="149"/>
      <c r="P27" s="149"/>
      <c r="Q27" s="149"/>
      <c r="R27" s="149"/>
      <c r="S27" s="149"/>
      <c r="T27" s="149"/>
      <c r="U27" s="149"/>
      <c r="V27" s="149"/>
      <c r="W27" s="149"/>
      <c r="X27" s="149"/>
      <c r="Y27" s="149"/>
      <c r="Z27" s="149"/>
    </row>
    <row r="28" spans="1:26">
      <c r="A28" s="161" t="s">
        <v>520</v>
      </c>
      <c r="B28" s="162" t="s">
        <v>488</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290</v>
      </c>
      <c r="G28" s="147"/>
      <c r="H28" s="147"/>
      <c r="I28" s="179" t="s">
        <v>521</v>
      </c>
      <c r="J28" s="178"/>
      <c r="K28" s="147"/>
      <c r="L28" s="147"/>
      <c r="M28" s="147"/>
      <c r="N28" s="149"/>
      <c r="O28" s="149"/>
      <c r="P28" s="149"/>
      <c r="Q28" s="149"/>
      <c r="R28" s="149"/>
      <c r="S28" s="149"/>
      <c r="T28" s="149"/>
      <c r="U28" s="149"/>
      <c r="V28" s="149"/>
      <c r="W28" s="149"/>
      <c r="X28" s="149"/>
      <c r="Y28" s="149"/>
      <c r="Z28" s="149"/>
    </row>
    <row r="29" spans="1:26">
      <c r="A29" s="150" t="s">
        <v>522</v>
      </c>
      <c r="B29" s="151" t="s">
        <v>478</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287</v>
      </c>
      <c r="G29" s="152" t="s">
        <v>523</v>
      </c>
      <c r="H29" s="147" t="s">
        <v>524</v>
      </c>
      <c r="I29" s="179" t="s">
        <v>525</v>
      </c>
      <c r="J29" s="181"/>
      <c r="K29" s="178"/>
      <c r="L29" s="147"/>
      <c r="M29" s="147"/>
      <c r="N29" s="149"/>
      <c r="O29" s="149"/>
      <c r="P29" s="149"/>
      <c r="Q29" s="149"/>
      <c r="R29" s="149"/>
      <c r="S29" s="149"/>
      <c r="T29" s="149"/>
      <c r="U29" s="149"/>
      <c r="V29" s="149"/>
      <c r="W29" s="149"/>
      <c r="X29" s="149"/>
      <c r="Y29" s="149"/>
      <c r="Z29" s="149"/>
    </row>
    <row r="30" spans="1:26">
      <c r="A30" s="161" t="s">
        <v>526</v>
      </c>
      <c r="B30" s="162" t="s">
        <v>488</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290</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461</v>
      </c>
      <c r="B31" s="162" t="s">
        <v>488</v>
      </c>
      <c r="C31" s="147"/>
      <c r="D31" s="147">
        <v>1</v>
      </c>
      <c r="E31" s="152" t="s">
        <v>216</v>
      </c>
      <c r="F31" s="147" t="s">
        <v>286</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217</v>
      </c>
      <c r="B32" s="151" t="s">
        <v>478</v>
      </c>
      <c r="C32" s="147"/>
      <c r="D32" s="147">
        <v>1</v>
      </c>
      <c r="E32" s="152" t="s">
        <v>462</v>
      </c>
      <c r="F32" s="147" t="s">
        <v>286</v>
      </c>
      <c r="G32" s="182" t="s">
        <v>218</v>
      </c>
      <c r="H32" s="147" t="s">
        <v>455</v>
      </c>
      <c r="I32" s="147"/>
      <c r="J32" s="147"/>
      <c r="K32" s="147"/>
      <c r="L32" s="147"/>
      <c r="M32" s="147"/>
      <c r="N32" s="149"/>
      <c r="O32" s="149"/>
      <c r="P32" s="149"/>
      <c r="Q32" s="149"/>
      <c r="R32" s="149"/>
      <c r="S32" s="149"/>
      <c r="T32" s="149"/>
      <c r="U32" s="149"/>
      <c r="V32" s="149"/>
      <c r="W32" s="149"/>
      <c r="X32" s="149"/>
      <c r="Y32" s="149"/>
      <c r="Z32" s="149"/>
    </row>
    <row r="33" spans="1:26">
      <c r="A33" s="169" t="s">
        <v>465</v>
      </c>
      <c r="B33" s="183" t="s">
        <v>527</v>
      </c>
      <c r="C33" s="169"/>
      <c r="D33" s="147"/>
      <c r="E33" s="147"/>
      <c r="F33" s="169" t="s">
        <v>528</v>
      </c>
      <c r="G33" s="147"/>
      <c r="H33" s="147"/>
      <c r="I33" s="147"/>
      <c r="J33" s="184" t="s">
        <v>529</v>
      </c>
      <c r="K33" s="147"/>
      <c r="L33" s="147"/>
      <c r="M33" s="147"/>
      <c r="N33" s="149"/>
      <c r="O33" s="149"/>
      <c r="P33" s="149"/>
      <c r="Q33" s="149"/>
      <c r="R33" s="149"/>
      <c r="S33" s="149"/>
      <c r="T33" s="149"/>
      <c r="U33" s="149"/>
      <c r="V33" s="149"/>
      <c r="W33" s="149"/>
      <c r="X33" s="149"/>
      <c r="Y33" s="149"/>
      <c r="Z33" s="149"/>
    </row>
    <row r="34" spans="1:26">
      <c r="A34" s="147" t="s">
        <v>467</v>
      </c>
      <c r="B34" s="176" t="s">
        <v>478</v>
      </c>
      <c r="C34" s="147"/>
      <c r="D34" s="156">
        <v>3</v>
      </c>
      <c r="E34" s="152" t="s">
        <v>468</v>
      </c>
      <c r="F34" s="147" t="s">
        <v>286</v>
      </c>
      <c r="G34" s="147"/>
      <c r="H34" s="147"/>
      <c r="I34" s="147" t="s">
        <v>530</v>
      </c>
      <c r="J34" s="181"/>
      <c r="K34" s="147"/>
      <c r="L34" s="185" t="s">
        <v>531</v>
      </c>
      <c r="M34" s="147"/>
      <c r="N34" s="149"/>
      <c r="O34" s="149"/>
      <c r="P34" s="149"/>
      <c r="Q34" s="149"/>
      <c r="R34" s="149"/>
      <c r="S34" s="149"/>
      <c r="T34" s="149"/>
      <c r="U34" s="149"/>
      <c r="V34" s="149"/>
      <c r="W34" s="149"/>
      <c r="X34" s="149"/>
      <c r="Y34" s="149"/>
      <c r="Z34" s="149"/>
    </row>
    <row r="35" spans="1:26">
      <c r="A35" s="179" t="s">
        <v>532</v>
      </c>
      <c r="B35" s="172" t="s">
        <v>478</v>
      </c>
      <c r="C35" s="147"/>
      <c r="D35" s="147"/>
      <c r="E35" s="186" t="s">
        <v>533</v>
      </c>
      <c r="F35" s="147" t="s">
        <v>534</v>
      </c>
      <c r="G35" s="182" t="s">
        <v>535</v>
      </c>
      <c r="H35" s="147" t="s">
        <v>455</v>
      </c>
      <c r="I35" s="147"/>
      <c r="J35" s="147"/>
      <c r="K35" s="147"/>
      <c r="L35" s="147"/>
      <c r="M35" s="147"/>
      <c r="N35" s="149"/>
      <c r="O35" s="149"/>
      <c r="P35" s="149"/>
      <c r="Q35" s="149"/>
      <c r="R35" s="149"/>
      <c r="S35" s="149"/>
      <c r="T35" s="149"/>
      <c r="U35" s="149"/>
      <c r="V35" s="149"/>
      <c r="W35" s="149"/>
      <c r="X35" s="149"/>
      <c r="Y35" s="149"/>
      <c r="Z35" s="149"/>
    </row>
    <row r="36" spans="1:26">
      <c r="A36" s="154" t="s">
        <v>536</v>
      </c>
      <c r="B36" s="187" t="s">
        <v>478</v>
      </c>
      <c r="C36" s="147"/>
      <c r="D36" s="156">
        <v>1</v>
      </c>
      <c r="E36" s="186" t="s">
        <v>85</v>
      </c>
      <c r="F36" s="147" t="s">
        <v>537</v>
      </c>
      <c r="G36" s="147"/>
      <c r="H36" s="147"/>
      <c r="I36" s="179" t="s">
        <v>538</v>
      </c>
      <c r="J36" s="181"/>
      <c r="K36" s="147"/>
      <c r="L36" s="147"/>
      <c r="M36" s="147"/>
      <c r="N36" s="149"/>
      <c r="O36" s="149"/>
      <c r="P36" s="149"/>
      <c r="Q36" s="149"/>
      <c r="R36" s="149"/>
      <c r="S36" s="149"/>
      <c r="T36" s="149"/>
      <c r="U36" s="149"/>
      <c r="V36" s="149"/>
      <c r="W36" s="149"/>
      <c r="X36" s="149"/>
      <c r="Y36" s="149"/>
      <c r="Z36" s="149"/>
    </row>
    <row r="37" spans="1:26">
      <c r="A37" s="161" t="s">
        <v>539</v>
      </c>
      <c r="B37" s="162" t="s">
        <v>488</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540</v>
      </c>
      <c r="B38" s="162" t="s">
        <v>488</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541</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542</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Complete overview</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Benedict Diederich</cp:lastModifiedBy>
  <dcterms:modified xsi:type="dcterms:W3CDTF">2020-11-22T16:06:33Z</dcterms:modified>
</cp:coreProperties>
</file>