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tenneteu-my.sharepoint.com/personal/michel_dagelinckx_tennet_eu/Documents/Documents/Ten17 (ZW380O)/EMC management/Inlussing TLB380/bodemweerstand metingen/"/>
    </mc:Choice>
  </mc:AlternateContent>
  <xr:revisionPtr revIDLastSave="19" documentId="8_{ABA33C79-1E81-4840-A5BC-3CFFD36F92BA}" xr6:coauthVersionLast="47" xr6:coauthVersionMax="47" xr10:uidLastSave="{E6CB2EFD-1DAF-4DD8-BB8D-EA5BDD308592}"/>
  <bookViews>
    <workbookView xWindow="28680" yWindow="-120" windowWidth="29040" windowHeight="15720" firstSheet="3" activeTab="4" xr2:uid="{93D2F81C-284A-4106-9F03-8D8039C7B55D}"/>
  </bookViews>
  <sheets>
    <sheet name="Meetwaarden" sheetId="1" r:id="rId1"/>
    <sheet name="Modellen" sheetId="3" r:id="rId2"/>
    <sheet name="Resultaten" sheetId="2" r:id="rId3"/>
    <sheet name="Meetwaarden MDA 11-2" sheetId="4" r:id="rId4"/>
    <sheet name="plots MDA 11-2 update 27-5-2025" sheetId="5" r:id="rId5"/>
    <sheet name="TLB380_1" sheetId="11" r:id="rId6"/>
    <sheet name="W44H0027" sheetId="6" r:id="rId7"/>
    <sheet name="59N = M1205 update 27-5-'25" sheetId="12" r:id="rId8"/>
    <sheet name="W44H0026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2" l="1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E20" i="1" l="1"/>
  <c r="L26" i="1"/>
  <c r="L25" i="1"/>
  <c r="L24" i="1"/>
  <c r="L23" i="1"/>
  <c r="L22" i="1"/>
  <c r="L21" i="1"/>
  <c r="L20" i="1"/>
  <c r="L19" i="1"/>
  <c r="L18" i="1"/>
  <c r="I26" i="1"/>
  <c r="I25" i="1"/>
  <c r="I24" i="1"/>
  <c r="I23" i="1"/>
  <c r="I22" i="1"/>
  <c r="I21" i="1"/>
  <c r="I20" i="1"/>
  <c r="I19" i="1"/>
  <c r="I18" i="1"/>
  <c r="H26" i="1"/>
  <c r="H25" i="1"/>
  <c r="H24" i="1"/>
  <c r="H23" i="1"/>
  <c r="H22" i="1"/>
  <c r="H21" i="1"/>
  <c r="H20" i="1"/>
  <c r="H19" i="1"/>
  <c r="H18" i="1"/>
  <c r="G26" i="1"/>
  <c r="G25" i="1"/>
  <c r="G24" i="1"/>
  <c r="G23" i="1"/>
  <c r="G22" i="1"/>
  <c r="G21" i="1"/>
  <c r="G20" i="1"/>
  <c r="G19" i="1"/>
  <c r="G18" i="1"/>
  <c r="F26" i="1"/>
  <c r="F25" i="1"/>
  <c r="F24" i="1"/>
  <c r="F23" i="1"/>
  <c r="F22" i="1"/>
  <c r="F21" i="1"/>
  <c r="F20" i="1"/>
  <c r="F19" i="1"/>
  <c r="F18" i="1"/>
  <c r="E26" i="1"/>
  <c r="E25" i="1"/>
  <c r="E24" i="1"/>
  <c r="E23" i="1"/>
  <c r="E22" i="1"/>
  <c r="E21" i="1"/>
  <c r="E19" i="1"/>
  <c r="E18" i="1"/>
  <c r="D26" i="1"/>
  <c r="D25" i="1"/>
  <c r="D24" i="1"/>
  <c r="D23" i="1"/>
  <c r="D22" i="1"/>
  <c r="D21" i="1"/>
  <c r="D20" i="1"/>
  <c r="D19" i="1"/>
  <c r="D18" i="1"/>
  <c r="C26" i="1"/>
  <c r="C25" i="1"/>
  <c r="C24" i="1"/>
  <c r="C23" i="1"/>
  <c r="C22" i="1"/>
  <c r="C21" i="1"/>
  <c r="C20" i="1"/>
  <c r="C19" i="1"/>
  <c r="C18" i="1"/>
  <c r="B26" i="1"/>
  <c r="B25" i="1"/>
  <c r="B24" i="1"/>
  <c r="B23" i="1"/>
  <c r="B22" i="1"/>
  <c r="B21" i="1"/>
  <c r="B20" i="1"/>
  <c r="B19" i="1"/>
  <c r="B18" i="1"/>
</calcChain>
</file>

<file path=xl/sharedStrings.xml><?xml version="1.0" encoding="utf-8"?>
<sst xmlns="http://schemas.openxmlformats.org/spreadsheetml/2006/main" count="162" uniqueCount="70">
  <si>
    <t>1-1</t>
  </si>
  <si>
    <t>1-2</t>
  </si>
  <si>
    <t>2-1</t>
  </si>
  <si>
    <t>2-2</t>
  </si>
  <si>
    <t>3-1</t>
  </si>
  <si>
    <t>3-2</t>
  </si>
  <si>
    <t>4-1</t>
  </si>
  <si>
    <t>4-2</t>
  </si>
  <si>
    <t>Meting-profiel</t>
  </si>
  <si>
    <t>Datum meting</t>
  </si>
  <si>
    <t>Penafstand</t>
  </si>
  <si>
    <t>R [Ohm]</t>
  </si>
  <si>
    <t>Rho [Ohm.m]</t>
  </si>
  <si>
    <t>Locatie</t>
  </si>
  <si>
    <t>Tilburg 380kV(station)</t>
  </si>
  <si>
    <t>Alle waarden</t>
  </si>
  <si>
    <t>Zonder meting 2 (beide profielen)</t>
  </si>
  <si>
    <t>TLB380.dat</t>
  </si>
  <si>
    <t>TLB380A.dat</t>
  </si>
  <si>
    <t>Waarden hoger dan 5000 Ohm.m verwijderd</t>
  </si>
  <si>
    <t>TLB380B.dat</t>
  </si>
  <si>
    <t>TLB380</t>
  </si>
  <si>
    <t>TLB380A</t>
  </si>
  <si>
    <t>TLB380B</t>
  </si>
  <si>
    <t>rho1</t>
  </si>
  <si>
    <t>h1</t>
  </si>
  <si>
    <t>rh02</t>
  </si>
  <si>
    <t>Ohm.m</t>
  </si>
  <si>
    <t>m</t>
  </si>
  <si>
    <t>Uit rho32.dat</t>
  </si>
  <si>
    <t>AB/2 is dan 1,5x de penafstand</t>
  </si>
  <si>
    <t>Voor rho32</t>
  </si>
  <si>
    <t>AB/2</t>
  </si>
  <si>
    <t>AB is 3x de penafstand</t>
  </si>
  <si>
    <t>2-laags modellen TLB380 op basis van 002.678.00 0967730 Geo-elektrisch onderzoek_.pdf</t>
  </si>
  <si>
    <t>De 4 meetlocaties</t>
  </si>
  <si>
    <t>Fout: R kan nooit groter worden bij grotere penafstand; meer grond parallel</t>
  </si>
  <si>
    <t>locatie 3 komt nagenoeg overeen met Dino meting W44H0027</t>
  </si>
  <si>
    <t>Mast</t>
  </si>
  <si>
    <t>59N</t>
  </si>
  <si>
    <t>Uitvoerder</t>
  </si>
  <si>
    <t>vd Heide</t>
  </si>
  <si>
    <t>Bestand</t>
  </si>
  <si>
    <t>Wenner 59N</t>
  </si>
  <si>
    <t>Bestands datum</t>
  </si>
  <si>
    <t>Bodem</t>
  </si>
  <si>
    <t>Gesteldheid</t>
  </si>
  <si>
    <t>Profiel</t>
  </si>
  <si>
    <t>Penafstand (m)</t>
  </si>
  <si>
    <t>5, 45, 60, 75 ONWAAR</t>
  </si>
  <si>
    <t>45, 60 ONWAAR</t>
  </si>
  <si>
    <t>MDA 12-2-2025: to be more conservative choose p1 only</t>
  </si>
  <si>
    <t>W44H0027 @0,3km M1205</t>
  </si>
  <si>
    <t>RD</t>
  </si>
  <si>
    <t>132667, 402096</t>
  </si>
  <si>
    <t>11.6</t>
  </si>
  <si>
    <t>Kop VES data</t>
  </si>
  <si>
    <t>TNO-NITG</t>
  </si>
  <si>
    <t>MDA 25-3-2025</t>
  </si>
  <si>
    <t>SCHLUMB</t>
  </si>
  <si>
    <t>Correctie AB=3*Pen</t>
  </si>
  <si>
    <t>400.0</t>
  </si>
  <si>
    <t>AB/2=1,5*pen</t>
  </si>
  <si>
    <t>Carol Cornelissen</t>
  </si>
  <si>
    <t>TNO-NTG</t>
  </si>
  <si>
    <t>REDELIJK/GOED</t>
  </si>
  <si>
    <t>OPB</t>
  </si>
  <si>
    <t>VES data</t>
  </si>
  <si>
    <t>L/2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</si>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</sst>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quotePrefix="1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164" fontId="0" fillId="2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3" borderId="0" xfId="0" applyFill="1" applyAlignment="1">
      <alignment horizontal="center" vertical="top"/>
    </xf>
    <xf numFmtId="14" fontId="0" fillId="3" borderId="0" xfId="0" applyNumberFormat="1" applyFill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29</xdr:row>
      <xdr:rowOff>149860</xdr:rowOff>
    </xdr:from>
    <xdr:to>
      <xdr:col>17</xdr:col>
      <xdr:colOff>421878</xdr:colOff>
      <xdr:row>43</xdr:row>
      <xdr:rowOff>148723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917C7B0-8741-47F7-5847-AD29F939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8150" y="5490210"/>
          <a:ext cx="4625578" cy="2570613"/>
        </a:xfrm>
        <a:prstGeom prst="rect">
          <a:avLst/>
        </a:prstGeom>
      </xdr:spPr>
    </xdr:pic>
    <xdr:clientData/>
  </xdr:twoCellAnchor>
  <xdr:twoCellAnchor editAs="oneCell">
    <xdr:from>
      <xdr:col>0</xdr:col>
      <xdr:colOff>883921</xdr:colOff>
      <xdr:row>29</xdr:row>
      <xdr:rowOff>22904</xdr:rowOff>
    </xdr:from>
    <xdr:to>
      <xdr:col>6</xdr:col>
      <xdr:colOff>591821</xdr:colOff>
      <xdr:row>50</xdr:row>
      <xdr:rowOff>133599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B622E9E-059C-3DF9-3E92-6308C6AD9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1" y="5363254"/>
          <a:ext cx="4818380" cy="3977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1</xdr:row>
      <xdr:rowOff>66040</xdr:rowOff>
    </xdr:from>
    <xdr:to>
      <xdr:col>13</xdr:col>
      <xdr:colOff>565150</xdr:colOff>
      <xdr:row>31</xdr:row>
      <xdr:rowOff>34709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C3246DF3-3C5B-0339-205D-9FBE4D9C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550" y="250190"/>
          <a:ext cx="7772400" cy="549316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34</xdr:row>
      <xdr:rowOff>88900</xdr:rowOff>
    </xdr:from>
    <xdr:to>
      <xdr:col>13</xdr:col>
      <xdr:colOff>463550</xdr:colOff>
      <xdr:row>64</xdr:row>
      <xdr:rowOff>58839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224688C1-223A-FA56-E134-B67A4486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" y="6350000"/>
          <a:ext cx="7772400" cy="5494439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67</xdr:row>
      <xdr:rowOff>88900</xdr:rowOff>
    </xdr:from>
    <xdr:to>
      <xdr:col>13</xdr:col>
      <xdr:colOff>355600</xdr:colOff>
      <xdr:row>97</xdr:row>
      <xdr:rowOff>58839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4BEA9892-6B3E-D438-8101-C3415C83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2426950"/>
          <a:ext cx="7772400" cy="5494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476250</xdr:colOff>
      <xdr:row>38</xdr:row>
      <xdr:rowOff>149860</xdr:rowOff>
    </xdr:from>
    <xdr:to>
      <xdr:col>17</xdr:col>
      <xdr:colOff>421878</xdr:colOff>
      <xdr:row>52</xdr:row>
      <xdr:rowOff>148723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993D7F2-12E5-4CAF-8582-3F6C4B163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0690" y="5398135"/>
          <a:ext cx="4616688" cy="2532513"/>
        </a:xfrm>
        <a:prstGeom prst="rect">
          <a:avLst/>
        </a:prstGeom>
      </xdr:spPr>
    </xdr:pic>
    <xdr:clientData/>
  </xdr:twoCellAnchor>
  <xdr:twoCellAnchor editAs="oneCell">
    <xdr:from>
      <xdr:col>0</xdr:col>
      <xdr:colOff>883921</xdr:colOff>
      <xdr:row>38</xdr:row>
      <xdr:rowOff>22904</xdr:rowOff>
    </xdr:from>
    <xdr:to>
      <xdr:col>6</xdr:col>
      <xdr:colOff>591821</xdr:colOff>
      <xdr:row>59</xdr:row>
      <xdr:rowOff>133599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B659B107-B58A-413E-8690-2502D2D40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26" y="5267369"/>
          <a:ext cx="4826635" cy="39111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15</xdr:col>
      <xdr:colOff>551815</xdr:colOff>
      <xdr:row>39</xdr:row>
      <xdr:rowOff>110695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11727A7-2A01-480C-990C-A9342271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3257550"/>
          <a:ext cx="4826635" cy="3911170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57151</xdr:colOff>
      <xdr:row>2</xdr:row>
      <xdr:rowOff>142876</xdr:rowOff>
    </xdr:from>
    <xdr:to>
      <xdr:col>22</xdr:col>
      <xdr:colOff>55246</xdr:colOff>
      <xdr:row>21</xdr:row>
      <xdr:rowOff>152401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6F86C76D-B4D0-E64A-E9FE-533FAEF5E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1" y="504826"/>
          <a:ext cx="4874895" cy="344805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7621</xdr:colOff>
      <xdr:row>26</xdr:row>
      <xdr:rowOff>167641</xdr:rowOff>
    </xdr:from>
    <xdr:to>
      <xdr:col>23</xdr:col>
      <xdr:colOff>11431</xdr:colOff>
      <xdr:row>45</xdr:row>
      <xdr:rowOff>171451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61444C33-336B-AF8C-077A-129788BF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1621" y="4872991"/>
          <a:ext cx="4880610" cy="3442335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320041</xdr:colOff>
      <xdr:row>37</xdr:row>
      <xdr:rowOff>76201</xdr:rowOff>
    </xdr:from>
    <xdr:to>
      <xdr:col>15</xdr:col>
      <xdr:colOff>314326</xdr:colOff>
      <xdr:row>56</xdr:row>
      <xdr:rowOff>85726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4038DED0-F665-4FF1-0162-8EFCF9506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241" y="6772276"/>
          <a:ext cx="4871085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17</xdr:col>
      <xdr:colOff>0</xdr:colOff>
      <xdr:row>82</xdr:row>
      <xdr:rowOff>99060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3B9A215E-B5E0-DE9D-518C-3A50C8E9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89920"/>
          <a:ext cx="6096000" cy="430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571500</xdr:colOff>
      <xdr:row>21</xdr:row>
      <xdr:rowOff>133350</xdr:rowOff>
    </xdr:from>
    <xdr:to>
      <xdr:col>7</xdr:col>
      <xdr:colOff>553911</xdr:colOff>
      <xdr:row>36</xdr:row>
      <xdr:rowOff>151829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9B965E57-F77F-0005-0E1A-8A9C3468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100" y="3933825"/>
          <a:ext cx="3640011" cy="2733104"/>
        </a:xfrm>
        <a:prstGeom prst="rect">
          <a:avLst/>
        </a:prstGeom>
      </xdr:spPr>
    </xdr:pic>
    <xdr:clientData/>
  </xdr:twoCellAnchor>
  <xdr:oneCellAnchor>
    <xdr:from>
      <xdr:col>3</xdr:col>
      <xdr:colOff>434340</xdr:colOff>
      <xdr:row>28</xdr:row>
      <xdr:rowOff>179070</xdr:rowOff>
    </xdr:from>
    <xdr:ext cx="1118063" cy="264560"/>
    <xdr:sp macro="" textlink="">
      <xdr:nvSpPr>
        <xdr:cNvPr id="13" name="Tekstvak 12">
          <a:extLst>
            <a:ext uri="{FF2B5EF4-FFF2-40B4-BE49-F238E27FC236}">
              <a16:creationId xmlns:a16="http://schemas.microsoft.com/office/drawing/2014/main" id="{DCD0F6A5-9AB6-6C08-53C5-5E3B8CC9E2E1}"/>
            </a:ext>
          </a:extLst>
        </xdr:cNvPr>
        <xdr:cNvSpPr txBox="1"/>
      </xdr:nvSpPr>
      <xdr:spPr>
        <a:xfrm>
          <a:off x="2263140" y="5246370"/>
          <a:ext cx="1118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>
              <a:solidFill>
                <a:srgbClr val="FFFF00"/>
              </a:solidFill>
            </a:rPr>
            <a:t>meetlocatie 59N</a:t>
          </a:r>
          <a:endParaRPr lang="en-NL" sz="1100">
            <a:solidFill>
              <a:srgbClr val="FFFF00"/>
            </a:solidFill>
          </a:endParaRPr>
        </a:p>
      </xdr:txBody>
    </xdr:sp>
    <xdr:clientData/>
  </xdr:oneCellAnchor>
  <xdr:twoCellAnchor>
    <xdr:from>
      <xdr:col>8</xdr:col>
      <xdr:colOff>0</xdr:colOff>
      <xdr:row>23</xdr:row>
      <xdr:rowOff>38100</xdr:rowOff>
    </xdr:from>
    <xdr:to>
      <xdr:col>9</xdr:col>
      <xdr:colOff>430530</xdr:colOff>
      <xdr:row>24</xdr:row>
      <xdr:rowOff>91440</xdr:rowOff>
    </xdr:to>
    <xdr:sp macro="" textlink="">
      <xdr:nvSpPr>
        <xdr:cNvPr id="15" name="Tekstballon: rechthoek met afgeronde hoeken 14">
          <a:extLst>
            <a:ext uri="{FF2B5EF4-FFF2-40B4-BE49-F238E27FC236}">
              <a16:creationId xmlns:a16="http://schemas.microsoft.com/office/drawing/2014/main" id="{1A6F05CD-0AAC-8096-0B67-BA172422ED9D}"/>
            </a:ext>
          </a:extLst>
        </xdr:cNvPr>
        <xdr:cNvSpPr/>
      </xdr:nvSpPr>
      <xdr:spPr>
        <a:xfrm>
          <a:off x="4876800" y="4200525"/>
          <a:ext cx="1040130" cy="234315"/>
        </a:xfrm>
        <a:prstGeom prst="wedgeRoundRectCallout">
          <a:avLst>
            <a:gd name="adj1" fmla="val 69826"/>
            <a:gd name="adj2" fmla="val 54370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0800" rIns="18000" bIns="1080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meetlocatie 59N</a:t>
          </a:r>
          <a:endParaRPr lang="en-NL">
            <a:effectLst/>
          </a:endParaRPr>
        </a:p>
      </xdr:txBody>
    </xdr:sp>
    <xdr:clientData/>
  </xdr:twoCellAnchor>
  <xdr:twoCellAnchor>
    <xdr:from>
      <xdr:col>12</xdr:col>
      <xdr:colOff>417196</xdr:colOff>
      <xdr:row>27</xdr:row>
      <xdr:rowOff>19050</xdr:rowOff>
    </xdr:from>
    <xdr:to>
      <xdr:col>13</xdr:col>
      <xdr:colOff>542926</xdr:colOff>
      <xdr:row>28</xdr:row>
      <xdr:rowOff>76200</xdr:rowOff>
    </xdr:to>
    <xdr:sp macro="" textlink="">
      <xdr:nvSpPr>
        <xdr:cNvPr id="16" name="Tekstballon: rechthoek met afgeronde hoeken 15">
          <a:extLst>
            <a:ext uri="{FF2B5EF4-FFF2-40B4-BE49-F238E27FC236}">
              <a16:creationId xmlns:a16="http://schemas.microsoft.com/office/drawing/2014/main" id="{FA25996D-3467-ADFE-2646-1565A336B8E7}"/>
            </a:ext>
          </a:extLst>
        </xdr:cNvPr>
        <xdr:cNvSpPr/>
      </xdr:nvSpPr>
      <xdr:spPr>
        <a:xfrm>
          <a:off x="7732396" y="4905375"/>
          <a:ext cx="735330" cy="238125"/>
        </a:xfrm>
        <a:prstGeom prst="wedgeRoundRectCallout">
          <a:avLst>
            <a:gd name="adj1" fmla="val -67789"/>
            <a:gd name="adj2" fmla="val 111281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0800" rIns="18000" bIns="1080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W44H0027</a:t>
          </a:r>
          <a:endParaRPr lang="en-NL">
            <a:effectLst/>
          </a:endParaRPr>
        </a:p>
      </xdr:txBody>
    </xdr:sp>
    <xdr:clientData/>
  </xdr:twoCellAnchor>
  <xdr:twoCellAnchor>
    <xdr:from>
      <xdr:col>14</xdr:col>
      <xdr:colOff>201930</xdr:colOff>
      <xdr:row>24</xdr:row>
      <xdr:rowOff>148590</xdr:rowOff>
    </xdr:from>
    <xdr:to>
      <xdr:col>16</xdr:col>
      <xdr:colOff>228600</xdr:colOff>
      <xdr:row>26</xdr:row>
      <xdr:rowOff>24765</xdr:rowOff>
    </xdr:to>
    <xdr:sp macro="" textlink="">
      <xdr:nvSpPr>
        <xdr:cNvPr id="17" name="Tekstballon: rechthoek met afgeronde hoeken 16">
          <a:extLst>
            <a:ext uri="{FF2B5EF4-FFF2-40B4-BE49-F238E27FC236}">
              <a16:creationId xmlns:a16="http://schemas.microsoft.com/office/drawing/2014/main" id="{F1A719CB-F906-BA66-939F-F88C5C299F3E}"/>
            </a:ext>
          </a:extLst>
        </xdr:cNvPr>
        <xdr:cNvSpPr/>
      </xdr:nvSpPr>
      <xdr:spPr>
        <a:xfrm>
          <a:off x="8736330" y="4491990"/>
          <a:ext cx="1245870" cy="238125"/>
        </a:xfrm>
        <a:prstGeom prst="wedgeRoundRectCallout">
          <a:avLst>
            <a:gd name="adj1" fmla="val -63966"/>
            <a:gd name="adj2" fmla="val 119281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0800" rIns="18000" bIns="1080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Loonse</a:t>
          </a:r>
          <a:r>
            <a:rPr lang="nl-NL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Spinderspad</a:t>
          </a:r>
          <a:endParaRPr lang="en-NL">
            <a:effectLst/>
          </a:endParaRPr>
        </a:p>
      </xdr:txBody>
    </xdr:sp>
    <xdr:clientData/>
  </xdr:twoCellAnchor>
  <xdr:twoCellAnchor editAs="oneCell">
    <xdr:from>
      <xdr:col>2</xdr:col>
      <xdr:colOff>409576</xdr:colOff>
      <xdr:row>1</xdr:row>
      <xdr:rowOff>38101</xdr:rowOff>
    </xdr:from>
    <xdr:to>
      <xdr:col>10</xdr:col>
      <xdr:colOff>407671</xdr:colOff>
      <xdr:row>20</xdr:row>
      <xdr:rowOff>47626</xdr:rowOff>
    </xdr:to>
    <xdr:pic>
      <xdr:nvPicPr>
        <xdr:cNvPr id="19" name="Afbeelding 18">
          <a:extLst>
            <a:ext uri="{FF2B5EF4-FFF2-40B4-BE49-F238E27FC236}">
              <a16:creationId xmlns:a16="http://schemas.microsoft.com/office/drawing/2014/main" id="{69FF366D-50B8-440E-DC05-77DE14DBF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6" y="219076"/>
          <a:ext cx="4874895" cy="34480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</xdr:colOff>
      <xdr:row>37</xdr:row>
      <xdr:rowOff>26670</xdr:rowOff>
    </xdr:from>
    <xdr:to>
      <xdr:col>7</xdr:col>
      <xdr:colOff>253365</xdr:colOff>
      <xdr:row>56</xdr:row>
      <xdr:rowOff>38100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8F614673-60F7-478D-AE43-36580DB39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7" r="1719"/>
        <a:stretch/>
      </xdr:blipFill>
      <xdr:spPr>
        <a:xfrm>
          <a:off x="17145" y="6722745"/>
          <a:ext cx="4503420" cy="3449955"/>
        </a:xfrm>
        <a:prstGeom prst="rect">
          <a:avLst/>
        </a:prstGeom>
      </xdr:spPr>
    </xdr:pic>
    <xdr:clientData/>
  </xdr:twoCellAnchor>
  <xdr:oneCellAnchor>
    <xdr:from>
      <xdr:col>1</xdr:col>
      <xdr:colOff>110490</xdr:colOff>
      <xdr:row>54</xdr:row>
      <xdr:rowOff>87630</xdr:rowOff>
    </xdr:from>
    <xdr:ext cx="3074496" cy="436786"/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800BDCF8-EC80-6A17-9185-D9119FDD2165}"/>
            </a:ext>
          </a:extLst>
        </xdr:cNvPr>
        <xdr:cNvSpPr txBox="1"/>
      </xdr:nvSpPr>
      <xdr:spPr>
        <a:xfrm>
          <a:off x="720090" y="9860280"/>
          <a:ext cx="3074496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100">
              <a:solidFill>
                <a:srgbClr val="FF0000"/>
              </a:solidFill>
            </a:rPr>
            <a:t>Nieuwe plot op basis van laatste inzichten mei</a:t>
          </a:r>
          <a:r>
            <a:rPr lang="nl-NL" sz="1100" baseline="0">
              <a:solidFill>
                <a:srgbClr val="FF0000"/>
              </a:solidFill>
            </a:rPr>
            <a:t> 2025</a:t>
          </a:r>
        </a:p>
        <a:p>
          <a:pPr algn="ctr"/>
          <a:r>
            <a:rPr lang="nl-NL" sz="1100" baseline="0">
              <a:solidFill>
                <a:srgbClr val="FF0000"/>
              </a:solidFill>
            </a:rPr>
            <a:t>ref. overzicht bodemmodellen v015</a:t>
          </a:r>
          <a:endParaRPr lang="en-NL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</xdr:row>
      <xdr:rowOff>1</xdr:rowOff>
    </xdr:from>
    <xdr:to>
      <xdr:col>10</xdr:col>
      <xdr:colOff>607696</xdr:colOff>
      <xdr:row>20</xdr:row>
      <xdr:rowOff>7621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B77DFBF-B1BB-71E2-7611-6BFAC5A0E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180976"/>
          <a:ext cx="4874895" cy="3446145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</xdr:row>
      <xdr:rowOff>1</xdr:rowOff>
    </xdr:from>
    <xdr:to>
      <xdr:col>19</xdr:col>
      <xdr:colOff>607696</xdr:colOff>
      <xdr:row>20</xdr:row>
      <xdr:rowOff>7621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FF64B6FD-778F-3F30-6C10-CDFABA72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1" y="180976"/>
          <a:ext cx="4874895" cy="34461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11739</xdr:colOff>
      <xdr:row>49</xdr:row>
      <xdr:rowOff>106027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B5DB9E3-50F6-FA5C-584A-769272445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61339" cy="89738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24</xdr:col>
      <xdr:colOff>457200</xdr:colOff>
      <xdr:row>28</xdr:row>
      <xdr:rowOff>105194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AF40D075-7254-4D6F-96BA-C1849B28F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0"/>
          <a:ext cx="7772400" cy="554587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35</xdr:col>
      <xdr:colOff>27525</xdr:colOff>
      <xdr:row>28</xdr:row>
      <xdr:rowOff>86464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D650B8D-8FE2-422B-9DE5-7924362C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0" y="182880"/>
          <a:ext cx="6125430" cy="5342359"/>
        </a:xfrm>
        <a:prstGeom prst="rect">
          <a:avLst/>
        </a:prstGeom>
      </xdr:spPr>
    </xdr:pic>
    <xdr:clientData/>
  </xdr:twoCellAnchor>
  <xdr:twoCellAnchor editAs="oneCell">
    <xdr:from>
      <xdr:col>34</xdr:col>
      <xdr:colOff>409575</xdr:colOff>
      <xdr:row>9</xdr:row>
      <xdr:rowOff>47625</xdr:rowOff>
    </xdr:from>
    <xdr:to>
      <xdr:col>37</xdr:col>
      <xdr:colOff>571778</xdr:colOff>
      <xdr:row>25</xdr:row>
      <xdr:rowOff>360489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5103340C-48DA-48A8-A197-2A4B9EBDE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35975" y="1693545"/>
          <a:ext cx="1992908" cy="32103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37</xdr:col>
      <xdr:colOff>267758</xdr:colOff>
      <xdr:row>60</xdr:row>
      <xdr:rowOff>50312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8A98954B-3DA3-4EF6-8C2E-56599C13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5669280"/>
          <a:ext cx="7582958" cy="56586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507363</xdr:colOff>
      <xdr:row>50</xdr:row>
      <xdr:rowOff>20316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8432F678-966B-385F-3D3E-51DECDDB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85763" cy="9069066"/>
        </a:xfrm>
        <a:prstGeom prst="rect">
          <a:avLst/>
        </a:prstGeom>
      </xdr:spPr>
    </xdr:pic>
    <xdr:clientData/>
  </xdr:twoCellAnchor>
  <xdr:twoCellAnchor editAs="oneCell">
    <xdr:from>
      <xdr:col>8</xdr:col>
      <xdr:colOff>605791</xdr:colOff>
      <xdr:row>25</xdr:row>
      <xdr:rowOff>81916</xdr:rowOff>
    </xdr:from>
    <xdr:to>
      <xdr:col>17</xdr:col>
      <xdr:colOff>1906</xdr:colOff>
      <xdr:row>44</xdr:row>
      <xdr:rowOff>85726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BA0B3E8-AE1F-2EB2-ED52-C59B3BD23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2591" y="4606291"/>
          <a:ext cx="4882515" cy="34423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A117-CF3C-409B-8CC2-20DADB9CF062}">
  <dimension ref="A1:T47"/>
  <sheetViews>
    <sheetView workbookViewId="0">
      <selection activeCell="L7" sqref="L7"/>
    </sheetView>
  </sheetViews>
  <sheetFormatPr defaultRowHeight="14.4" x14ac:dyDescent="0.3"/>
  <cols>
    <col min="1" max="1" width="13.5546875" style="1" customWidth="1"/>
    <col min="2" max="9" width="12.21875" style="1" bestFit="1" customWidth="1"/>
    <col min="13" max="13" width="13.77734375" bestFit="1" customWidth="1"/>
    <col min="14" max="14" width="10.5546875" bestFit="1" customWidth="1"/>
    <col min="15" max="15" width="11.5546875" bestFit="1" customWidth="1"/>
    <col min="16" max="16" width="13.77734375" bestFit="1" customWidth="1"/>
    <col min="17" max="17" width="9.5546875" bestFit="1" customWidth="1"/>
    <col min="18" max="18" width="10.5546875" bestFit="1" customWidth="1"/>
    <col min="19" max="19" width="9.5546875" bestFit="1" customWidth="1"/>
    <col min="20" max="20" width="9" bestFit="1" customWidth="1"/>
  </cols>
  <sheetData>
    <row r="1" spans="1:15" x14ac:dyDescent="0.3">
      <c r="A1" s="1" t="s">
        <v>13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14</v>
      </c>
    </row>
    <row r="2" spans="1:15" x14ac:dyDescent="0.3">
      <c r="A2" s="1" t="s">
        <v>13</v>
      </c>
      <c r="B2" s="1">
        <v>1</v>
      </c>
      <c r="C2" s="1">
        <v>1</v>
      </c>
      <c r="D2" s="1">
        <v>2</v>
      </c>
      <c r="E2" s="1">
        <v>2</v>
      </c>
      <c r="F2" s="1">
        <v>3</v>
      </c>
      <c r="G2" s="1">
        <v>3</v>
      </c>
      <c r="H2" s="1">
        <v>4</v>
      </c>
      <c r="I2" s="1">
        <v>4</v>
      </c>
    </row>
    <row r="3" spans="1:15" x14ac:dyDescent="0.3">
      <c r="A3" s="1" t="s">
        <v>9</v>
      </c>
      <c r="B3" s="2">
        <v>43942</v>
      </c>
      <c r="C3" s="2">
        <v>43942</v>
      </c>
      <c r="D3" s="2">
        <v>43942</v>
      </c>
      <c r="E3" s="2">
        <v>43942</v>
      </c>
      <c r="F3" s="2">
        <v>43943</v>
      </c>
      <c r="G3" s="2">
        <v>43943</v>
      </c>
      <c r="H3" s="2">
        <v>43943</v>
      </c>
      <c r="I3" s="2">
        <v>43943</v>
      </c>
    </row>
    <row r="4" spans="1:15" x14ac:dyDescent="0.3">
      <c r="A4" s="1" t="s">
        <v>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6" spans="1:15" x14ac:dyDescent="0.3">
      <c r="A6" s="1" t="s">
        <v>10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</row>
    <row r="7" spans="1:15" x14ac:dyDescent="0.3">
      <c r="A7" s="1">
        <v>0.5</v>
      </c>
      <c r="B7" s="1">
        <v>335.5</v>
      </c>
      <c r="C7" s="1">
        <v>447.2</v>
      </c>
      <c r="D7" s="1">
        <v>553.5</v>
      </c>
      <c r="E7" s="1">
        <v>2256</v>
      </c>
      <c r="F7" s="1">
        <v>105.4</v>
      </c>
      <c r="G7" s="1">
        <v>32.159999999999997</v>
      </c>
      <c r="H7" s="1">
        <v>41.9</v>
      </c>
      <c r="I7" s="1">
        <v>21.86</v>
      </c>
      <c r="N7" s="1"/>
      <c r="O7" s="5"/>
    </row>
    <row r="8" spans="1:15" x14ac:dyDescent="0.3">
      <c r="A8" s="1">
        <v>1</v>
      </c>
      <c r="B8" s="1">
        <v>191.4</v>
      </c>
      <c r="C8" s="1">
        <v>235</v>
      </c>
      <c r="D8" s="1">
        <v>566</v>
      </c>
      <c r="E8" s="1">
        <v>1194</v>
      </c>
      <c r="F8" s="1">
        <v>70.069999999999993</v>
      </c>
      <c r="G8" s="1">
        <v>30.65</v>
      </c>
      <c r="H8" s="1">
        <v>21.01</v>
      </c>
      <c r="I8" s="1">
        <v>15.13</v>
      </c>
      <c r="N8" s="1"/>
      <c r="O8" s="5"/>
    </row>
    <row r="9" spans="1:15" x14ac:dyDescent="0.3">
      <c r="A9" s="1">
        <v>2</v>
      </c>
      <c r="B9" s="1">
        <v>73.37</v>
      </c>
      <c r="C9" s="1">
        <v>64.14</v>
      </c>
      <c r="D9" s="1">
        <v>315</v>
      </c>
      <c r="E9" s="1">
        <v>370.1</v>
      </c>
      <c r="F9" s="1">
        <v>26.22</v>
      </c>
      <c r="G9" s="1">
        <v>9.1189999999999998</v>
      </c>
      <c r="H9" s="1">
        <v>7.0860000000000003</v>
      </c>
      <c r="I9" s="1">
        <v>6.4509999999999996</v>
      </c>
      <c r="N9" s="1"/>
      <c r="O9" s="5"/>
    </row>
    <row r="10" spans="1:15" x14ac:dyDescent="0.3">
      <c r="A10" s="1">
        <v>3</v>
      </c>
      <c r="B10" s="1">
        <v>22.95</v>
      </c>
      <c r="C10" s="1">
        <v>24.08</v>
      </c>
      <c r="D10" s="1">
        <v>135.4</v>
      </c>
      <c r="E10" s="1">
        <v>124.5</v>
      </c>
      <c r="F10" s="1">
        <v>11.68</v>
      </c>
      <c r="G10" s="1">
        <v>4.8179999999999996</v>
      </c>
      <c r="H10" s="1">
        <v>4.3680000000000003</v>
      </c>
      <c r="I10" s="1">
        <v>4.0490000000000004</v>
      </c>
      <c r="N10" s="1"/>
      <c r="O10" s="5"/>
    </row>
    <row r="11" spans="1:15" x14ac:dyDescent="0.3">
      <c r="A11" s="1">
        <v>5</v>
      </c>
      <c r="B11" s="1">
        <v>6.6059999999999999</v>
      </c>
      <c r="C11" s="1">
        <v>6.2169999999999996</v>
      </c>
      <c r="D11" s="1">
        <v>49.27</v>
      </c>
      <c r="E11" s="1">
        <v>35.07</v>
      </c>
      <c r="F11" s="1">
        <v>3.8239999999999998</v>
      </c>
      <c r="G11" s="1">
        <v>2.427</v>
      </c>
      <c r="H11" s="1">
        <v>2.2559999999999998</v>
      </c>
      <c r="I11" s="1">
        <v>2.21</v>
      </c>
      <c r="N11" s="1"/>
      <c r="O11" s="5"/>
    </row>
    <row r="12" spans="1:15" x14ac:dyDescent="0.3">
      <c r="A12" s="1">
        <v>7</v>
      </c>
      <c r="B12" s="1">
        <v>4.7990000000000004</v>
      </c>
      <c r="C12" s="1">
        <v>3.3530000000000002</v>
      </c>
      <c r="D12" s="1">
        <v>16.190000000000001</v>
      </c>
      <c r="E12" s="1">
        <v>20.2</v>
      </c>
      <c r="F12" s="1">
        <v>1.5229999999999999</v>
      </c>
      <c r="G12" s="1">
        <v>1.3979999999999999</v>
      </c>
      <c r="H12" s="1">
        <v>1.411</v>
      </c>
      <c r="I12" s="1">
        <v>1.4770000000000001</v>
      </c>
      <c r="N12" s="1"/>
      <c r="O12" s="5"/>
    </row>
    <row r="13" spans="1:15" x14ac:dyDescent="0.3">
      <c r="A13" s="1">
        <v>10</v>
      </c>
      <c r="B13" s="1">
        <v>3.415</v>
      </c>
      <c r="C13" s="1">
        <v>2.4470000000000001</v>
      </c>
      <c r="D13" s="1">
        <v>8.048</v>
      </c>
      <c r="E13" s="1">
        <v>48.46</v>
      </c>
      <c r="F13" s="1">
        <v>0.91700000000000004</v>
      </c>
      <c r="G13" s="1">
        <v>0.92800000000000005</v>
      </c>
      <c r="H13" s="1">
        <v>0.96499999999999997</v>
      </c>
      <c r="I13" s="1">
        <v>0.99399999999999999</v>
      </c>
      <c r="N13" s="1"/>
      <c r="O13" s="5"/>
    </row>
    <row r="14" spans="1:15" x14ac:dyDescent="0.3">
      <c r="A14" s="1">
        <v>15</v>
      </c>
      <c r="B14" s="1">
        <v>3.0710000000000002</v>
      </c>
      <c r="C14" s="1">
        <v>1.5409999999999999</v>
      </c>
      <c r="D14" s="1">
        <v>7.6749999999999998</v>
      </c>
      <c r="E14" s="1">
        <v>89.81</v>
      </c>
      <c r="F14" s="1">
        <v>0.57899999999999996</v>
      </c>
      <c r="G14" s="1">
        <v>0.55500000000000005</v>
      </c>
      <c r="H14" s="1">
        <v>0.59199999999999997</v>
      </c>
      <c r="I14" s="1">
        <v>0.58599999999999997</v>
      </c>
      <c r="N14" s="1"/>
      <c r="O14" s="5"/>
    </row>
    <row r="15" spans="1:15" x14ac:dyDescent="0.3">
      <c r="A15" s="1">
        <v>30</v>
      </c>
      <c r="B15" s="1">
        <v>13.05</v>
      </c>
      <c r="C15" s="1">
        <v>35.89</v>
      </c>
      <c r="D15" s="1">
        <v>143.30000000000001</v>
      </c>
      <c r="E15" s="1">
        <v>6993</v>
      </c>
      <c r="F15" s="1">
        <v>0.71499999999999997</v>
      </c>
      <c r="G15" s="1">
        <v>7.4589999999999996</v>
      </c>
      <c r="H15" s="1">
        <v>0.29799999999999999</v>
      </c>
      <c r="I15" s="1">
        <v>0.41399999999999998</v>
      </c>
      <c r="N15" s="1"/>
      <c r="O15" s="5"/>
    </row>
    <row r="16" spans="1:15" x14ac:dyDescent="0.3">
      <c r="L16" t="s">
        <v>31</v>
      </c>
    </row>
    <row r="17" spans="1:20" x14ac:dyDescent="0.3">
      <c r="A17" s="1" t="s">
        <v>10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L17" s="1" t="s">
        <v>32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</row>
    <row r="18" spans="1:20" x14ac:dyDescent="0.3">
      <c r="A18" s="1">
        <v>0.5</v>
      </c>
      <c r="B18" s="4">
        <f t="shared" ref="B18:I18" si="0">2*PI()*$A18*B7</f>
        <v>1054.0043352793755</v>
      </c>
      <c r="C18" s="4">
        <f t="shared" si="0"/>
        <v>1404.9202346853554</v>
      </c>
      <c r="D18" s="4">
        <f t="shared" si="0"/>
        <v>1738.8715337619506</v>
      </c>
      <c r="E18" s="4">
        <f t="shared" si="0"/>
        <v>7087.4330264985729</v>
      </c>
      <c r="F18" s="4">
        <f t="shared" si="0"/>
        <v>331.12386568836422</v>
      </c>
      <c r="G18" s="4">
        <f t="shared" si="0"/>
        <v>101.03361973944773</v>
      </c>
      <c r="H18" s="4">
        <f t="shared" si="0"/>
        <v>131.63273218541232</v>
      </c>
      <c r="I18" s="4">
        <f t="shared" si="0"/>
        <v>68.675215407472876</v>
      </c>
      <c r="L18" s="1">
        <f>1.5*A18</f>
        <v>0.75</v>
      </c>
      <c r="M18" s="5">
        <v>1054.0043352793755</v>
      </c>
      <c r="N18" s="5">
        <v>1404.9202346853554</v>
      </c>
      <c r="O18" s="5">
        <v>1738.8715337619506</v>
      </c>
      <c r="P18" s="5">
        <v>7087.4330264985729</v>
      </c>
      <c r="Q18" s="5">
        <v>331.12386568836422</v>
      </c>
      <c r="R18" s="5">
        <v>101.03361973944773</v>
      </c>
      <c r="S18" s="5">
        <v>131.63273218541232</v>
      </c>
      <c r="T18" s="5">
        <v>68.675215407472876</v>
      </c>
    </row>
    <row r="19" spans="1:20" x14ac:dyDescent="0.3">
      <c r="A19" s="1">
        <v>1</v>
      </c>
      <c r="B19" s="4">
        <f t="shared" ref="B19:C26" si="1">2*PI()*$A19*B8</f>
        <v>1202.601667794173</v>
      </c>
      <c r="C19" s="4">
        <f t="shared" si="1"/>
        <v>1476.5485471872028</v>
      </c>
      <c r="D19" s="4">
        <f t="shared" ref="D19:I19" si="2">2*PI()*$A19*D8</f>
        <v>3556.282883863646</v>
      </c>
      <c r="E19" s="4">
        <f t="shared" si="2"/>
        <v>7502.1232567724255</v>
      </c>
      <c r="F19" s="4">
        <f t="shared" si="2"/>
        <v>440.26279447407359</v>
      </c>
      <c r="G19" s="4">
        <f t="shared" si="2"/>
        <v>192.57962966505431</v>
      </c>
      <c r="H19" s="4">
        <f t="shared" si="2"/>
        <v>132.00972330384312</v>
      </c>
      <c r="I19" s="4">
        <f t="shared" si="2"/>
        <v>95.064593697627146</v>
      </c>
      <c r="L19" s="1">
        <f t="shared" ref="L19:L26" si="3">1.5*A19</f>
        <v>1.5</v>
      </c>
      <c r="M19" s="5">
        <v>1202.601667794173</v>
      </c>
      <c r="N19" s="5">
        <v>1476.5485471872028</v>
      </c>
      <c r="O19" s="5">
        <v>3556.282883863646</v>
      </c>
      <c r="P19" s="5">
        <v>7502.1232567724255</v>
      </c>
      <c r="Q19" s="5">
        <v>440.26279447407359</v>
      </c>
      <c r="R19" s="5">
        <v>192.57962966505431</v>
      </c>
      <c r="S19" s="5">
        <v>132.00972330384312</v>
      </c>
      <c r="T19" s="5">
        <v>95.064593697627146</v>
      </c>
    </row>
    <row r="20" spans="1:20" x14ac:dyDescent="0.3">
      <c r="A20" s="1">
        <v>2</v>
      </c>
      <c r="B20" s="4">
        <f t="shared" si="1"/>
        <v>921.99461197553251</v>
      </c>
      <c r="C20" s="4">
        <f t="shared" si="1"/>
        <v>806.0070112049973</v>
      </c>
      <c r="D20" s="4">
        <f t="shared" ref="D20:I20" si="4">2*PI()*$A20*D9</f>
        <v>3958.4067435231395</v>
      </c>
      <c r="E20" s="4">
        <f>2*PI()*$A20*E9</f>
        <v>4650.8137643743303</v>
      </c>
      <c r="F20" s="4">
        <f t="shared" si="4"/>
        <v>329.4902375084975</v>
      </c>
      <c r="G20" s="4">
        <f t="shared" si="4"/>
        <v>114.59273363234129</v>
      </c>
      <c r="H20" s="4">
        <f t="shared" si="4"/>
        <v>89.0453021733491</v>
      </c>
      <c r="I20" s="4">
        <f t="shared" si="4"/>
        <v>81.065656833231017</v>
      </c>
      <c r="L20" s="1">
        <f t="shared" si="3"/>
        <v>3</v>
      </c>
      <c r="M20" s="5">
        <v>921.99461197553251</v>
      </c>
      <c r="N20" s="5">
        <v>806.0070112049973</v>
      </c>
      <c r="O20" s="5">
        <v>3958.4067435231395</v>
      </c>
      <c r="P20" s="5">
        <v>4650.8137643743303</v>
      </c>
      <c r="Q20" s="5">
        <v>329.4902375084975</v>
      </c>
      <c r="R20" s="5">
        <v>114.59273363234129</v>
      </c>
      <c r="S20" s="5">
        <v>89.0453021733491</v>
      </c>
      <c r="T20" s="5">
        <v>81.065656833231017</v>
      </c>
    </row>
    <row r="21" spans="1:20" x14ac:dyDescent="0.3">
      <c r="A21" s="1">
        <v>3</v>
      </c>
      <c r="B21" s="4">
        <f t="shared" si="1"/>
        <v>432.5973083993145</v>
      </c>
      <c r="C21" s="4">
        <f t="shared" si="1"/>
        <v>453.89730659065327</v>
      </c>
      <c r="D21" s="4">
        <f t="shared" ref="D21:I21" si="5">2*PI()*$A21*D10</f>
        <v>2552.2298717763479</v>
      </c>
      <c r="E21" s="4">
        <f t="shared" si="5"/>
        <v>2346.7697122315753</v>
      </c>
      <c r="F21" s="4">
        <f t="shared" si="5"/>
        <v>220.16281316357271</v>
      </c>
      <c r="G21" s="4">
        <f t="shared" si="5"/>
        <v>90.817160429973725</v>
      </c>
      <c r="H21" s="4">
        <f t="shared" si="5"/>
        <v>82.334860265281307</v>
      </c>
      <c r="I21" s="4">
        <f t="shared" si="5"/>
        <v>76.321851926310444</v>
      </c>
      <c r="L21" s="1">
        <f t="shared" si="3"/>
        <v>4.5</v>
      </c>
      <c r="M21" s="5">
        <v>432.5973083993145</v>
      </c>
      <c r="N21" s="5">
        <v>453.89730659065327</v>
      </c>
      <c r="O21" s="5">
        <v>2552.2298717763479</v>
      </c>
      <c r="P21" s="5">
        <v>2346.7697122315753</v>
      </c>
      <c r="Q21" s="5">
        <v>220.16281316357271</v>
      </c>
      <c r="R21" s="5">
        <v>90.817160429973725</v>
      </c>
      <c r="S21" s="5">
        <v>82.334860265281307</v>
      </c>
      <c r="T21" s="5">
        <v>76.321851926310444</v>
      </c>
    </row>
    <row r="22" spans="1:20" x14ac:dyDescent="0.3">
      <c r="A22" s="1">
        <v>5</v>
      </c>
      <c r="B22" s="4">
        <f t="shared" si="1"/>
        <v>207.53361069614172</v>
      </c>
      <c r="C22" s="4">
        <f t="shared" si="1"/>
        <v>195.31281527367742</v>
      </c>
      <c r="D22" s="4">
        <f t="shared" ref="D22:I22" si="6">2*PI()*$A22*D11</f>
        <v>1547.8627004236912</v>
      </c>
      <c r="E22" s="4">
        <f t="shared" si="6"/>
        <v>1101.7565436139405</v>
      </c>
      <c r="F22" s="4">
        <f t="shared" si="6"/>
        <v>120.13450307327368</v>
      </c>
      <c r="G22" s="4">
        <f t="shared" si="6"/>
        <v>76.246453702624279</v>
      </c>
      <c r="H22" s="4">
        <f t="shared" si="6"/>
        <v>70.87433026498573</v>
      </c>
      <c r="I22" s="4">
        <f t="shared" si="6"/>
        <v>69.429197644334423</v>
      </c>
      <c r="L22" s="1">
        <f t="shared" si="3"/>
        <v>7.5</v>
      </c>
      <c r="M22" s="5">
        <v>207.53361069614172</v>
      </c>
      <c r="N22" s="5">
        <v>195.31281527367742</v>
      </c>
      <c r="O22" s="5">
        <v>1547.8627004236912</v>
      </c>
      <c r="P22" s="5">
        <v>1101.7565436139405</v>
      </c>
      <c r="Q22" s="5">
        <v>120.13450307327368</v>
      </c>
      <c r="R22" s="5">
        <v>76.246453702624279</v>
      </c>
      <c r="S22" s="5">
        <v>70.87433026498573</v>
      </c>
      <c r="T22" s="5">
        <v>69.429197644334423</v>
      </c>
    </row>
    <row r="23" spans="1:20" x14ac:dyDescent="0.3">
      <c r="A23" s="1">
        <v>7</v>
      </c>
      <c r="B23" s="4">
        <f t="shared" si="1"/>
        <v>211.07104402408385</v>
      </c>
      <c r="C23" s="4">
        <f t="shared" si="1"/>
        <v>147.47264234481207</v>
      </c>
      <c r="D23" s="4">
        <f t="shared" ref="D23:I23" si="7">2*PI()*$A23*D12</f>
        <v>712.07339086266256</v>
      </c>
      <c r="E23" s="4">
        <f t="shared" si="7"/>
        <v>888.44240243519346</v>
      </c>
      <c r="F23" s="4">
        <f t="shared" si="7"/>
        <v>66.98503855984157</v>
      </c>
      <c r="G23" s="4">
        <f t="shared" si="7"/>
        <v>61.487251416059429</v>
      </c>
      <c r="H23" s="4">
        <f t="shared" si="7"/>
        <v>62.059021279012775</v>
      </c>
      <c r="I23" s="4">
        <f t="shared" si="7"/>
        <v>64.961852890929748</v>
      </c>
      <c r="L23" s="1">
        <f t="shared" si="3"/>
        <v>10.5</v>
      </c>
      <c r="M23" s="5">
        <v>211.07104402408385</v>
      </c>
      <c r="N23" s="5">
        <v>147.47264234481207</v>
      </c>
      <c r="O23" s="5">
        <v>712.07339086266256</v>
      </c>
      <c r="P23" s="5">
        <v>888.44240243519346</v>
      </c>
      <c r="Q23" s="5">
        <v>66.98503855984157</v>
      </c>
      <c r="R23" s="5">
        <v>61.487251416059429</v>
      </c>
      <c r="S23" s="5">
        <v>62.059021279012775</v>
      </c>
      <c r="T23" s="5">
        <v>64.961852890929748</v>
      </c>
    </row>
    <row r="24" spans="1:20" x14ac:dyDescent="0.3">
      <c r="A24" s="1">
        <v>10</v>
      </c>
      <c r="B24" s="4">
        <f t="shared" si="1"/>
        <v>214.57077824018288</v>
      </c>
      <c r="C24" s="4">
        <f t="shared" si="1"/>
        <v>153.74954446668448</v>
      </c>
      <c r="D24" s="4">
        <f t="shared" ref="D24:I24" si="8">2*PI()*$A24*D13</f>
        <v>505.67075352181308</v>
      </c>
      <c r="E24" s="4">
        <f t="shared" si="8"/>
        <v>3044.8315998592275</v>
      </c>
      <c r="F24" s="4">
        <f t="shared" si="8"/>
        <v>57.61680926683681</v>
      </c>
      <c r="G24" s="4">
        <f t="shared" si="8"/>
        <v>58.307959650626564</v>
      </c>
      <c r="H24" s="4">
        <f t="shared" si="8"/>
        <v>60.632738214283002</v>
      </c>
      <c r="I24" s="4">
        <f t="shared" si="8"/>
        <v>62.454861953365089</v>
      </c>
      <c r="L24" s="1">
        <f t="shared" si="3"/>
        <v>15</v>
      </c>
      <c r="M24" s="5">
        <v>214.57077824018288</v>
      </c>
      <c r="N24" s="5">
        <v>153.74954446668448</v>
      </c>
      <c r="O24" s="5">
        <v>505.67075352181308</v>
      </c>
      <c r="P24" s="5">
        <v>3044.8315998592275</v>
      </c>
      <c r="Q24" s="5">
        <v>57.61680926683681</v>
      </c>
      <c r="R24" s="5">
        <v>58.307959650626564</v>
      </c>
      <c r="S24" s="5">
        <v>60.632738214283002</v>
      </c>
      <c r="T24" s="5">
        <v>62.454861953365089</v>
      </c>
    </row>
    <row r="25" spans="1:20" x14ac:dyDescent="0.3">
      <c r="A25" s="1">
        <v>15</v>
      </c>
      <c r="B25" s="4">
        <f t="shared" si="1"/>
        <v>289.43493117522763</v>
      </c>
      <c r="C25" s="4">
        <f t="shared" si="1"/>
        <v>145.23582837545612</v>
      </c>
      <c r="D25" s="4">
        <f t="shared" ref="D25:I25" si="9">2*PI()*$A25*D14</f>
        <v>723.35170848904977</v>
      </c>
      <c r="E25" s="4">
        <f t="shared" si="9"/>
        <v>8464.393086566979</v>
      </c>
      <c r="F25" s="4">
        <f t="shared" si="9"/>
        <v>54.569464392854698</v>
      </c>
      <c r="G25" s="4">
        <f t="shared" si="9"/>
        <v>52.307517682270053</v>
      </c>
      <c r="H25" s="4">
        <f t="shared" si="9"/>
        <v>55.794685527754716</v>
      </c>
      <c r="I25" s="4">
        <f t="shared" si="9"/>
        <v>55.229198850108553</v>
      </c>
      <c r="L25" s="1">
        <f t="shared" si="3"/>
        <v>22.5</v>
      </c>
      <c r="M25" s="5">
        <v>289.43493117522763</v>
      </c>
      <c r="N25" s="5">
        <v>145.23582837545612</v>
      </c>
      <c r="O25" s="5">
        <v>723.35170848904977</v>
      </c>
      <c r="P25" s="5">
        <v>8464.393086566979</v>
      </c>
      <c r="Q25" s="5">
        <v>54.569464392854698</v>
      </c>
      <c r="R25" s="5">
        <v>52.307517682270053</v>
      </c>
      <c r="S25" s="5">
        <v>55.794685527754716</v>
      </c>
      <c r="T25" s="5">
        <v>55.229198850108553</v>
      </c>
    </row>
    <row r="26" spans="1:20" x14ac:dyDescent="0.3">
      <c r="A26" s="1">
        <v>30</v>
      </c>
      <c r="B26" s="4">
        <f t="shared" si="1"/>
        <v>2459.867047760808</v>
      </c>
      <c r="C26" s="4">
        <f t="shared" si="1"/>
        <v>6765.1056202402597</v>
      </c>
      <c r="D26" s="4">
        <f t="shared" ref="D26:I26" si="10">2*PI()*$A26*D15</f>
        <v>27011.413635565041</v>
      </c>
      <c r="E26" s="4">
        <f t="shared" si="10"/>
        <v>1318149.4455932053</v>
      </c>
      <c r="F26" s="4">
        <f t="shared" si="10"/>
        <v>134.77432483900211</v>
      </c>
      <c r="G26" s="4">
        <f t="shared" si="10"/>
        <v>1405.9883761875758</v>
      </c>
      <c r="H26" s="4">
        <f t="shared" si="10"/>
        <v>56.171676646185496</v>
      </c>
      <c r="I26" s="4">
        <f t="shared" si="10"/>
        <v>78.037161515170453</v>
      </c>
      <c r="L26" s="1">
        <f t="shared" si="3"/>
        <v>45</v>
      </c>
      <c r="M26" s="5">
        <v>2459.867047760808</v>
      </c>
      <c r="N26" s="5">
        <v>6765.1056202402597</v>
      </c>
      <c r="O26" s="5">
        <v>27011.413635565001</v>
      </c>
      <c r="P26" s="5">
        <v>1318149.4455932053</v>
      </c>
      <c r="Q26" s="5">
        <v>134.77432483900211</v>
      </c>
      <c r="R26" s="5">
        <v>1405.9883761875758</v>
      </c>
      <c r="S26" s="5">
        <v>56.171676646185496</v>
      </c>
      <c r="T26" s="5">
        <v>78.037161515170453</v>
      </c>
    </row>
    <row r="29" spans="1:20" x14ac:dyDescent="0.3">
      <c r="A29" s="6" t="s">
        <v>35</v>
      </c>
      <c r="L29" s="6" t="s">
        <v>29</v>
      </c>
    </row>
    <row r="30" spans="1:20" x14ac:dyDescent="0.3">
      <c r="L30" s="1"/>
    </row>
    <row r="31" spans="1:20" x14ac:dyDescent="0.3">
      <c r="L31" s="1"/>
    </row>
    <row r="32" spans="1:20" x14ac:dyDescent="0.3">
      <c r="L32" s="1"/>
    </row>
    <row r="33" spans="12:12" x14ac:dyDescent="0.3">
      <c r="L33" s="1"/>
    </row>
    <row r="34" spans="12:12" x14ac:dyDescent="0.3">
      <c r="L34" s="1"/>
    </row>
    <row r="35" spans="12:12" x14ac:dyDescent="0.3">
      <c r="L35" s="1"/>
    </row>
    <row r="36" spans="12:12" x14ac:dyDescent="0.3">
      <c r="L36" s="1"/>
    </row>
    <row r="37" spans="12:12" x14ac:dyDescent="0.3">
      <c r="L37" s="1"/>
    </row>
    <row r="38" spans="12:12" x14ac:dyDescent="0.3">
      <c r="L38" s="1"/>
    </row>
    <row r="39" spans="12:12" x14ac:dyDescent="0.3">
      <c r="L39" s="1"/>
    </row>
    <row r="40" spans="12:12" x14ac:dyDescent="0.3">
      <c r="L40" s="1"/>
    </row>
    <row r="41" spans="12:12" x14ac:dyDescent="0.3">
      <c r="L41" s="1"/>
    </row>
    <row r="42" spans="12:12" x14ac:dyDescent="0.3">
      <c r="L42" s="1"/>
    </row>
    <row r="43" spans="12:12" x14ac:dyDescent="0.3">
      <c r="L43" s="1"/>
    </row>
    <row r="44" spans="12:12" x14ac:dyDescent="0.3">
      <c r="L44" s="1"/>
    </row>
    <row r="45" spans="12:12" x14ac:dyDescent="0.3">
      <c r="L45" s="1"/>
    </row>
    <row r="46" spans="12:12" x14ac:dyDescent="0.3">
      <c r="L46" s="6" t="s">
        <v>33</v>
      </c>
    </row>
    <row r="47" spans="12:12" x14ac:dyDescent="0.3">
      <c r="L47" s="6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2B49-2940-4726-A41E-D41BFFE1CC19}">
  <dimension ref="A1:E6"/>
  <sheetViews>
    <sheetView workbookViewId="0">
      <selection activeCell="A9" sqref="A9"/>
    </sheetView>
  </sheetViews>
  <sheetFormatPr defaultRowHeight="14.4" x14ac:dyDescent="0.3"/>
  <cols>
    <col min="3" max="3" width="9.5546875" bestFit="1" customWidth="1"/>
  </cols>
  <sheetData>
    <row r="1" spans="1:5" x14ac:dyDescent="0.3">
      <c r="A1" t="s">
        <v>34</v>
      </c>
    </row>
    <row r="3" spans="1:5" x14ac:dyDescent="0.3">
      <c r="C3" t="s">
        <v>21</v>
      </c>
      <c r="D3" t="s">
        <v>22</v>
      </c>
      <c r="E3" t="s">
        <v>23</v>
      </c>
    </row>
    <row r="4" spans="1:5" x14ac:dyDescent="0.3">
      <c r="A4" t="s">
        <v>24</v>
      </c>
      <c r="B4" t="s">
        <v>27</v>
      </c>
      <c r="C4" s="5">
        <v>112.0257</v>
      </c>
      <c r="D4" s="5">
        <v>110.5587</v>
      </c>
      <c r="E4" s="5">
        <v>111.67059999999999</v>
      </c>
    </row>
    <row r="5" spans="1:5" x14ac:dyDescent="0.3">
      <c r="A5" t="s">
        <v>25</v>
      </c>
      <c r="B5" t="s">
        <v>28</v>
      </c>
      <c r="C5" s="5">
        <v>4.0716000000000001</v>
      </c>
      <c r="D5" s="5">
        <v>3.944</v>
      </c>
      <c r="E5" s="5">
        <v>4.1128</v>
      </c>
    </row>
    <row r="6" spans="1:5" x14ac:dyDescent="0.3">
      <c r="A6" t="s">
        <v>26</v>
      </c>
      <c r="B6" t="s">
        <v>27</v>
      </c>
      <c r="C6" s="5">
        <v>61.5169</v>
      </c>
      <c r="D6" s="5">
        <v>60.626300000000001</v>
      </c>
      <c r="E6" s="5">
        <v>61.405700000000003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4749-3780-4911-B473-AE286BB90518}">
  <dimension ref="A1:F67"/>
  <sheetViews>
    <sheetView workbookViewId="0">
      <selection activeCell="P20" sqref="P20"/>
    </sheetView>
  </sheetViews>
  <sheetFormatPr defaultRowHeight="14.4" x14ac:dyDescent="0.3"/>
  <sheetData>
    <row r="1" spans="1:3" x14ac:dyDescent="0.3">
      <c r="A1" t="s">
        <v>15</v>
      </c>
      <c r="C1" t="s">
        <v>17</v>
      </c>
    </row>
    <row r="34" spans="1:5" x14ac:dyDescent="0.3">
      <c r="A34" t="s">
        <v>16</v>
      </c>
      <c r="E34" t="s">
        <v>18</v>
      </c>
    </row>
    <row r="67" spans="1:6" x14ac:dyDescent="0.3">
      <c r="A67" t="s">
        <v>19</v>
      </c>
      <c r="F67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966F-3ECE-4608-B3CB-9A4A938703D9}">
  <dimension ref="A1:T56"/>
  <sheetViews>
    <sheetView workbookViewId="0">
      <selection activeCell="A17" sqref="A17:B35"/>
    </sheetView>
  </sheetViews>
  <sheetFormatPr defaultRowHeight="14.4" x14ac:dyDescent="0.3"/>
  <cols>
    <col min="1" max="1" width="13.5546875" style="1" customWidth="1"/>
    <col min="2" max="9" width="12.21875" style="1" bestFit="1" customWidth="1"/>
    <col min="13" max="13" width="13.77734375" bestFit="1" customWidth="1"/>
    <col min="14" max="14" width="10.5546875" bestFit="1" customWidth="1"/>
    <col min="15" max="15" width="11.5546875" bestFit="1" customWidth="1"/>
    <col min="16" max="16" width="13.77734375" bestFit="1" customWidth="1"/>
    <col min="17" max="17" width="9.5546875" bestFit="1" customWidth="1"/>
    <col min="18" max="18" width="10.5546875" bestFit="1" customWidth="1"/>
    <col min="19" max="19" width="9.5546875" bestFit="1" customWidth="1"/>
    <col min="20" max="20" width="9" bestFit="1" customWidth="1"/>
  </cols>
  <sheetData>
    <row r="1" spans="1:15" x14ac:dyDescent="0.3">
      <c r="A1" s="1" t="s">
        <v>13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14</v>
      </c>
    </row>
    <row r="2" spans="1:15" x14ac:dyDescent="0.3">
      <c r="A2" s="1" t="s">
        <v>13</v>
      </c>
      <c r="B2" s="1">
        <v>1</v>
      </c>
      <c r="C2" s="1">
        <v>1</v>
      </c>
      <c r="D2" s="1">
        <v>2</v>
      </c>
      <c r="E2" s="1">
        <v>2</v>
      </c>
      <c r="F2" s="1">
        <v>3</v>
      </c>
      <c r="G2" s="1">
        <v>3</v>
      </c>
      <c r="H2" s="1">
        <v>4</v>
      </c>
      <c r="I2" s="1">
        <v>4</v>
      </c>
    </row>
    <row r="3" spans="1:15" x14ac:dyDescent="0.3">
      <c r="A3" s="1" t="s">
        <v>9</v>
      </c>
      <c r="B3" s="2">
        <v>43942</v>
      </c>
      <c r="C3" s="2">
        <v>43942</v>
      </c>
      <c r="D3" s="2">
        <v>43942</v>
      </c>
      <c r="E3" s="2">
        <v>43942</v>
      </c>
      <c r="F3" s="2">
        <v>43943</v>
      </c>
      <c r="G3" s="2">
        <v>43943</v>
      </c>
      <c r="H3" s="2">
        <v>43943</v>
      </c>
      <c r="I3" s="2">
        <v>43943</v>
      </c>
    </row>
    <row r="4" spans="1:15" x14ac:dyDescent="0.3">
      <c r="A4" s="1" t="s">
        <v>8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6" spans="1:15" x14ac:dyDescent="0.3">
      <c r="A6" s="1" t="s">
        <v>10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</row>
    <row r="7" spans="1:15" x14ac:dyDescent="0.3">
      <c r="A7" s="1">
        <v>0.5</v>
      </c>
      <c r="B7" s="1">
        <v>335.5</v>
      </c>
      <c r="C7" s="1">
        <v>447.2</v>
      </c>
      <c r="D7" s="1">
        <v>553.5</v>
      </c>
      <c r="E7" s="1">
        <v>2256</v>
      </c>
      <c r="F7" s="1">
        <v>105.4</v>
      </c>
      <c r="G7" s="1">
        <v>32.159999999999997</v>
      </c>
      <c r="H7" s="1">
        <v>41.9</v>
      </c>
      <c r="I7" s="1">
        <v>21.86</v>
      </c>
      <c r="N7" s="1"/>
      <c r="O7" s="5"/>
    </row>
    <row r="8" spans="1:15" x14ac:dyDescent="0.3">
      <c r="A8" s="1">
        <v>1</v>
      </c>
      <c r="B8" s="1">
        <v>191.4</v>
      </c>
      <c r="C8" s="1">
        <v>235</v>
      </c>
      <c r="D8" s="1">
        <v>566</v>
      </c>
      <c r="E8" s="1">
        <v>1194</v>
      </c>
      <c r="F8" s="1">
        <v>70.069999999999993</v>
      </c>
      <c r="G8" s="1">
        <v>30.65</v>
      </c>
      <c r="H8" s="1">
        <v>21.01</v>
      </c>
      <c r="I8" s="1">
        <v>15.13</v>
      </c>
      <c r="N8" s="1"/>
      <c r="O8" s="5"/>
    </row>
    <row r="9" spans="1:15" x14ac:dyDescent="0.3">
      <c r="A9" s="1">
        <v>2</v>
      </c>
      <c r="B9" s="1">
        <v>73.37</v>
      </c>
      <c r="C9" s="1">
        <v>64.14</v>
      </c>
      <c r="D9" s="1">
        <v>315</v>
      </c>
      <c r="E9" s="1">
        <v>370.1</v>
      </c>
      <c r="F9" s="1">
        <v>26.22</v>
      </c>
      <c r="G9" s="1">
        <v>9.1189999999999998</v>
      </c>
      <c r="H9" s="1">
        <v>7.0860000000000003</v>
      </c>
      <c r="I9" s="1">
        <v>6.4509999999999996</v>
      </c>
      <c r="L9" s="8"/>
      <c r="M9" t="s">
        <v>36</v>
      </c>
      <c r="N9" s="1"/>
      <c r="O9" s="5"/>
    </row>
    <row r="10" spans="1:15" x14ac:dyDescent="0.3">
      <c r="A10" s="1">
        <v>3</v>
      </c>
      <c r="B10" s="1">
        <v>22.95</v>
      </c>
      <c r="C10" s="1">
        <v>24.08</v>
      </c>
      <c r="D10" s="1">
        <v>135.4</v>
      </c>
      <c r="E10" s="1">
        <v>124.5</v>
      </c>
      <c r="F10" s="1">
        <v>11.68</v>
      </c>
      <c r="G10" s="1">
        <v>4.8179999999999996</v>
      </c>
      <c r="H10" s="1">
        <v>4.3680000000000003</v>
      </c>
      <c r="I10" s="1">
        <v>4.0490000000000004</v>
      </c>
      <c r="N10" s="1"/>
      <c r="O10" s="5"/>
    </row>
    <row r="11" spans="1:15" x14ac:dyDescent="0.3">
      <c r="A11" s="1">
        <v>5</v>
      </c>
      <c r="B11" s="1">
        <v>6.6059999999999999</v>
      </c>
      <c r="C11" s="1">
        <v>6.2169999999999996</v>
      </c>
      <c r="D11" s="1">
        <v>49.27</v>
      </c>
      <c r="E11" s="1">
        <v>35.07</v>
      </c>
      <c r="F11" s="1">
        <v>3.8239999999999998</v>
      </c>
      <c r="G11" s="1">
        <v>2.427</v>
      </c>
      <c r="H11" s="1">
        <v>2.2559999999999998</v>
      </c>
      <c r="I11" s="1">
        <v>2.21</v>
      </c>
      <c r="N11" s="1"/>
      <c r="O11" s="5"/>
    </row>
    <row r="12" spans="1:15" x14ac:dyDescent="0.3">
      <c r="A12" s="1">
        <v>7</v>
      </c>
      <c r="B12" s="1">
        <v>4.7990000000000004</v>
      </c>
      <c r="C12" s="1">
        <v>3.3530000000000002</v>
      </c>
      <c r="D12" s="1">
        <v>16.190000000000001</v>
      </c>
      <c r="E12" s="1">
        <v>20.2</v>
      </c>
      <c r="F12" s="1">
        <v>1.5229999999999999</v>
      </c>
      <c r="G12" s="1">
        <v>1.3979999999999999</v>
      </c>
      <c r="H12" s="1">
        <v>1.411</v>
      </c>
      <c r="I12" s="1">
        <v>1.4770000000000001</v>
      </c>
      <c r="N12" s="1"/>
      <c r="O12" s="5"/>
    </row>
    <row r="13" spans="1:15" x14ac:dyDescent="0.3">
      <c r="A13" s="1">
        <v>10</v>
      </c>
      <c r="B13" s="1">
        <v>3.415</v>
      </c>
      <c r="C13" s="1">
        <v>2.4470000000000001</v>
      </c>
      <c r="D13" s="1">
        <v>8.048</v>
      </c>
      <c r="E13" s="1">
        <v>48.46</v>
      </c>
      <c r="F13" s="1">
        <v>0.91700000000000004</v>
      </c>
      <c r="G13" s="1">
        <v>0.92800000000000005</v>
      </c>
      <c r="H13" s="1">
        <v>0.96499999999999997</v>
      </c>
      <c r="I13" s="1">
        <v>0.99399999999999999</v>
      </c>
      <c r="N13" s="1"/>
      <c r="O13" s="5"/>
    </row>
    <row r="14" spans="1:15" x14ac:dyDescent="0.3">
      <c r="A14" s="1">
        <v>15</v>
      </c>
      <c r="B14" s="1">
        <v>3.0710000000000002</v>
      </c>
      <c r="C14" s="1">
        <v>1.5409999999999999</v>
      </c>
      <c r="D14" s="1">
        <v>7.6749999999999998</v>
      </c>
      <c r="E14" s="7">
        <v>89.81</v>
      </c>
      <c r="F14" s="1">
        <v>0.57899999999999996</v>
      </c>
      <c r="G14" s="1">
        <v>0.55500000000000005</v>
      </c>
      <c r="H14" s="1">
        <v>0.59199999999999997</v>
      </c>
      <c r="I14" s="1">
        <v>0.58599999999999997</v>
      </c>
      <c r="N14" s="1"/>
      <c r="O14" s="5"/>
    </row>
    <row r="15" spans="1:15" x14ac:dyDescent="0.3">
      <c r="A15" s="1">
        <v>30</v>
      </c>
      <c r="B15" s="7">
        <v>13.05</v>
      </c>
      <c r="C15" s="7">
        <v>35.89</v>
      </c>
      <c r="D15" s="7">
        <v>143.30000000000001</v>
      </c>
      <c r="E15" s="7">
        <v>6993</v>
      </c>
      <c r="F15" s="7">
        <v>0.71499999999999997</v>
      </c>
      <c r="G15" s="7">
        <v>7.4589999999999996</v>
      </c>
      <c r="H15" s="1">
        <v>0.29799999999999999</v>
      </c>
      <c r="I15" s="1">
        <v>0.41399999999999998</v>
      </c>
      <c r="N15" s="1"/>
      <c r="O15" s="5"/>
    </row>
    <row r="16" spans="1:15" x14ac:dyDescent="0.3">
      <c r="L16" t="s">
        <v>31</v>
      </c>
    </row>
    <row r="17" spans="1:20" x14ac:dyDescent="0.3">
      <c r="A17" s="1" t="s">
        <v>10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L17" s="1" t="s">
        <v>32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</row>
    <row r="18" spans="1:20" x14ac:dyDescent="0.3">
      <c r="A18" s="1">
        <v>0.75</v>
      </c>
      <c r="B18" s="4">
        <v>1054.0043352793755</v>
      </c>
      <c r="C18" s="1">
        <v>0.75</v>
      </c>
      <c r="D18" s="4">
        <v>1738.8715337619506</v>
      </c>
      <c r="E18" s="1">
        <v>0.75</v>
      </c>
      <c r="F18" s="4">
        <v>331.12386568836422</v>
      </c>
      <c r="G18" s="1">
        <v>0.75</v>
      </c>
      <c r="H18" s="4">
        <v>131.63273218541232</v>
      </c>
      <c r="L18" s="1">
        <v>0.75</v>
      </c>
      <c r="M18" s="5">
        <v>1054.0043352793755</v>
      </c>
      <c r="N18" s="5">
        <v>1404.9202346853554</v>
      </c>
      <c r="O18" s="5">
        <v>1738.8715337619506</v>
      </c>
      <c r="P18" s="5">
        <v>7087.4330264985729</v>
      </c>
      <c r="Q18" s="5">
        <v>331.12386568836422</v>
      </c>
      <c r="R18" s="5">
        <v>101.03361973944773</v>
      </c>
      <c r="S18" s="5">
        <v>131.63273218541232</v>
      </c>
      <c r="T18" s="5">
        <v>68.675215407472876</v>
      </c>
    </row>
    <row r="19" spans="1:20" x14ac:dyDescent="0.3">
      <c r="A19" s="1">
        <v>1.5</v>
      </c>
      <c r="B19" s="4">
        <v>1202.601667794173</v>
      </c>
      <c r="C19" s="1">
        <v>1.5</v>
      </c>
      <c r="D19" s="4">
        <v>3556.282883863646</v>
      </c>
      <c r="E19" s="1">
        <v>1.5</v>
      </c>
      <c r="F19" s="4">
        <v>440.26279447407359</v>
      </c>
      <c r="G19" s="1">
        <v>1.5</v>
      </c>
      <c r="H19" s="4">
        <v>132.00972330384312</v>
      </c>
      <c r="L19" s="1">
        <v>1.5</v>
      </c>
      <c r="M19" s="5">
        <v>1202.601667794173</v>
      </c>
      <c r="N19" s="5">
        <v>1476.5485471872028</v>
      </c>
      <c r="O19" s="5">
        <v>3556.282883863646</v>
      </c>
      <c r="P19" s="5">
        <v>7502.1232567724255</v>
      </c>
      <c r="Q19" s="5">
        <v>440.26279447407359</v>
      </c>
      <c r="R19" s="5">
        <v>192.57962966505431</v>
      </c>
      <c r="S19" s="5">
        <v>132.00972330384312</v>
      </c>
      <c r="T19" s="5">
        <v>95.064593697627146</v>
      </c>
    </row>
    <row r="20" spans="1:20" x14ac:dyDescent="0.3">
      <c r="A20" s="1">
        <v>3</v>
      </c>
      <c r="B20" s="4">
        <v>921.99461197553251</v>
      </c>
      <c r="C20" s="1">
        <v>3</v>
      </c>
      <c r="D20" s="4">
        <v>3958.4067435231395</v>
      </c>
      <c r="E20" s="1">
        <v>3</v>
      </c>
      <c r="F20" s="4">
        <v>329.4902375084975</v>
      </c>
      <c r="G20" s="1">
        <v>3</v>
      </c>
      <c r="H20" s="4">
        <v>89.0453021733491</v>
      </c>
      <c r="L20" s="1">
        <v>3</v>
      </c>
      <c r="M20" s="5">
        <v>921.99461197553251</v>
      </c>
      <c r="N20" s="5">
        <v>806.0070112049973</v>
      </c>
      <c r="O20" s="5">
        <v>3958.4067435231395</v>
      </c>
      <c r="P20" s="5">
        <v>4650.8137643743303</v>
      </c>
      <c r="Q20" s="5">
        <v>329.4902375084975</v>
      </c>
      <c r="R20" s="5">
        <v>114.59273363234129</v>
      </c>
      <c r="S20" s="5">
        <v>89.0453021733491</v>
      </c>
      <c r="T20" s="5">
        <v>81.065656833231017</v>
      </c>
    </row>
    <row r="21" spans="1:20" x14ac:dyDescent="0.3">
      <c r="A21" s="1">
        <v>4.5</v>
      </c>
      <c r="B21" s="4">
        <v>432.5973083993145</v>
      </c>
      <c r="C21" s="1">
        <v>4.5</v>
      </c>
      <c r="D21" s="4">
        <v>2552.2298717763479</v>
      </c>
      <c r="E21" s="1">
        <v>4.5</v>
      </c>
      <c r="F21" s="4">
        <v>220.16281316357271</v>
      </c>
      <c r="G21" s="1">
        <v>4.5</v>
      </c>
      <c r="H21" s="4">
        <v>82.334860265281307</v>
      </c>
      <c r="L21" s="1">
        <v>4.5</v>
      </c>
      <c r="M21" s="5">
        <v>432.5973083993145</v>
      </c>
      <c r="N21" s="5">
        <v>453.89730659065327</v>
      </c>
      <c r="O21" s="5">
        <v>2552.2298717763479</v>
      </c>
      <c r="P21" s="5">
        <v>2346.7697122315753</v>
      </c>
      <c r="Q21" s="5">
        <v>220.16281316357271</v>
      </c>
      <c r="R21" s="5">
        <v>90.817160429973725</v>
      </c>
      <c r="S21" s="5">
        <v>82.334860265281307</v>
      </c>
      <c r="T21" s="5">
        <v>76.321851926310444</v>
      </c>
    </row>
    <row r="22" spans="1:20" x14ac:dyDescent="0.3">
      <c r="A22" s="1">
        <v>7.5</v>
      </c>
      <c r="B22" s="4">
        <v>207.53361069614172</v>
      </c>
      <c r="C22" s="1">
        <v>7.5</v>
      </c>
      <c r="D22" s="4">
        <v>1547.8627004236912</v>
      </c>
      <c r="E22" s="1">
        <v>7.5</v>
      </c>
      <c r="F22" s="4">
        <v>120.13450307327368</v>
      </c>
      <c r="G22" s="1">
        <v>7.5</v>
      </c>
      <c r="H22" s="4">
        <v>70.87433026498573</v>
      </c>
      <c r="L22" s="1">
        <v>7.5</v>
      </c>
      <c r="M22" s="5">
        <v>207.53361069614172</v>
      </c>
      <c r="N22" s="5">
        <v>195.31281527367742</v>
      </c>
      <c r="O22" s="5">
        <v>1547.8627004236912</v>
      </c>
      <c r="P22" s="5">
        <v>1101.7565436139405</v>
      </c>
      <c r="Q22" s="5">
        <v>120.13450307327368</v>
      </c>
      <c r="R22" s="5">
        <v>76.246453702624279</v>
      </c>
      <c r="S22" s="5">
        <v>70.87433026498573</v>
      </c>
      <c r="T22" s="5">
        <v>69.429197644334423</v>
      </c>
    </row>
    <row r="23" spans="1:20" x14ac:dyDescent="0.3">
      <c r="A23" s="1">
        <v>10.5</v>
      </c>
      <c r="B23" s="4">
        <v>211.07104402408385</v>
      </c>
      <c r="C23" s="1">
        <v>10.5</v>
      </c>
      <c r="D23" s="4">
        <v>712.07339086266256</v>
      </c>
      <c r="E23" s="1">
        <v>10.5</v>
      </c>
      <c r="F23" s="4">
        <v>66.98503855984157</v>
      </c>
      <c r="G23" s="1">
        <v>10.5</v>
      </c>
      <c r="H23" s="4">
        <v>62.059021279012775</v>
      </c>
      <c r="L23" s="1">
        <v>10.5</v>
      </c>
      <c r="M23" s="5">
        <v>211.07104402408385</v>
      </c>
      <c r="N23" s="5">
        <v>147.47264234481207</v>
      </c>
      <c r="O23" s="5">
        <v>712.07339086266256</v>
      </c>
      <c r="P23" s="5">
        <v>888.44240243519346</v>
      </c>
      <c r="Q23" s="5">
        <v>66.98503855984157</v>
      </c>
      <c r="R23" s="5">
        <v>61.487251416059429</v>
      </c>
      <c r="S23" s="5">
        <v>62.059021279012775</v>
      </c>
      <c r="T23" s="5">
        <v>64.961852890929748</v>
      </c>
    </row>
    <row r="24" spans="1:20" x14ac:dyDescent="0.3">
      <c r="A24" s="1">
        <v>15</v>
      </c>
      <c r="B24" s="4">
        <v>214.57077824018288</v>
      </c>
      <c r="C24" s="1">
        <v>15</v>
      </c>
      <c r="D24" s="4">
        <v>505.67075352181308</v>
      </c>
      <c r="E24" s="1">
        <v>15</v>
      </c>
      <c r="F24" s="4">
        <v>57.61680926683681</v>
      </c>
      <c r="G24" s="1">
        <v>15</v>
      </c>
      <c r="H24" s="4">
        <v>60.632738214283002</v>
      </c>
      <c r="L24" s="1">
        <v>15</v>
      </c>
      <c r="M24" s="5">
        <v>214.57077824018288</v>
      </c>
      <c r="N24" s="5">
        <v>153.74954446668448</v>
      </c>
      <c r="O24" s="5">
        <v>505.67075352181308</v>
      </c>
      <c r="P24" s="5">
        <v>3044.8315998592275</v>
      </c>
      <c r="Q24" s="5">
        <v>57.61680926683681</v>
      </c>
      <c r="R24" s="5">
        <v>58.307959650626564</v>
      </c>
      <c r="S24" s="5">
        <v>60.632738214283002</v>
      </c>
      <c r="T24" s="5">
        <v>62.454861953365089</v>
      </c>
    </row>
    <row r="25" spans="1:20" x14ac:dyDescent="0.3">
      <c r="A25" s="1">
        <v>22.5</v>
      </c>
      <c r="B25" s="4">
        <v>289.43493117522763</v>
      </c>
      <c r="C25" s="1">
        <v>22.5</v>
      </c>
      <c r="D25" s="4">
        <v>723.35170848904977</v>
      </c>
      <c r="E25" s="1">
        <v>22.5</v>
      </c>
      <c r="F25" s="4">
        <v>54.569464392854698</v>
      </c>
      <c r="G25" s="1">
        <v>22.5</v>
      </c>
      <c r="H25" s="4">
        <v>55.794685527754716</v>
      </c>
      <c r="L25" s="1">
        <v>22.5</v>
      </c>
      <c r="M25" s="5">
        <v>289.43493117522763</v>
      </c>
      <c r="N25" s="5">
        <v>145.23582837545612</v>
      </c>
      <c r="O25" s="5">
        <v>723.35170848904977</v>
      </c>
      <c r="P25" s="5">
        <v>8464.393086566979</v>
      </c>
      <c r="Q25" s="5">
        <v>54.569464392854698</v>
      </c>
      <c r="R25" s="5">
        <v>52.307517682270053</v>
      </c>
      <c r="S25" s="5">
        <v>55.794685527754716</v>
      </c>
      <c r="T25" s="5">
        <v>55.229198850108553</v>
      </c>
    </row>
    <row r="26" spans="1:20" x14ac:dyDescent="0.3">
      <c r="A26" s="1">
        <v>45</v>
      </c>
      <c r="B26" s="4">
        <v>2459.867047760808</v>
      </c>
      <c r="C26" s="1">
        <v>45</v>
      </c>
      <c r="D26" s="4">
        <v>27011.413635565041</v>
      </c>
      <c r="E26" s="1">
        <v>45</v>
      </c>
      <c r="F26" s="4">
        <v>134.77432483900211</v>
      </c>
      <c r="G26" s="1">
        <v>45</v>
      </c>
      <c r="H26" s="4">
        <v>56.171676646185496</v>
      </c>
      <c r="L26" s="1">
        <v>45</v>
      </c>
      <c r="M26" s="5">
        <v>2459.867047760808</v>
      </c>
      <c r="N26" s="5">
        <v>6765.1056202402597</v>
      </c>
      <c r="O26" s="5">
        <v>27011.413635565041</v>
      </c>
      <c r="P26" s="5">
        <v>1318149.4455932053</v>
      </c>
      <c r="Q26" s="5">
        <v>134.77432483900211</v>
      </c>
      <c r="R26" s="5">
        <v>1405.9883761875758</v>
      </c>
      <c r="S26" s="5">
        <v>56.171676646185496</v>
      </c>
      <c r="T26" s="5">
        <v>78.037161515170453</v>
      </c>
    </row>
    <row r="27" spans="1:20" x14ac:dyDescent="0.3">
      <c r="A27" s="1">
        <v>0.75</v>
      </c>
      <c r="B27" s="4">
        <v>1404.9202346853554</v>
      </c>
      <c r="C27" s="1">
        <v>0.75</v>
      </c>
      <c r="D27" s="4">
        <v>7087.4330264985729</v>
      </c>
      <c r="E27" s="1">
        <v>0.75</v>
      </c>
      <c r="F27" s="4">
        <v>101.03361973944773</v>
      </c>
      <c r="G27" s="1">
        <v>0.75</v>
      </c>
      <c r="H27" s="4">
        <v>68.675215407472876</v>
      </c>
    </row>
    <row r="28" spans="1:20" x14ac:dyDescent="0.3">
      <c r="A28" s="1">
        <v>1.5</v>
      </c>
      <c r="B28" s="4">
        <v>1476.5485471872028</v>
      </c>
      <c r="C28" s="1">
        <v>1.5</v>
      </c>
      <c r="D28" s="4">
        <v>7502.1232567724255</v>
      </c>
      <c r="E28" s="1">
        <v>1.5</v>
      </c>
      <c r="F28" s="4">
        <v>192.57962966505431</v>
      </c>
      <c r="G28" s="1">
        <v>1.5</v>
      </c>
      <c r="H28" s="4">
        <v>95.064593697627146</v>
      </c>
    </row>
    <row r="29" spans="1:20" x14ac:dyDescent="0.3">
      <c r="A29" s="1">
        <v>3</v>
      </c>
      <c r="B29" s="4">
        <v>806.0070112049973</v>
      </c>
      <c r="C29" s="1">
        <v>3</v>
      </c>
      <c r="D29" s="4">
        <v>4650.8137643743303</v>
      </c>
      <c r="E29" s="1">
        <v>3</v>
      </c>
      <c r="F29" s="4">
        <v>114.59273363234129</v>
      </c>
      <c r="G29" s="1">
        <v>3</v>
      </c>
      <c r="H29" s="4">
        <v>81.065656833231017</v>
      </c>
    </row>
    <row r="30" spans="1:20" x14ac:dyDescent="0.3">
      <c r="A30" s="1">
        <v>4.5</v>
      </c>
      <c r="B30" s="4">
        <v>453.89730659065327</v>
      </c>
      <c r="C30" s="1">
        <v>4.5</v>
      </c>
      <c r="D30" s="4">
        <v>2346.7697122315753</v>
      </c>
      <c r="E30" s="1">
        <v>4.5</v>
      </c>
      <c r="F30" s="4">
        <v>90.817160429973725</v>
      </c>
      <c r="G30" s="1">
        <v>4.5</v>
      </c>
      <c r="H30" s="4">
        <v>76.321851926310444</v>
      </c>
    </row>
    <row r="31" spans="1:20" x14ac:dyDescent="0.3">
      <c r="A31" s="1">
        <v>7.5</v>
      </c>
      <c r="B31" s="4">
        <v>195.31281527367742</v>
      </c>
      <c r="C31" s="1">
        <v>7.5</v>
      </c>
      <c r="D31" s="4">
        <v>1101.7565436139405</v>
      </c>
      <c r="E31" s="1">
        <v>7.5</v>
      </c>
      <c r="F31" s="4">
        <v>76.246453702624279</v>
      </c>
      <c r="G31" s="1">
        <v>7.5</v>
      </c>
      <c r="H31" s="4">
        <v>69.429197644334423</v>
      </c>
    </row>
    <row r="32" spans="1:20" x14ac:dyDescent="0.3">
      <c r="A32" s="1">
        <v>10.5</v>
      </c>
      <c r="B32" s="4">
        <v>147.47264234481207</v>
      </c>
      <c r="C32" s="1">
        <v>10.5</v>
      </c>
      <c r="D32" s="4">
        <v>888.44240243519346</v>
      </c>
      <c r="E32" s="1">
        <v>10.5</v>
      </c>
      <c r="F32" s="4">
        <v>61.487251416059429</v>
      </c>
      <c r="G32" s="1">
        <v>10.5</v>
      </c>
      <c r="H32" s="4">
        <v>64.961852890929748</v>
      </c>
    </row>
    <row r="33" spans="1:12" x14ac:dyDescent="0.3">
      <c r="A33" s="1">
        <v>15</v>
      </c>
      <c r="B33" s="4">
        <v>153.74954446668448</v>
      </c>
      <c r="C33" s="1">
        <v>15</v>
      </c>
      <c r="D33" s="4">
        <v>3044.8315998592275</v>
      </c>
      <c r="E33" s="1">
        <v>15</v>
      </c>
      <c r="F33" s="4">
        <v>58.307959650626564</v>
      </c>
      <c r="G33" s="1">
        <v>15</v>
      </c>
      <c r="H33" s="4">
        <v>62.454861953365089</v>
      </c>
    </row>
    <row r="34" spans="1:12" x14ac:dyDescent="0.3">
      <c r="A34" s="1">
        <v>22.5</v>
      </c>
      <c r="B34" s="4">
        <v>145.23582837545612</v>
      </c>
      <c r="C34" s="1">
        <v>22.5</v>
      </c>
      <c r="D34" s="4">
        <v>8464.393086566979</v>
      </c>
      <c r="E34" s="1">
        <v>22.5</v>
      </c>
      <c r="F34" s="4">
        <v>52.307517682270053</v>
      </c>
      <c r="G34" s="1">
        <v>22.5</v>
      </c>
      <c r="H34" s="4">
        <v>55.229198850108553</v>
      </c>
    </row>
    <row r="35" spans="1:12" x14ac:dyDescent="0.3">
      <c r="A35" s="1">
        <v>45</v>
      </c>
      <c r="B35" s="4">
        <v>6765.1056202402597</v>
      </c>
      <c r="C35" s="1">
        <v>45</v>
      </c>
      <c r="D35" s="4">
        <v>1318149.4455932053</v>
      </c>
      <c r="E35" s="1">
        <v>45</v>
      </c>
      <c r="F35" s="4">
        <v>1405.9883761875758</v>
      </c>
      <c r="G35" s="1">
        <v>45</v>
      </c>
      <c r="H35" s="4">
        <v>78.037161515170453</v>
      </c>
    </row>
    <row r="38" spans="1:12" x14ac:dyDescent="0.3">
      <c r="A38" s="6" t="s">
        <v>35</v>
      </c>
      <c r="L38" s="6" t="s">
        <v>29</v>
      </c>
    </row>
    <row r="39" spans="1:12" x14ac:dyDescent="0.3">
      <c r="L39" s="1"/>
    </row>
    <row r="40" spans="1:12" x14ac:dyDescent="0.3">
      <c r="L40" s="1"/>
    </row>
    <row r="41" spans="1:12" x14ac:dyDescent="0.3">
      <c r="L41" s="1"/>
    </row>
    <row r="42" spans="1:12" x14ac:dyDescent="0.3">
      <c r="L42" s="1"/>
    </row>
    <row r="43" spans="1:12" x14ac:dyDescent="0.3">
      <c r="L43" s="1"/>
    </row>
    <row r="44" spans="1:12" x14ac:dyDescent="0.3">
      <c r="L44" s="1"/>
    </row>
    <row r="45" spans="1:12" x14ac:dyDescent="0.3">
      <c r="L45" s="1"/>
    </row>
    <row r="46" spans="1:12" x14ac:dyDescent="0.3">
      <c r="L46" s="1"/>
    </row>
    <row r="47" spans="1:12" x14ac:dyDescent="0.3">
      <c r="L47" s="1"/>
    </row>
    <row r="48" spans="1:12" x14ac:dyDescent="0.3">
      <c r="L48" s="1"/>
    </row>
    <row r="49" spans="12:12" x14ac:dyDescent="0.3">
      <c r="L49" s="1"/>
    </row>
    <row r="50" spans="12:12" x14ac:dyDescent="0.3">
      <c r="L50" s="1"/>
    </row>
    <row r="51" spans="12:12" x14ac:dyDescent="0.3">
      <c r="L51" s="1"/>
    </row>
    <row r="52" spans="12:12" x14ac:dyDescent="0.3">
      <c r="L52" s="1"/>
    </row>
    <row r="53" spans="12:12" x14ac:dyDescent="0.3">
      <c r="L53" s="1"/>
    </row>
    <row r="54" spans="12:12" x14ac:dyDescent="0.3">
      <c r="L54" s="1"/>
    </row>
    <row r="55" spans="12:12" x14ac:dyDescent="0.3">
      <c r="L55" s="6" t="s">
        <v>33</v>
      </c>
    </row>
    <row r="56" spans="12:12" x14ac:dyDescent="0.3">
      <c r="L56" s="6" t="s">
        <v>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EEE6-E5C5-4B2D-995B-A5BA00ED3A04}">
  <dimension ref="H59"/>
  <sheetViews>
    <sheetView tabSelected="1" topLeftCell="A28" workbookViewId="0">
      <selection activeCell="B63" sqref="B63"/>
    </sheetView>
  </sheetViews>
  <sheetFormatPr defaultRowHeight="14.4" x14ac:dyDescent="0.3"/>
  <sheetData>
    <row r="59" spans="8:8" x14ac:dyDescent="0.3">
      <c r="H59" t="s">
        <v>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4156-B17D-4ACE-8192-853C55A52CE8}">
  <dimension ref="A1:M19"/>
  <sheetViews>
    <sheetView workbookViewId="0">
      <selection activeCell="M2" sqref="M2"/>
    </sheetView>
  </sheetViews>
  <sheetFormatPr defaultRowHeight="14.4" x14ac:dyDescent="0.3"/>
  <sheetData>
    <row r="1" spans="1:13" x14ac:dyDescent="0.3">
      <c r="A1" s="1" t="s">
        <v>10</v>
      </c>
      <c r="B1" s="1" t="s">
        <v>12</v>
      </c>
      <c r="M1" t="s">
        <v>51</v>
      </c>
    </row>
    <row r="2" spans="1:13" x14ac:dyDescent="0.3">
      <c r="A2" s="1">
        <v>0.75</v>
      </c>
      <c r="B2" s="4">
        <v>1054.0043352793755</v>
      </c>
    </row>
    <row r="3" spans="1:13" x14ac:dyDescent="0.3">
      <c r="A3" s="1">
        <v>1.5</v>
      </c>
      <c r="B3" s="4">
        <v>1202.601667794173</v>
      </c>
    </row>
    <row r="4" spans="1:13" x14ac:dyDescent="0.3">
      <c r="A4" s="1">
        <v>3</v>
      </c>
      <c r="B4" s="4">
        <v>921.99461197553251</v>
      </c>
    </row>
    <row r="5" spans="1:13" x14ac:dyDescent="0.3">
      <c r="A5" s="1">
        <v>4.5</v>
      </c>
      <c r="B5" s="4">
        <v>432.5973083993145</v>
      </c>
    </row>
    <row r="6" spans="1:13" x14ac:dyDescent="0.3">
      <c r="A6" s="1">
        <v>7.5</v>
      </c>
      <c r="B6" s="4">
        <v>207.53361069614172</v>
      </c>
    </row>
    <row r="7" spans="1:13" x14ac:dyDescent="0.3">
      <c r="A7" s="1">
        <v>10.5</v>
      </c>
      <c r="B7" s="4">
        <v>211.07104402408385</v>
      </c>
    </row>
    <row r="8" spans="1:13" x14ac:dyDescent="0.3">
      <c r="A8" s="1">
        <v>15</v>
      </c>
      <c r="B8" s="4">
        <v>214.57077824018288</v>
      </c>
    </row>
    <row r="9" spans="1:13" x14ac:dyDescent="0.3">
      <c r="A9" s="10">
        <v>22.5</v>
      </c>
      <c r="B9" s="11">
        <v>289.43493117522763</v>
      </c>
    </row>
    <row r="10" spans="1:13" x14ac:dyDescent="0.3">
      <c r="A10" s="7">
        <v>45</v>
      </c>
      <c r="B10" s="9">
        <v>2459.867047760808</v>
      </c>
    </row>
    <row r="11" spans="1:13" x14ac:dyDescent="0.3">
      <c r="A11" s="1">
        <v>0.75</v>
      </c>
      <c r="B11" s="4">
        <v>1404.9202346853554</v>
      </c>
    </row>
    <row r="12" spans="1:13" x14ac:dyDescent="0.3">
      <c r="A12" s="1">
        <v>1.5</v>
      </c>
      <c r="B12" s="4">
        <v>1476.5485471872028</v>
      </c>
    </row>
    <row r="13" spans="1:13" x14ac:dyDescent="0.3">
      <c r="A13" s="1">
        <v>3</v>
      </c>
      <c r="B13" s="4">
        <v>806.0070112049973</v>
      </c>
    </row>
    <row r="14" spans="1:13" x14ac:dyDescent="0.3">
      <c r="A14" s="1">
        <v>4.5</v>
      </c>
      <c r="B14" s="4">
        <v>453.89730659065327</v>
      </c>
    </row>
    <row r="15" spans="1:13" x14ac:dyDescent="0.3">
      <c r="A15" s="1">
        <v>7.5</v>
      </c>
      <c r="B15" s="4">
        <v>195.31281527367742</v>
      </c>
    </row>
    <row r="16" spans="1:13" x14ac:dyDescent="0.3">
      <c r="A16" s="1">
        <v>10.5</v>
      </c>
      <c r="B16" s="4">
        <v>147.47264234481207</v>
      </c>
    </row>
    <row r="17" spans="1:2" x14ac:dyDescent="0.3">
      <c r="A17" s="1">
        <v>15</v>
      </c>
      <c r="B17" s="4">
        <v>153.74954446668448</v>
      </c>
    </row>
    <row r="18" spans="1:2" x14ac:dyDescent="0.3">
      <c r="A18" s="1">
        <v>22.5</v>
      </c>
      <c r="B18" s="4">
        <v>145.23582837545612</v>
      </c>
    </row>
    <row r="19" spans="1:2" x14ac:dyDescent="0.3">
      <c r="A19" s="7">
        <v>45</v>
      </c>
      <c r="B19" s="9">
        <v>6765.1056202402597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6DAC-CB56-4BEC-93D1-E03BB681ED2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4B44-2C9D-4E56-B752-33DC9540B1B0}">
  <dimension ref="A1:M44"/>
  <sheetViews>
    <sheetView topLeftCell="J1" workbookViewId="0">
      <selection activeCell="Z30" sqref="Z30"/>
    </sheetView>
  </sheetViews>
  <sheetFormatPr defaultRowHeight="14.4" x14ac:dyDescent="0.3"/>
  <sheetData>
    <row r="1" spans="1:9" x14ac:dyDescent="0.3">
      <c r="A1" s="6" t="s">
        <v>38</v>
      </c>
      <c r="B1" s="12" t="s">
        <v>39</v>
      </c>
      <c r="C1" s="12" t="s">
        <v>39</v>
      </c>
      <c r="I1" t="s">
        <v>52</v>
      </c>
    </row>
    <row r="2" spans="1:9" x14ac:dyDescent="0.3">
      <c r="A2" s="6" t="s">
        <v>9</v>
      </c>
      <c r="B2" s="13">
        <v>44618</v>
      </c>
      <c r="C2" s="13">
        <v>44618</v>
      </c>
      <c r="I2" t="s">
        <v>53</v>
      </c>
    </row>
    <row r="3" spans="1:9" x14ac:dyDescent="0.3">
      <c r="A3" s="6" t="s">
        <v>40</v>
      </c>
      <c r="B3" s="12" t="s">
        <v>41</v>
      </c>
      <c r="C3" s="12" t="s">
        <v>41</v>
      </c>
      <c r="I3" t="s">
        <v>54</v>
      </c>
    </row>
    <row r="4" spans="1:9" x14ac:dyDescent="0.3">
      <c r="A4" s="6" t="s">
        <v>42</v>
      </c>
      <c r="B4" s="12" t="s">
        <v>43</v>
      </c>
      <c r="C4" s="12" t="s">
        <v>43</v>
      </c>
      <c r="I4" t="s">
        <v>55</v>
      </c>
    </row>
    <row r="5" spans="1:9" x14ac:dyDescent="0.3">
      <c r="A5" s="6" t="s">
        <v>44</v>
      </c>
      <c r="B5" s="13">
        <v>45190</v>
      </c>
      <c r="C5" s="13">
        <v>45190</v>
      </c>
      <c r="I5" t="s">
        <v>56</v>
      </c>
    </row>
    <row r="6" spans="1:9" x14ac:dyDescent="0.3">
      <c r="A6" s="6"/>
      <c r="B6" s="12"/>
      <c r="C6" s="12"/>
      <c r="I6" t="s">
        <v>57</v>
      </c>
    </row>
    <row r="7" spans="1:9" x14ac:dyDescent="0.3">
      <c r="A7" s="6" t="s">
        <v>45</v>
      </c>
      <c r="B7" s="12"/>
      <c r="C7" s="12"/>
      <c r="I7" s="14">
        <v>24181</v>
      </c>
    </row>
    <row r="8" spans="1:9" x14ac:dyDescent="0.3">
      <c r="A8" s="6" t="s">
        <v>46</v>
      </c>
      <c r="B8" s="12"/>
      <c r="C8" s="12"/>
      <c r="I8">
        <v>83</v>
      </c>
    </row>
    <row r="9" spans="1:9" x14ac:dyDescent="0.3">
      <c r="A9" s="6" t="s">
        <v>47</v>
      </c>
      <c r="B9" s="12">
        <v>1</v>
      </c>
      <c r="C9" s="12">
        <v>2</v>
      </c>
      <c r="F9" t="s">
        <v>58</v>
      </c>
      <c r="I9" t="s">
        <v>59</v>
      </c>
    </row>
    <row r="10" spans="1:9" x14ac:dyDescent="0.3">
      <c r="A10" s="6"/>
      <c r="B10" s="15"/>
      <c r="C10" s="15"/>
      <c r="F10" t="s">
        <v>60</v>
      </c>
      <c r="I10" t="s">
        <v>61</v>
      </c>
    </row>
    <row r="11" spans="1:9" x14ac:dyDescent="0.3">
      <c r="A11" s="6" t="s">
        <v>48</v>
      </c>
      <c r="B11" s="15" t="s">
        <v>27</v>
      </c>
      <c r="C11" s="15" t="s">
        <v>27</v>
      </c>
      <c r="F11" t="s">
        <v>62</v>
      </c>
      <c r="I11" t="s">
        <v>63</v>
      </c>
    </row>
    <row r="12" spans="1:9" x14ac:dyDescent="0.3">
      <c r="A12" s="6">
        <v>75</v>
      </c>
      <c r="B12" s="16">
        <v>24</v>
      </c>
      <c r="C12" s="17">
        <v>127</v>
      </c>
      <c r="E12" s="6">
        <v>75</v>
      </c>
      <c r="F12" s="6">
        <f>E12*1.5</f>
        <v>112.5</v>
      </c>
      <c r="G12" s="16">
        <v>24</v>
      </c>
      <c r="I12" t="s">
        <v>64</v>
      </c>
    </row>
    <row r="13" spans="1:9" x14ac:dyDescent="0.3">
      <c r="A13" s="6">
        <v>60</v>
      </c>
      <c r="B13" s="16">
        <v>170</v>
      </c>
      <c r="C13" s="17">
        <v>158</v>
      </c>
      <c r="E13" s="6">
        <v>60</v>
      </c>
      <c r="F13" s="6">
        <f t="shared" ref="F13:F37" si="0">E13*1.5</f>
        <v>90</v>
      </c>
      <c r="G13" s="16">
        <v>170</v>
      </c>
      <c r="I13" t="s">
        <v>65</v>
      </c>
    </row>
    <row r="14" spans="1:9" x14ac:dyDescent="0.3">
      <c r="A14" s="6">
        <v>45</v>
      </c>
      <c r="B14" s="16">
        <v>45</v>
      </c>
      <c r="C14" s="17">
        <v>51</v>
      </c>
      <c r="E14" s="6">
        <v>45</v>
      </c>
      <c r="F14" s="6">
        <f t="shared" si="0"/>
        <v>67.5</v>
      </c>
      <c r="G14" s="16">
        <v>45</v>
      </c>
      <c r="I14" t="s">
        <v>66</v>
      </c>
    </row>
    <row r="15" spans="1:9" x14ac:dyDescent="0.3">
      <c r="A15" s="6">
        <v>30</v>
      </c>
      <c r="B15" s="16">
        <v>315</v>
      </c>
      <c r="C15" s="17">
        <v>141</v>
      </c>
      <c r="E15" s="6">
        <v>30</v>
      </c>
      <c r="F15" s="6">
        <f t="shared" si="0"/>
        <v>45</v>
      </c>
      <c r="G15" s="16">
        <v>315</v>
      </c>
    </row>
    <row r="16" spans="1:9" x14ac:dyDescent="0.3">
      <c r="A16" s="6">
        <v>20</v>
      </c>
      <c r="B16" s="16"/>
      <c r="C16" s="17"/>
      <c r="E16" s="6">
        <v>20</v>
      </c>
      <c r="F16" s="6">
        <f t="shared" si="0"/>
        <v>30</v>
      </c>
      <c r="G16" s="16"/>
    </row>
    <row r="17" spans="1:13" x14ac:dyDescent="0.3">
      <c r="A17" s="6">
        <v>15</v>
      </c>
      <c r="B17" s="16">
        <v>277</v>
      </c>
      <c r="C17" s="17">
        <v>265</v>
      </c>
      <c r="E17" s="6">
        <v>15</v>
      </c>
      <c r="F17" s="6">
        <f t="shared" si="0"/>
        <v>22.5</v>
      </c>
      <c r="G17" s="16">
        <v>277</v>
      </c>
      <c r="I17" t="s">
        <v>67</v>
      </c>
    </row>
    <row r="18" spans="1:13" x14ac:dyDescent="0.3">
      <c r="A18" s="6">
        <v>10</v>
      </c>
      <c r="B18" s="16">
        <v>341</v>
      </c>
      <c r="C18" s="17">
        <v>353</v>
      </c>
      <c r="E18" s="6">
        <v>10</v>
      </c>
      <c r="F18" s="6">
        <f t="shared" si="0"/>
        <v>15</v>
      </c>
      <c r="G18" s="16">
        <v>341</v>
      </c>
      <c r="I18" t="s">
        <v>68</v>
      </c>
      <c r="J18" t="s">
        <v>69</v>
      </c>
    </row>
    <row r="19" spans="1:13" x14ac:dyDescent="0.3">
      <c r="A19" s="6">
        <v>7</v>
      </c>
      <c r="B19" s="16">
        <v>333</v>
      </c>
      <c r="C19" s="17">
        <v>385</v>
      </c>
      <c r="E19" s="6">
        <v>7</v>
      </c>
      <c r="F19" s="6">
        <f t="shared" si="0"/>
        <v>10.5</v>
      </c>
      <c r="G19" s="16">
        <v>333</v>
      </c>
      <c r="I19" s="5">
        <v>1.5</v>
      </c>
      <c r="J19" s="5">
        <v>89.2</v>
      </c>
    </row>
    <row r="20" spans="1:13" x14ac:dyDescent="0.3">
      <c r="A20" s="6">
        <v>5</v>
      </c>
      <c r="B20" s="16">
        <v>536</v>
      </c>
      <c r="C20" s="17">
        <v>454</v>
      </c>
      <c r="E20" s="6">
        <v>5</v>
      </c>
      <c r="F20" s="6">
        <f t="shared" si="0"/>
        <v>7.5</v>
      </c>
      <c r="G20" s="16">
        <v>536</v>
      </c>
      <c r="I20" s="5">
        <v>2.5</v>
      </c>
      <c r="J20" s="5">
        <v>117.98</v>
      </c>
    </row>
    <row r="21" spans="1:13" x14ac:dyDescent="0.3">
      <c r="A21" s="6">
        <v>3</v>
      </c>
      <c r="B21" s="16">
        <v>1073</v>
      </c>
      <c r="C21" s="17">
        <v>699</v>
      </c>
      <c r="E21" s="6">
        <v>3</v>
      </c>
      <c r="F21" s="6">
        <f t="shared" si="0"/>
        <v>4.5</v>
      </c>
      <c r="G21" s="16">
        <v>1073</v>
      </c>
      <c r="I21" s="5">
        <v>4</v>
      </c>
      <c r="J21" s="5">
        <v>123.99</v>
      </c>
    </row>
    <row r="22" spans="1:13" x14ac:dyDescent="0.3">
      <c r="A22" s="6">
        <v>2</v>
      </c>
      <c r="B22" s="16">
        <v>1229</v>
      </c>
      <c r="C22" s="17">
        <v>1055</v>
      </c>
      <c r="E22" s="6">
        <v>2</v>
      </c>
      <c r="F22" s="6">
        <f t="shared" si="0"/>
        <v>3</v>
      </c>
      <c r="G22" s="16">
        <v>1229</v>
      </c>
      <c r="I22" s="5">
        <v>6</v>
      </c>
      <c r="J22" s="5">
        <v>118</v>
      </c>
    </row>
    <row r="23" spans="1:13" x14ac:dyDescent="0.3">
      <c r="A23" s="6">
        <v>1</v>
      </c>
      <c r="B23" s="16">
        <v>1342</v>
      </c>
      <c r="C23" s="17">
        <v>924</v>
      </c>
      <c r="E23" s="6">
        <v>1</v>
      </c>
      <c r="F23" s="6">
        <f t="shared" si="0"/>
        <v>1.5</v>
      </c>
      <c r="G23" s="16">
        <v>1342</v>
      </c>
      <c r="I23" s="5">
        <v>8</v>
      </c>
      <c r="J23" s="5">
        <v>102</v>
      </c>
    </row>
    <row r="24" spans="1:13" x14ac:dyDescent="0.3">
      <c r="A24" s="6">
        <v>0.5</v>
      </c>
      <c r="B24" s="16">
        <v>1587</v>
      </c>
      <c r="C24" s="17">
        <v>1125</v>
      </c>
      <c r="E24" s="6">
        <v>0.5</v>
      </c>
      <c r="F24" s="6">
        <f t="shared" si="0"/>
        <v>0.75</v>
      </c>
      <c r="G24" s="16">
        <v>1587</v>
      </c>
      <c r="I24" s="5">
        <v>10</v>
      </c>
      <c r="J24" s="5">
        <v>84.04</v>
      </c>
    </row>
    <row r="25" spans="1:13" x14ac:dyDescent="0.3">
      <c r="B25" s="15"/>
      <c r="C25" s="15"/>
      <c r="E25" s="6">
        <v>75</v>
      </c>
      <c r="F25" s="6">
        <f t="shared" si="0"/>
        <v>112.5</v>
      </c>
      <c r="G25" s="17">
        <v>127</v>
      </c>
      <c r="I25" s="5">
        <v>12</v>
      </c>
      <c r="J25" s="5">
        <v>76.099999999999994</v>
      </c>
    </row>
    <row r="26" spans="1:13" ht="43.2" x14ac:dyDescent="0.3">
      <c r="B26" s="18" t="s">
        <v>49</v>
      </c>
      <c r="C26" s="18" t="s">
        <v>50</v>
      </c>
      <c r="E26" s="6">
        <v>60</v>
      </c>
      <c r="F26" s="6">
        <f t="shared" si="0"/>
        <v>90</v>
      </c>
      <c r="G26" s="17">
        <v>158</v>
      </c>
      <c r="I26" s="5">
        <v>15</v>
      </c>
      <c r="J26" s="5">
        <v>65.180000000000007</v>
      </c>
    </row>
    <row r="27" spans="1:13" x14ac:dyDescent="0.3">
      <c r="B27" s="19"/>
      <c r="C27" s="19"/>
      <c r="E27" s="6">
        <v>45</v>
      </c>
      <c r="F27" s="6">
        <f t="shared" si="0"/>
        <v>67.5</v>
      </c>
      <c r="G27" s="17">
        <v>51</v>
      </c>
      <c r="I27" s="5">
        <v>20</v>
      </c>
      <c r="J27" s="5">
        <v>57.75</v>
      </c>
    </row>
    <row r="28" spans="1:13" x14ac:dyDescent="0.3">
      <c r="E28" s="6">
        <v>30</v>
      </c>
      <c r="F28" s="6">
        <f t="shared" si="0"/>
        <v>45</v>
      </c>
      <c r="G28" s="17">
        <v>141</v>
      </c>
      <c r="I28" s="5">
        <v>25</v>
      </c>
      <c r="J28" s="5">
        <v>57.12</v>
      </c>
    </row>
    <row r="29" spans="1:13" x14ac:dyDescent="0.3">
      <c r="E29" s="6">
        <v>20</v>
      </c>
      <c r="F29" s="6">
        <f t="shared" si="0"/>
        <v>30</v>
      </c>
      <c r="G29" s="17"/>
      <c r="I29" s="5">
        <v>30</v>
      </c>
      <c r="J29" s="5">
        <v>49.89</v>
      </c>
    </row>
    <row r="30" spans="1:13" x14ac:dyDescent="0.3">
      <c r="E30" s="6">
        <v>15</v>
      </c>
      <c r="F30" s="6">
        <f t="shared" si="0"/>
        <v>22.5</v>
      </c>
      <c r="G30" s="17">
        <v>265</v>
      </c>
      <c r="I30" s="5">
        <v>40</v>
      </c>
      <c r="J30" s="5">
        <v>46.89</v>
      </c>
      <c r="M30">
        <v>1053</v>
      </c>
    </row>
    <row r="31" spans="1:13" x14ac:dyDescent="0.3">
      <c r="E31" s="6">
        <v>10</v>
      </c>
      <c r="F31" s="6">
        <f t="shared" si="0"/>
        <v>15</v>
      </c>
      <c r="G31" s="17">
        <v>353</v>
      </c>
      <c r="I31" s="5">
        <v>50</v>
      </c>
      <c r="J31" s="5">
        <v>45.49</v>
      </c>
      <c r="M31">
        <v>5.3</v>
      </c>
    </row>
    <row r="32" spans="1:13" x14ac:dyDescent="0.3">
      <c r="E32" s="6">
        <v>7</v>
      </c>
      <c r="F32" s="6">
        <f t="shared" si="0"/>
        <v>10.5</v>
      </c>
      <c r="G32" s="17">
        <v>385</v>
      </c>
      <c r="I32" s="5">
        <v>60</v>
      </c>
      <c r="J32" s="5">
        <v>43.04</v>
      </c>
      <c r="M32">
        <v>136</v>
      </c>
    </row>
    <row r="33" spans="5:10" x14ac:dyDescent="0.3">
      <c r="E33" s="6">
        <v>5</v>
      </c>
      <c r="F33" s="6">
        <f t="shared" si="0"/>
        <v>7.5</v>
      </c>
      <c r="G33" s="17">
        <v>454</v>
      </c>
      <c r="I33" s="5">
        <v>75</v>
      </c>
      <c r="J33" s="5">
        <v>45.99</v>
      </c>
    </row>
    <row r="34" spans="5:10" x14ac:dyDescent="0.3">
      <c r="E34" s="6">
        <v>3</v>
      </c>
      <c r="F34" s="6">
        <f t="shared" si="0"/>
        <v>4.5</v>
      </c>
      <c r="G34" s="17">
        <v>699</v>
      </c>
      <c r="I34" s="5">
        <v>75</v>
      </c>
      <c r="J34" s="5">
        <v>46.5</v>
      </c>
    </row>
    <row r="35" spans="5:10" x14ac:dyDescent="0.3">
      <c r="E35" s="6">
        <v>2</v>
      </c>
      <c r="F35" s="6">
        <f t="shared" si="0"/>
        <v>3</v>
      </c>
      <c r="G35" s="17">
        <v>1055</v>
      </c>
      <c r="I35" s="5">
        <v>100</v>
      </c>
      <c r="J35" s="5">
        <v>50.98</v>
      </c>
    </row>
    <row r="36" spans="5:10" x14ac:dyDescent="0.3">
      <c r="E36" s="6">
        <v>1</v>
      </c>
      <c r="F36" s="6">
        <f t="shared" si="0"/>
        <v>1.5</v>
      </c>
      <c r="G36" s="17">
        <v>924</v>
      </c>
      <c r="I36" s="5">
        <v>100</v>
      </c>
      <c r="J36" s="5">
        <v>51.89</v>
      </c>
    </row>
    <row r="37" spans="5:10" x14ac:dyDescent="0.3">
      <c r="E37" s="6">
        <v>0.5</v>
      </c>
      <c r="F37" s="6">
        <f t="shared" si="0"/>
        <v>0.75</v>
      </c>
      <c r="G37" s="17">
        <v>1125</v>
      </c>
      <c r="I37" s="5">
        <v>125</v>
      </c>
      <c r="J37" s="5">
        <v>54</v>
      </c>
    </row>
    <row r="38" spans="5:10" x14ac:dyDescent="0.3">
      <c r="I38" s="5">
        <v>150</v>
      </c>
      <c r="J38" s="5">
        <v>56.15</v>
      </c>
    </row>
    <row r="39" spans="5:10" x14ac:dyDescent="0.3">
      <c r="I39" s="5">
        <v>175</v>
      </c>
      <c r="J39" s="5">
        <v>58.6</v>
      </c>
    </row>
    <row r="40" spans="5:10" x14ac:dyDescent="0.3">
      <c r="I40" s="5">
        <v>200</v>
      </c>
      <c r="J40" s="5">
        <v>60.91</v>
      </c>
    </row>
    <row r="41" spans="5:10" x14ac:dyDescent="0.3">
      <c r="I41" s="5">
        <v>250</v>
      </c>
      <c r="J41" s="5">
        <v>63.75</v>
      </c>
    </row>
    <row r="42" spans="5:10" x14ac:dyDescent="0.3">
      <c r="I42" s="5">
        <v>300</v>
      </c>
      <c r="J42" s="5">
        <v>68.39</v>
      </c>
    </row>
    <row r="43" spans="5:10" x14ac:dyDescent="0.3">
      <c r="I43" s="5">
        <v>350</v>
      </c>
      <c r="J43" s="5">
        <v>70.989999999999995</v>
      </c>
    </row>
    <row r="44" spans="5:10" x14ac:dyDescent="0.3">
      <c r="I44" s="5">
        <v>400</v>
      </c>
      <c r="J44" s="5">
        <v>60.99</v>
      </c>
    </row>
  </sheetData>
  <pageMargins left="0.7" right="0.7" top="0.75" bottom="0.75" header="0.3" footer="0.3"/>
  <pageSetup orientation="portrait" r:id="rId1"/>
  <headerFooter>
    <oddFooter>&amp;C&amp;"Calibri"&amp;11&amp;K000000&amp;"Calibri"&amp;11&amp;K000000_x000D_&amp;1#&amp;"Calibri"&amp;10&amp;K000000TenneT C2 - Internal Information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36FF-8483-495D-914B-998E706D5678}">
  <dimension ref="A1"/>
  <sheetViews>
    <sheetView topLeftCell="F19" workbookViewId="0"/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Meetwaarden</vt:lpstr>
      <vt:lpstr>Modellen</vt:lpstr>
      <vt:lpstr>Resultaten</vt:lpstr>
      <vt:lpstr>Meetwaarden MDA 11-2</vt:lpstr>
      <vt:lpstr>plots MDA 11-2 update 27-5-2025</vt:lpstr>
      <vt:lpstr>TLB380_1</vt:lpstr>
      <vt:lpstr>W44H0027</vt:lpstr>
      <vt:lpstr>59N = M1205 update 27-5-'25</vt:lpstr>
      <vt:lpstr>W44H0026</vt:lpstr>
    </vt:vector>
  </TitlesOfParts>
  <Company>Movares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Prins HA (Harald)</dc:creator>
  <cp:lastModifiedBy>Dagelinckx, Michel</cp:lastModifiedBy>
  <dcterms:created xsi:type="dcterms:W3CDTF">2025-01-13T12:26:34Z</dcterms:created>
  <dcterms:modified xsi:type="dcterms:W3CDTF">2025-05-27T14:57:10Z</dcterms:modified>
</cp:coreProperties>
</file>