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chvelleng/Desktop/NYSI Data/MSE/data/"/>
    </mc:Choice>
  </mc:AlternateContent>
  <xr:revisionPtr revIDLastSave="0" documentId="13_ncr:1_{45F01753-944C-8B47-B31C-31D164211D9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ec 1 Orientation" sheetId="14" r:id="rId1"/>
  </sheets>
  <definedNames>
    <definedName name="Gender">#REF!</definedName>
    <definedName name="Intake_Year">#REF!</definedName>
    <definedName name="Lev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4" l="1"/>
  <c r="AS2" i="14" l="1"/>
  <c r="AW2" i="14"/>
  <c r="AO2" i="14"/>
  <c r="AD2" i="14"/>
  <c r="Z2" i="14"/>
  <c r="U2" i="14"/>
  <c r="V2" i="14" s="1"/>
  <c r="Q2" i="14"/>
  <c r="Q23" i="14"/>
  <c r="N2" i="14"/>
  <c r="N23" i="14"/>
  <c r="F23" i="14"/>
  <c r="H2" i="14"/>
  <c r="H23" i="14"/>
  <c r="F2" i="14"/>
  <c r="Z11" i="14"/>
  <c r="Z47" i="14"/>
  <c r="Z41" i="14"/>
  <c r="Z49" i="14"/>
  <c r="AW49" i="14"/>
  <c r="AW41" i="14"/>
  <c r="AW47" i="14"/>
  <c r="AW11" i="14"/>
  <c r="AS49" i="14"/>
  <c r="AS41" i="14"/>
  <c r="AS47" i="14"/>
  <c r="AS11" i="14"/>
  <c r="AO49" i="14"/>
  <c r="AO41" i="14"/>
  <c r="AO47" i="14"/>
  <c r="AO11" i="14"/>
  <c r="AD49" i="14"/>
  <c r="AD41" i="14"/>
  <c r="AD47" i="14"/>
  <c r="AD11" i="14"/>
  <c r="U49" i="14"/>
  <c r="V49" i="14" s="1"/>
  <c r="U41" i="14"/>
  <c r="V41" i="14" s="1"/>
  <c r="U47" i="14"/>
  <c r="V47" i="14" s="1"/>
  <c r="U11" i="14"/>
  <c r="V11" i="14" s="1"/>
  <c r="Q49" i="14"/>
  <c r="Q41" i="14"/>
  <c r="Q47" i="14"/>
  <c r="Q11" i="14"/>
  <c r="N49" i="14"/>
  <c r="N41" i="14"/>
  <c r="N47" i="14"/>
  <c r="N11" i="14"/>
  <c r="H49" i="14"/>
  <c r="H41" i="14"/>
  <c r="H47" i="14"/>
  <c r="H11" i="14"/>
  <c r="F7" i="14"/>
  <c r="F49" i="14"/>
  <c r="F41" i="14"/>
  <c r="F47" i="14"/>
  <c r="F11" i="14"/>
  <c r="F44" i="14"/>
  <c r="F42" i="14"/>
  <c r="F19" i="14"/>
  <c r="F20" i="14"/>
  <c r="F50" i="14"/>
  <c r="F18" i="14"/>
  <c r="F8" i="14"/>
  <c r="F25" i="14"/>
  <c r="AE53" i="14"/>
  <c r="F53" i="14"/>
  <c r="AW53" i="14"/>
  <c r="AW44" i="14"/>
  <c r="AW42" i="14"/>
  <c r="AW19" i="14"/>
  <c r="AW20" i="14"/>
  <c r="AW50" i="14"/>
  <c r="AW18" i="14"/>
  <c r="AW8" i="14"/>
  <c r="AW25" i="14"/>
  <c r="AW7" i="14"/>
  <c r="AS53" i="14"/>
  <c r="AS44" i="14"/>
  <c r="AS42" i="14"/>
  <c r="AS19" i="14"/>
  <c r="AS20" i="14"/>
  <c r="AS50" i="14"/>
  <c r="AS18" i="14"/>
  <c r="AS8" i="14"/>
  <c r="AS25" i="14"/>
  <c r="AS7" i="14"/>
  <c r="AO53" i="14"/>
  <c r="AO44" i="14"/>
  <c r="AO42" i="14"/>
  <c r="AO19" i="14"/>
  <c r="AO20" i="14"/>
  <c r="AO50" i="14"/>
  <c r="AO18" i="14"/>
  <c r="AO8" i="14"/>
  <c r="AO25" i="14"/>
  <c r="AO7" i="14"/>
  <c r="AD53" i="14"/>
  <c r="AD44" i="14"/>
  <c r="AD42" i="14"/>
  <c r="AD19" i="14"/>
  <c r="AD20" i="14"/>
  <c r="AD50" i="14"/>
  <c r="AD18" i="14"/>
  <c r="AD8" i="14"/>
  <c r="AD25" i="14"/>
  <c r="AD7" i="14"/>
  <c r="Z53" i="14"/>
  <c r="Z44" i="14"/>
  <c r="Z42" i="14"/>
  <c r="Z19" i="14"/>
  <c r="Z20" i="14"/>
  <c r="Z50" i="14"/>
  <c r="Z18" i="14"/>
  <c r="Z8" i="14"/>
  <c r="Z25" i="14"/>
  <c r="Z7" i="14"/>
  <c r="U53" i="14"/>
  <c r="V53" i="14" s="1"/>
  <c r="U44" i="14"/>
  <c r="V44" i="14" s="1"/>
  <c r="U42" i="14"/>
  <c r="V42" i="14" s="1"/>
  <c r="U19" i="14"/>
  <c r="V19" i="14" s="1"/>
  <c r="U20" i="14"/>
  <c r="V20" i="14" s="1"/>
  <c r="U50" i="14"/>
  <c r="V50" i="14" s="1"/>
  <c r="U18" i="14"/>
  <c r="V18" i="14" s="1"/>
  <c r="U8" i="14"/>
  <c r="V8" i="14" s="1"/>
  <c r="U25" i="14"/>
  <c r="V25" i="14" s="1"/>
  <c r="U7" i="14"/>
  <c r="V7" i="14" s="1"/>
  <c r="Q53" i="14"/>
  <c r="Q44" i="14"/>
  <c r="Q42" i="14"/>
  <c r="Q19" i="14"/>
  <c r="Q20" i="14"/>
  <c r="Q50" i="14"/>
  <c r="Q18" i="14"/>
  <c r="Q8" i="14"/>
  <c r="Q25" i="14"/>
  <c r="Q7" i="14"/>
  <c r="N53" i="14"/>
  <c r="N44" i="14"/>
  <c r="N42" i="14"/>
  <c r="N19" i="14"/>
  <c r="N20" i="14"/>
  <c r="N50" i="14"/>
  <c r="N18" i="14"/>
  <c r="N8" i="14"/>
  <c r="N25" i="14"/>
  <c r="N7" i="14"/>
  <c r="H53" i="14"/>
  <c r="H44" i="14"/>
  <c r="H42" i="14"/>
  <c r="H19" i="14"/>
  <c r="H20" i="14"/>
  <c r="H50" i="14"/>
  <c r="H18" i="14"/>
  <c r="H8" i="14"/>
  <c r="H25" i="14"/>
  <c r="H7" i="14"/>
  <c r="AW6" i="14" l="1"/>
  <c r="AS6" i="14"/>
  <c r="AT6" i="14" s="1"/>
  <c r="AO6" i="14"/>
  <c r="AP6" i="14" s="1"/>
  <c r="AE6" i="14"/>
  <c r="AD6" i="14"/>
  <c r="Z6" i="14"/>
  <c r="AA6" i="14" s="1"/>
  <c r="U6" i="14"/>
  <c r="Q6" i="14"/>
  <c r="N6" i="14"/>
  <c r="H6" i="14"/>
  <c r="F6" i="14"/>
  <c r="AW17" i="14"/>
  <c r="AS17" i="14"/>
  <c r="AT17" i="14" s="1"/>
  <c r="AO17" i="14"/>
  <c r="AP17" i="14" s="1"/>
  <c r="AE17" i="14"/>
  <c r="AD17" i="14"/>
  <c r="Z17" i="14"/>
  <c r="AA17" i="14" s="1"/>
  <c r="U17" i="14"/>
  <c r="Q17" i="14"/>
  <c r="N17" i="14"/>
  <c r="H17" i="14"/>
  <c r="F17" i="14"/>
  <c r="AW45" i="14"/>
  <c r="AS45" i="14"/>
  <c r="AT45" i="14" s="1"/>
  <c r="AO45" i="14"/>
  <c r="AP45" i="14" s="1"/>
  <c r="AE45" i="14"/>
  <c r="AD45" i="14"/>
  <c r="Z45" i="14"/>
  <c r="AA45" i="14" s="1"/>
  <c r="U45" i="14"/>
  <c r="Q45" i="14"/>
  <c r="N45" i="14"/>
  <c r="H45" i="14"/>
  <c r="F45" i="14"/>
  <c r="AW52" i="14"/>
  <c r="AS52" i="14"/>
  <c r="AT52" i="14" s="1"/>
  <c r="AO52" i="14"/>
  <c r="AP52" i="14" s="1"/>
  <c r="AE52" i="14"/>
  <c r="AD52" i="14"/>
  <c r="Z52" i="14"/>
  <c r="AA52" i="14" s="1"/>
  <c r="U52" i="14"/>
  <c r="Q52" i="14"/>
  <c r="N52" i="14"/>
  <c r="H52" i="14"/>
  <c r="F52" i="14"/>
  <c r="AW34" i="14"/>
  <c r="AS34" i="14"/>
  <c r="AT34" i="14" s="1"/>
  <c r="AO34" i="14"/>
  <c r="AP34" i="14" s="1"/>
  <c r="AE34" i="14"/>
  <c r="AD34" i="14"/>
  <c r="Z34" i="14"/>
  <c r="AA34" i="14" s="1"/>
  <c r="U34" i="14"/>
  <c r="Q34" i="14"/>
  <c r="N34" i="14"/>
  <c r="H34" i="14"/>
  <c r="F34" i="14"/>
  <c r="AW33" i="14"/>
  <c r="AS33" i="14"/>
  <c r="AT33" i="14" s="1"/>
  <c r="AO33" i="14"/>
  <c r="AP33" i="14" s="1"/>
  <c r="AE33" i="14"/>
  <c r="AD33" i="14"/>
  <c r="Z33" i="14"/>
  <c r="AA33" i="14" s="1"/>
  <c r="U33" i="14"/>
  <c r="Q33" i="14"/>
  <c r="N33" i="14"/>
  <c r="H33" i="14"/>
  <c r="F33" i="14"/>
  <c r="AW37" i="14"/>
  <c r="AS37" i="14"/>
  <c r="AT37" i="14" s="1"/>
  <c r="AO37" i="14"/>
  <c r="AP37" i="14" s="1"/>
  <c r="AE37" i="14"/>
  <c r="AD37" i="14"/>
  <c r="Z37" i="14"/>
  <c r="AA37" i="14" s="1"/>
  <c r="U37" i="14"/>
  <c r="Q37" i="14"/>
  <c r="N37" i="14"/>
  <c r="H37" i="14"/>
  <c r="F37" i="14"/>
  <c r="AW35" i="14"/>
  <c r="AS35" i="14"/>
  <c r="AT35" i="14" s="1"/>
  <c r="AO35" i="14"/>
  <c r="AP35" i="14" s="1"/>
  <c r="AE35" i="14"/>
  <c r="AD35" i="14"/>
  <c r="Z35" i="14"/>
  <c r="AA35" i="14" s="1"/>
  <c r="U35" i="14"/>
  <c r="Q35" i="14"/>
  <c r="N35" i="14"/>
  <c r="H35" i="14"/>
  <c r="F35" i="14"/>
  <c r="W52" i="14" l="1"/>
  <c r="V52" i="14"/>
  <c r="V6" i="14"/>
  <c r="W6" i="14" s="1"/>
  <c r="W33" i="14"/>
  <c r="V33" i="14"/>
  <c r="V45" i="14"/>
  <c r="W45" i="14" s="1"/>
  <c r="W34" i="14"/>
  <c r="V34" i="14"/>
  <c r="V17" i="14"/>
  <c r="W17" i="14" s="1"/>
  <c r="W35" i="14"/>
  <c r="V35" i="14"/>
  <c r="V37" i="14"/>
  <c r="W37" i="14" s="1"/>
  <c r="AS30" i="14"/>
  <c r="AS10" i="14"/>
  <c r="U12" i="14"/>
  <c r="V12" i="14" s="1"/>
  <c r="U15" i="14"/>
  <c r="V15" i="14" s="1"/>
  <c r="U10" i="14"/>
  <c r="V10" i="14" s="1"/>
  <c r="U21" i="14"/>
  <c r="V21" i="14" s="1"/>
  <c r="U54" i="14"/>
  <c r="V54" i="14" s="1"/>
  <c r="U24" i="14"/>
  <c r="V24" i="14" s="1"/>
  <c r="U30" i="14"/>
  <c r="V30" i="14" s="1"/>
  <c r="U39" i="14"/>
  <c r="V39" i="14" s="1"/>
  <c r="U58" i="14"/>
  <c r="V58" i="14" s="1"/>
  <c r="U26" i="14"/>
  <c r="V26" i="14" s="1"/>
  <c r="U4" i="14"/>
  <c r="V4" i="14" s="1"/>
  <c r="U46" i="14"/>
  <c r="V46" i="14" s="1"/>
  <c r="U57" i="14"/>
  <c r="V57" i="14" s="1"/>
  <c r="U13" i="14"/>
  <c r="V13" i="14" s="1"/>
  <c r="U9" i="14"/>
  <c r="V9" i="14" s="1"/>
  <c r="Q4" i="14"/>
  <c r="Q46" i="14"/>
  <c r="Q57" i="14"/>
  <c r="Q13" i="14"/>
  <c r="Q9" i="14"/>
  <c r="Q12" i="14"/>
  <c r="Q15" i="14"/>
  <c r="Q10" i="14"/>
  <c r="Q21" i="14"/>
  <c r="Q54" i="14"/>
  <c r="Q24" i="14"/>
  <c r="Q30" i="14"/>
  <c r="Q39" i="14"/>
  <c r="Q58" i="14"/>
  <c r="N4" i="14"/>
  <c r="N46" i="14"/>
  <c r="N57" i="14"/>
  <c r="N13" i="14"/>
  <c r="N9" i="14"/>
  <c r="N12" i="14"/>
  <c r="N15" i="14"/>
  <c r="N10" i="14"/>
  <c r="N21" i="14"/>
  <c r="N54" i="14"/>
  <c r="N24" i="14"/>
  <c r="N30" i="14"/>
  <c r="N39" i="14"/>
  <c r="N58" i="14"/>
  <c r="Q26" i="14"/>
  <c r="N26" i="14"/>
  <c r="Q56" i="14"/>
  <c r="U29" i="14"/>
  <c r="V29" i="14" s="1"/>
  <c r="U48" i="14"/>
  <c r="V48" i="14" s="1"/>
  <c r="U28" i="14"/>
  <c r="V28" i="14" s="1"/>
  <c r="U55" i="14"/>
  <c r="V55" i="14" s="1"/>
  <c r="U14" i="14"/>
  <c r="V14" i="14" s="1"/>
  <c r="U40" i="14"/>
  <c r="V40" i="14" s="1"/>
  <c r="U27" i="14"/>
  <c r="V27" i="14" s="1"/>
  <c r="U32" i="14"/>
  <c r="V32" i="14" s="1"/>
  <c r="U38" i="14"/>
  <c r="V38" i="14" s="1"/>
  <c r="U3" i="14"/>
  <c r="V3" i="14" s="1"/>
  <c r="U31" i="14"/>
  <c r="V31" i="14" s="1"/>
  <c r="U36" i="14"/>
  <c r="V36" i="14" s="1"/>
  <c r="U22" i="14"/>
  <c r="V22" i="14" s="1"/>
  <c r="U16" i="14"/>
  <c r="V16" i="14" s="1"/>
  <c r="U43" i="14"/>
  <c r="V43" i="14" s="1"/>
  <c r="U51" i="14"/>
  <c r="V51" i="14" s="1"/>
  <c r="U56" i="14"/>
  <c r="V56" i="14" s="1"/>
  <c r="Q29" i="14"/>
  <c r="Q48" i="14"/>
  <c r="Q28" i="14"/>
  <c r="Q55" i="14"/>
  <c r="Q14" i="14"/>
  <c r="Q40" i="14"/>
  <c r="Q27" i="14"/>
  <c r="Q32" i="14"/>
  <c r="Q38" i="14"/>
  <c r="Q3" i="14"/>
  <c r="Q31" i="14"/>
  <c r="Q36" i="14"/>
  <c r="Q22" i="14"/>
  <c r="Q16" i="14"/>
  <c r="Q43" i="14"/>
  <c r="Q51" i="14"/>
  <c r="N48" i="14"/>
  <c r="N28" i="14"/>
  <c r="N55" i="14"/>
  <c r="N14" i="14"/>
  <c r="N40" i="14"/>
  <c r="N27" i="14"/>
  <c r="N32" i="14"/>
  <c r="N38" i="14"/>
  <c r="N3" i="14"/>
  <c r="N31" i="14"/>
  <c r="N36" i="14"/>
  <c r="N22" i="14"/>
  <c r="N16" i="14"/>
  <c r="N43" i="14"/>
  <c r="N51" i="14"/>
  <c r="N56" i="14"/>
  <c r="N29" i="14"/>
  <c r="U5" i="14"/>
  <c r="V5" i="14" s="1"/>
  <c r="Q5" i="14"/>
  <c r="N5" i="14"/>
  <c r="F5" i="14"/>
  <c r="F29" i="14"/>
  <c r="F48" i="14"/>
  <c r="F28" i="14"/>
  <c r="F55" i="14"/>
  <c r="F14" i="14"/>
  <c r="F40" i="14"/>
  <c r="F27" i="14"/>
  <c r="F32" i="14"/>
  <c r="F38" i="14"/>
  <c r="F3" i="14"/>
  <c r="F31" i="14"/>
  <c r="F36" i="14"/>
  <c r="F22" i="14"/>
  <c r="F16" i="14"/>
  <c r="F43" i="14"/>
  <c r="F51" i="14"/>
  <c r="F56" i="14"/>
  <c r="F26" i="14"/>
  <c r="F4" i="14"/>
  <c r="F46" i="14"/>
  <c r="F57" i="14"/>
  <c r="F13" i="14"/>
  <c r="F9" i="14"/>
  <c r="F12" i="14"/>
  <c r="F15" i="14"/>
  <c r="F10" i="14"/>
  <c r="F21" i="14"/>
  <c r="F54" i="14"/>
  <c r="F24" i="14"/>
  <c r="F30" i="14"/>
  <c r="F39" i="14"/>
  <c r="F58" i="14"/>
  <c r="AO29" i="14"/>
  <c r="AO48" i="14"/>
  <c r="AO28" i="14"/>
  <c r="AO55" i="14"/>
  <c r="AO14" i="14"/>
  <c r="AO40" i="14"/>
  <c r="AO27" i="14"/>
  <c r="AO32" i="14"/>
  <c r="AO38" i="14"/>
  <c r="AO3" i="14"/>
  <c r="AO31" i="14"/>
  <c r="AO36" i="14"/>
  <c r="AO22" i="14"/>
  <c r="AO16" i="14"/>
  <c r="AO43" i="14"/>
  <c r="AO51" i="14"/>
  <c r="AO56" i="14"/>
  <c r="AO26" i="14"/>
  <c r="AO4" i="14"/>
  <c r="AO46" i="14"/>
  <c r="AO57" i="14"/>
  <c r="AO13" i="14"/>
  <c r="AO9" i="14"/>
  <c r="AO12" i="14"/>
  <c r="AO15" i="14"/>
  <c r="AO10" i="14"/>
  <c r="AO21" i="14"/>
  <c r="AO54" i="14"/>
  <c r="AO24" i="14"/>
  <c r="AO30" i="14"/>
  <c r="AO39" i="14"/>
  <c r="AO58" i="14"/>
  <c r="AO5" i="14"/>
  <c r="AD29" i="14"/>
  <c r="AD48" i="14"/>
  <c r="AD28" i="14"/>
  <c r="AD55" i="14"/>
  <c r="AD14" i="14"/>
  <c r="AD40" i="14"/>
  <c r="AD27" i="14"/>
  <c r="AD32" i="14"/>
  <c r="AD38" i="14"/>
  <c r="AD3" i="14"/>
  <c r="AD31" i="14"/>
  <c r="AD36" i="14"/>
  <c r="AD22" i="14"/>
  <c r="AD16" i="14"/>
  <c r="AD43" i="14"/>
  <c r="AD51" i="14"/>
  <c r="AD56" i="14"/>
  <c r="AD26" i="14"/>
  <c r="AD4" i="14"/>
  <c r="AD46" i="14"/>
  <c r="AD57" i="14"/>
  <c r="AD13" i="14"/>
  <c r="AD9" i="14"/>
  <c r="AD12" i="14"/>
  <c r="AD15" i="14"/>
  <c r="AD10" i="14"/>
  <c r="AD21" i="14"/>
  <c r="AD54" i="14"/>
  <c r="AD24" i="14"/>
  <c r="AD30" i="14"/>
  <c r="AD39" i="14"/>
  <c r="AD58" i="14"/>
  <c r="AD5" i="14" l="1"/>
  <c r="Z5" i="14"/>
  <c r="Z55" i="14"/>
  <c r="Z29" i="14"/>
  <c r="Z14" i="14"/>
  <c r="Z48" i="14"/>
  <c r="Z40" i="14"/>
  <c r="Z28" i="14"/>
  <c r="Z38" i="14"/>
  <c r="Z27" i="14"/>
  <c r="Z31" i="14"/>
  <c r="Z32" i="14"/>
  <c r="Z3" i="14"/>
  <c r="Z36" i="14"/>
  <c r="Z43" i="14"/>
  <c r="Z57" i="14"/>
  <c r="Z22" i="14"/>
  <c r="Z4" i="14"/>
  <c r="Z51" i="14"/>
  <c r="Z26" i="14"/>
  <c r="Z16" i="14"/>
  <c r="Z56" i="14"/>
  <c r="Z12" i="14"/>
  <c r="Z46" i="14"/>
  <c r="Z13" i="14"/>
  <c r="Z24" i="14"/>
  <c r="Z10" i="14"/>
  <c r="Z9" i="14"/>
  <c r="Z21" i="14"/>
  <c r="Z30" i="14"/>
  <c r="Z15" i="14"/>
  <c r="Z54" i="14"/>
  <c r="Z39" i="14"/>
  <c r="Z58" i="14"/>
  <c r="AW56" i="14"/>
  <c r="AW46" i="14"/>
  <c r="AW51" i="14"/>
  <c r="AW28" i="14"/>
  <c r="AW13" i="14"/>
  <c r="AW43" i="14"/>
  <c r="AW32" i="14"/>
  <c r="AW39" i="14"/>
  <c r="AW22" i="14"/>
  <c r="AW15" i="14"/>
  <c r="AW54" i="14"/>
  <c r="AW9" i="14"/>
  <c r="AW16" i="14"/>
  <c r="AW26" i="14"/>
  <c r="AW4" i="14"/>
  <c r="AW5" i="14"/>
  <c r="AW24" i="14"/>
  <c r="AW10" i="14"/>
  <c r="AW21" i="14"/>
  <c r="AW12" i="14"/>
  <c r="AW57" i="14"/>
  <c r="AW40" i="14"/>
  <c r="AW30" i="14"/>
  <c r="AW36" i="14"/>
  <c r="AW58" i="14"/>
  <c r="AW55" i="14"/>
  <c r="AW38" i="14"/>
  <c r="AW29" i="14"/>
  <c r="AW14" i="14"/>
  <c r="AW48" i="14"/>
  <c r="AW31" i="14"/>
  <c r="AW27" i="14"/>
  <c r="AW3" i="14"/>
  <c r="AS56" i="14"/>
  <c r="AS46" i="14"/>
  <c r="AS51" i="14"/>
  <c r="AS28" i="14"/>
  <c r="AS13" i="14"/>
  <c r="AS43" i="14"/>
  <c r="AS32" i="14"/>
  <c r="AS39" i="14"/>
  <c r="AS22" i="14"/>
  <c r="AS15" i="14"/>
  <c r="AS54" i="14"/>
  <c r="AS9" i="14"/>
  <c r="AS16" i="14"/>
  <c r="AS26" i="14"/>
  <c r="AS4" i="14"/>
  <c r="AS5" i="14"/>
  <c r="AS24" i="14"/>
  <c r="AS21" i="14"/>
  <c r="AS12" i="14"/>
  <c r="AS57" i="14"/>
  <c r="AS40" i="14"/>
  <c r="AS36" i="14"/>
  <c r="AS58" i="14"/>
  <c r="AS55" i="14"/>
  <c r="AS38" i="14"/>
  <c r="AS29" i="14"/>
  <c r="AS14" i="14"/>
  <c r="AS48" i="14"/>
  <c r="AS31" i="14"/>
  <c r="AS27" i="14"/>
  <c r="AS3" i="14"/>
  <c r="AE56" i="14" l="1"/>
  <c r="AE3" i="14"/>
  <c r="AE36" i="14"/>
  <c r="AE57" i="14"/>
  <c r="AE10" i="14"/>
  <c r="AE4" i="14"/>
  <c r="AE39" i="14"/>
  <c r="AE28" i="14"/>
  <c r="AE27" i="14"/>
  <c r="AE48" i="14"/>
  <c r="AE38" i="14"/>
  <c r="AE12" i="14"/>
  <c r="AE26" i="14"/>
  <c r="AE54" i="14"/>
  <c r="AE32" i="14"/>
  <c r="AE51" i="14"/>
  <c r="AE31" i="14"/>
  <c r="AE14" i="14"/>
  <c r="AE55" i="14"/>
  <c r="AE30" i="14"/>
  <c r="AE24" i="14"/>
  <c r="AE16" i="14"/>
  <c r="AE15" i="14"/>
  <c r="AE43" i="14"/>
  <c r="AE46" i="14"/>
  <c r="AE29" i="14"/>
  <c r="AE58" i="14"/>
  <c r="AE40" i="14"/>
  <c r="AE21" i="14"/>
  <c r="AE5" i="14"/>
  <c r="AE9" i="14"/>
  <c r="AE22" i="14"/>
  <c r="AE13" i="14"/>
  <c r="W58" i="14" l="1"/>
  <c r="W24" i="14"/>
  <c r="W4" i="14"/>
  <c r="W30" i="14"/>
  <c r="W48" i="14"/>
  <c r="W27" i="14"/>
  <c r="W36" i="14"/>
  <c r="W31" i="14"/>
  <c r="W10" i="14"/>
  <c r="W13" i="14"/>
  <c r="W57" i="14"/>
  <c r="W54" i="14"/>
  <c r="W14" i="14"/>
  <c r="W16" i="14"/>
  <c r="W43" i="14"/>
  <c r="W15" i="14"/>
  <c r="W29" i="14"/>
  <c r="W26" i="14"/>
  <c r="W38" i="14"/>
  <c r="W39" i="14"/>
  <c r="W55" i="14"/>
  <c r="W51" i="14"/>
  <c r="W28" i="14"/>
  <c r="W46" i="14"/>
  <c r="W3" i="14"/>
  <c r="W56" i="14"/>
  <c r="W5" i="14"/>
  <c r="W40" i="14"/>
  <c r="W12" i="14"/>
  <c r="W32" i="14"/>
  <c r="W9" i="14"/>
  <c r="W21" i="14"/>
  <c r="W22" i="14"/>
  <c r="AP29" i="14"/>
  <c r="AP30" i="14"/>
  <c r="AP28" i="14"/>
  <c r="AP10" i="14"/>
  <c r="AP40" i="14"/>
  <c r="AP58" i="14"/>
  <c r="AP15" i="14"/>
  <c r="AP12" i="14"/>
  <c r="AP9" i="14"/>
  <c r="AP43" i="14"/>
  <c r="AP31" i="14"/>
  <c r="AP26" i="14"/>
  <c r="AP4" i="14"/>
  <c r="AP5" i="14"/>
  <c r="AP22" i="14"/>
  <c r="AP16" i="14"/>
  <c r="AP55" i="14"/>
  <c r="AP51" i="14"/>
  <c r="AP48" i="14"/>
  <c r="AP38" i="14"/>
  <c r="AP39" i="14"/>
  <c r="AP57" i="14"/>
  <c r="AP56" i="14"/>
  <c r="AP21" i="14"/>
  <c r="AP3" i="14"/>
  <c r="AP46" i="14"/>
  <c r="AP24" i="14"/>
  <c r="AP14" i="14"/>
  <c r="AP54" i="14"/>
  <c r="AP36" i="14"/>
  <c r="AP32" i="14"/>
  <c r="AP27" i="14"/>
  <c r="AP13" i="14"/>
  <c r="H27" i="14" l="1"/>
  <c r="H31" i="14"/>
  <c r="H48" i="14"/>
  <c r="H14" i="14"/>
  <c r="H29" i="14"/>
  <c r="H38" i="14"/>
  <c r="H55" i="14"/>
  <c r="H58" i="14"/>
  <c r="H36" i="14"/>
  <c r="H30" i="14"/>
  <c r="H40" i="14"/>
  <c r="H57" i="14"/>
  <c r="H12" i="14"/>
  <c r="H21" i="14"/>
  <c r="H10" i="14"/>
  <c r="H24" i="14"/>
  <c r="H5" i="14"/>
  <c r="H4" i="14"/>
  <c r="H26" i="14"/>
  <c r="H16" i="14"/>
  <c r="AA9" i="14"/>
  <c r="H9" i="14"/>
  <c r="H54" i="14"/>
  <c r="H15" i="14"/>
  <c r="H22" i="14"/>
  <c r="H39" i="14"/>
  <c r="AA32" i="14"/>
  <c r="H32" i="14"/>
  <c r="H43" i="14"/>
  <c r="H13" i="14"/>
  <c r="H28" i="14"/>
  <c r="H51" i="14"/>
  <c r="H46" i="14"/>
  <c r="H56" i="14"/>
  <c r="H3" i="14"/>
  <c r="AA16" i="14" l="1"/>
  <c r="AA4" i="14"/>
  <c r="AA3" i="14"/>
  <c r="AA56" i="14"/>
  <c r="AA13" i="14"/>
  <c r="AA39" i="14"/>
  <c r="AA54" i="14"/>
  <c r="AA24" i="14"/>
  <c r="AA10" i="14"/>
  <c r="AA30" i="14"/>
  <c r="AA48" i="14"/>
  <c r="AA26" i="14"/>
  <c r="AA46" i="14"/>
  <c r="AA51" i="14"/>
  <c r="AA43" i="14"/>
  <c r="AA22" i="14"/>
  <c r="AA21" i="14"/>
  <c r="AA12" i="14"/>
  <c r="AA36" i="14"/>
  <c r="AA58" i="14"/>
  <c r="AA55" i="14"/>
  <c r="AA38" i="14"/>
  <c r="AA29" i="14"/>
  <c r="AA28" i="14"/>
  <c r="AA15" i="14"/>
  <c r="AA5" i="14"/>
  <c r="AA57" i="14"/>
  <c r="AA40" i="14"/>
  <c r="AA14" i="14"/>
  <c r="AA31" i="14"/>
  <c r="AA27" i="14"/>
  <c r="AX55" i="14" l="1"/>
  <c r="AX15" i="14"/>
  <c r="AX56" i="14"/>
  <c r="AX52" i="14"/>
  <c r="AX28" i="14"/>
  <c r="AX49" i="14"/>
  <c r="AX48" i="14"/>
  <c r="AX43" i="14"/>
  <c r="AX21" i="14"/>
  <c r="AX17" i="14"/>
  <c r="AX51" i="14"/>
  <c r="AX27" i="14"/>
  <c r="AX40" i="14"/>
  <c r="AX50" i="14"/>
  <c r="AX25" i="14"/>
  <c r="AX42" i="14"/>
  <c r="AX10" i="14"/>
  <c r="AX16" i="14"/>
  <c r="AX5" i="14"/>
  <c r="AX14" i="14"/>
  <c r="AX19" i="14"/>
  <c r="AX45" i="14"/>
  <c r="AX22" i="14"/>
  <c r="AX26" i="14"/>
  <c r="AX54" i="14"/>
  <c r="AX23" i="14"/>
  <c r="AX20" i="14"/>
  <c r="AX3" i="14"/>
  <c r="AX53" i="14"/>
  <c r="AX9" i="14"/>
  <c r="AX46" i="14"/>
  <c r="AX24" i="14"/>
  <c r="AX18" i="14"/>
  <c r="AX13" i="14"/>
  <c r="AX39" i="14"/>
  <c r="AX47" i="14"/>
  <c r="AX4" i="14"/>
  <c r="AX38" i="14"/>
  <c r="AX44" i="14"/>
  <c r="AX41" i="14"/>
  <c r="AX11" i="14"/>
  <c r="AT55" i="14"/>
  <c r="AT16" i="14"/>
  <c r="AT21" i="14"/>
  <c r="AT13" i="14"/>
  <c r="AT57" i="14"/>
  <c r="AT39" i="14"/>
  <c r="AT54" i="14"/>
  <c r="AT31" i="14"/>
  <c r="AT43" i="14"/>
  <c r="AT58" i="14"/>
  <c r="AT4" i="14"/>
  <c r="AT30" i="14"/>
  <c r="AT15" i="14"/>
  <c r="AT29" i="14"/>
  <c r="AT5" i="14"/>
  <c r="AT56" i="14"/>
  <c r="AT3" i="14"/>
  <c r="AT10" i="14"/>
  <c r="AT28" i="14"/>
  <c r="AT27" i="14"/>
  <c r="AT12" i="14"/>
  <c r="AT32" i="14"/>
  <c r="AT14" i="14"/>
  <c r="AT24" i="14"/>
  <c r="AT46" i="14"/>
  <c r="AT40" i="14"/>
  <c r="AT22" i="14"/>
  <c r="AT36" i="14"/>
  <c r="AT38" i="14"/>
  <c r="AT26" i="14"/>
  <c r="AT9" i="14"/>
  <c r="AT48" i="14"/>
  <c r="AT51" i="14"/>
</calcChain>
</file>

<file path=xl/sharedStrings.xml><?xml version="1.0" encoding="utf-8"?>
<sst xmlns="http://schemas.openxmlformats.org/spreadsheetml/2006/main" count="272" uniqueCount="126">
  <si>
    <t>F</t>
  </si>
  <si>
    <t>N/A</t>
  </si>
  <si>
    <t>M</t>
  </si>
  <si>
    <t>Name</t>
  </si>
  <si>
    <t>Gender</t>
  </si>
  <si>
    <t>DOB</t>
  </si>
  <si>
    <t>Seated Height</t>
  </si>
  <si>
    <t>Arm Span</t>
  </si>
  <si>
    <t>Height</t>
  </si>
  <si>
    <t>505 (2)</t>
  </si>
  <si>
    <t>505 (1)</t>
  </si>
  <si>
    <t>Wall Toss (1)</t>
  </si>
  <si>
    <t>Wall Toss (2)</t>
  </si>
  <si>
    <t>MS (1)</t>
  </si>
  <si>
    <t>MS (2)</t>
  </si>
  <si>
    <t>JS (1)</t>
  </si>
  <si>
    <t>JS (2)</t>
  </si>
  <si>
    <t>Test date</t>
  </si>
  <si>
    <t>Age</t>
  </si>
  <si>
    <t>Month</t>
  </si>
  <si>
    <t>RAE</t>
  </si>
  <si>
    <t>VJ_Z</t>
  </si>
  <si>
    <t>WT Best</t>
  </si>
  <si>
    <t>WT Z Score</t>
  </si>
  <si>
    <t>Grip Strength Z Score</t>
  </si>
  <si>
    <t>BB Sum of Score</t>
  </si>
  <si>
    <t>BB Z Score</t>
  </si>
  <si>
    <t>MS Sum of Score</t>
  </si>
  <si>
    <t>MS Z Score</t>
  </si>
  <si>
    <t>JS Sum of Score</t>
  </si>
  <si>
    <t>JS Z Score</t>
  </si>
  <si>
    <t>VJ (calc)</t>
  </si>
  <si>
    <t>HGS Best</t>
  </si>
  <si>
    <t>NA</t>
  </si>
  <si>
    <t>Best VJ</t>
  </si>
  <si>
    <t>TNF</t>
  </si>
  <si>
    <t>AURA RAMADHANIA BINTE MUHAMMAD NIZAR</t>
  </si>
  <si>
    <t>LIM HAO WEN KEAGAN</t>
  </si>
  <si>
    <t xml:space="preserve">SEBASTAIN PAN ZHENGGHENG </t>
  </si>
  <si>
    <t>LI SHI QI EMMA</t>
  </si>
  <si>
    <t>TRISTON LIM TELMUUN</t>
  </si>
  <si>
    <t>ELIA OWEN</t>
  </si>
  <si>
    <t>NEHA SUNDAR</t>
  </si>
  <si>
    <t>LAVELLE TAN RUI EN</t>
  </si>
  <si>
    <t>MAEVA BINTE MASREZWAN</t>
  </si>
  <si>
    <t>SLT</t>
  </si>
  <si>
    <t>MUHAMMAD YURI ARMANI BIN MOHD SUFIAN</t>
  </si>
  <si>
    <t>ADRABELLA NURIESHTIARA BINTE RAHMAT</t>
  </si>
  <si>
    <t>GYM</t>
  </si>
  <si>
    <t>LOH JIA JIE JONAH</t>
  </si>
  <si>
    <t>MUHAMMAD FEEQRY BIN MUHAMMAD FAIZAL</t>
  </si>
  <si>
    <t>CLB</t>
  </si>
  <si>
    <t>JANELLE PHUA JING EN (PAN JING'EN)</t>
  </si>
  <si>
    <t>EVANGELINE NG HUI EN</t>
  </si>
  <si>
    <t>NUR HANIFAH QISYA MOHAMMAD HANIS</t>
  </si>
  <si>
    <t>SWM</t>
  </si>
  <si>
    <t>TEO ZHI PENG JAYVEN (ZHANG ZHIPENG)</t>
  </si>
  <si>
    <t>TROY ISAIAH TWO HONG WEI</t>
  </si>
  <si>
    <t>JULIAN KO QI HENG</t>
  </si>
  <si>
    <t>ARIELLE NEO HUI EN</t>
  </si>
  <si>
    <t>RYKER HECTOR TAN SONG YAO (ZHANG ZHIPENG)</t>
  </si>
  <si>
    <t>ZAVIER TAY QIAN ZHENG</t>
  </si>
  <si>
    <t>FTB</t>
  </si>
  <si>
    <t>EDWARD CHAN YE XIANG</t>
  </si>
  <si>
    <t>DEL ROSARIO JUAN MATTEO KATIGBAK</t>
  </si>
  <si>
    <t>EDAN KEI MCCULLOOCH</t>
  </si>
  <si>
    <t>EVAAN SHAFIEE BIN HIRMAN RUDY</t>
  </si>
  <si>
    <t>DHEVESH SHANKAR</t>
  </si>
  <si>
    <t>JACK WHITE</t>
  </si>
  <si>
    <t>BWL</t>
  </si>
  <si>
    <t>TRISTAN BRASSARD KHOO</t>
  </si>
  <si>
    <t xml:space="preserve">BWL </t>
  </si>
  <si>
    <t>JENSSON LIM JING CHENG</t>
  </si>
  <si>
    <t>LIM YANG HEE ELLIOT</t>
  </si>
  <si>
    <t>NATALIE POH JING WEN (FU JING WEN)</t>
  </si>
  <si>
    <t>MUHAMAD ADRYAN PUTERA MUHAMAD SALEHUDEN</t>
  </si>
  <si>
    <t>MUHAMMAD QUSHAIRY BIN HAMSAN</t>
  </si>
  <si>
    <t>MOHAMED DARIEL RIZQIN BIN MOHAMED FIRDAUS @ CHAIRACHA</t>
  </si>
  <si>
    <t>MOHAMED DARIEN RIZQIN BIN MOHAMED FIRDAUS @TIANRACHA</t>
  </si>
  <si>
    <t xml:space="preserve">TOH CHUN YEN, MICHAEL </t>
  </si>
  <si>
    <t>RAUL ANDHIKA BIN MUHAMMAD ISMAIL</t>
  </si>
  <si>
    <t>HADY BIN HAZRY</t>
  </si>
  <si>
    <t>AYDEN NAIM FAKHRY BIN FAZRUL NAWAZ</t>
  </si>
  <si>
    <t>ZHOU XUAN EN KARISSA</t>
  </si>
  <si>
    <t>TOH JIA YI</t>
  </si>
  <si>
    <t>NUR ILLYA JAZALYNN BINTE MUHAMMAD ZULHADI</t>
  </si>
  <si>
    <t>.2.691</t>
  </si>
  <si>
    <t>NG XUAN RU (HWANG XUAN RU)</t>
  </si>
  <si>
    <t>HEIDI FAITH GARCIA</t>
  </si>
  <si>
    <t>SHT</t>
  </si>
  <si>
    <t>HUANG JIABAO</t>
  </si>
  <si>
    <t>TAN JING QUAN</t>
  </si>
  <si>
    <t xml:space="preserve">SHT </t>
  </si>
  <si>
    <t xml:space="preserve">HAN KAY XU </t>
  </si>
  <si>
    <t xml:space="preserve">DANNISH TEO BIN YASIN TEO </t>
  </si>
  <si>
    <t xml:space="preserve">JESLYN WOO JIA XIN </t>
  </si>
  <si>
    <t>TTS</t>
  </si>
  <si>
    <t xml:space="preserve">CHARLYNE LIM </t>
  </si>
  <si>
    <t>SONG JIA JESSIE</t>
  </si>
  <si>
    <t>NET</t>
  </si>
  <si>
    <t>NG JING YI</t>
  </si>
  <si>
    <t>SANJENA VITHAL</t>
  </si>
  <si>
    <t>DIAN NABILAH BINTE MUHAMMAD TAUFIK</t>
  </si>
  <si>
    <t>BDM</t>
  </si>
  <si>
    <t xml:space="preserve">TAN WAN QI </t>
  </si>
  <si>
    <t>FEN</t>
  </si>
  <si>
    <t>JASPER JOWELL PEH</t>
  </si>
  <si>
    <t xml:space="preserve">Academy </t>
  </si>
  <si>
    <t xml:space="preserve">20m (1) </t>
  </si>
  <si>
    <t>20m (2)</t>
  </si>
  <si>
    <t>Best_20m</t>
  </si>
  <si>
    <t>Best_505</t>
  </si>
  <si>
    <t>Reach Height</t>
  </si>
  <si>
    <t>Raw VJ (1)</t>
  </si>
  <si>
    <t>Raw VJ (2)</t>
  </si>
  <si>
    <t>HGS (1)</t>
  </si>
  <si>
    <t>HGS (2)</t>
  </si>
  <si>
    <t>BB 6cm (1)</t>
  </si>
  <si>
    <t>BB 6cm (2)</t>
  </si>
  <si>
    <t>BB 6cm (3)</t>
  </si>
  <si>
    <t>BB 4.5cm (1)</t>
  </si>
  <si>
    <t>BB 4.5cm (2)</t>
  </si>
  <si>
    <t>BB 4.5cm (3)</t>
  </si>
  <si>
    <t>BB 3cm (1)</t>
  </si>
  <si>
    <t>BB 3cm (2)</t>
  </si>
  <si>
    <t>BB 3cm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</si>
</sst>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[$-14809]d/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1" fillId="0" borderId="0"/>
  </cellStyleXfs>
  <cellXfs count="5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5" fillId="0" borderId="0" xfId="3" applyFont="1"/>
    <xf numFmtId="0" fontId="1" fillId="0" borderId="2" xfId="3" applyFont="1" applyBorder="1"/>
    <xf numFmtId="0" fontId="1" fillId="0" borderId="2" xfId="0" applyFont="1" applyBorder="1" applyAlignment="1">
      <alignment horizontal="left" vertical="center"/>
    </xf>
    <xf numFmtId="164" fontId="1" fillId="0" borderId="2" xfId="3" applyNumberFormat="1" applyFont="1" applyBorder="1" applyAlignment="1">
      <alignment horizontal="center"/>
    </xf>
    <xf numFmtId="166" fontId="1" fillId="0" borderId="2" xfId="3" applyNumberFormat="1" applyFont="1" applyBorder="1" applyAlignment="1">
      <alignment horizontal="center"/>
    </xf>
    <xf numFmtId="2" fontId="1" fillId="0" borderId="2" xfId="3" applyNumberFormat="1" applyFont="1" applyBorder="1" applyAlignment="1">
      <alignment horizontal="center" vertical="center"/>
    </xf>
    <xf numFmtId="2" fontId="1" fillId="0" borderId="2" xfId="3" applyNumberFormat="1" applyFont="1" applyBorder="1" applyAlignment="1">
      <alignment horizontal="center"/>
    </xf>
    <xf numFmtId="0" fontId="1" fillId="0" borderId="2" xfId="3" applyFont="1" applyBorder="1" applyAlignment="1">
      <alignment horizontal="center"/>
    </xf>
    <xf numFmtId="0" fontId="1" fillId="0" borderId="0" xfId="3" applyFont="1"/>
    <xf numFmtId="0" fontId="1" fillId="0" borderId="2" xfId="0" applyFont="1" applyBorder="1"/>
    <xf numFmtId="165" fontId="1" fillId="0" borderId="2" xfId="3" applyNumberFormat="1" applyFont="1" applyBorder="1" applyAlignment="1">
      <alignment horizontal="center"/>
    </xf>
    <xf numFmtId="164" fontId="1" fillId="0" borderId="0" xfId="3" applyNumberFormat="1" applyFont="1"/>
    <xf numFmtId="0" fontId="1" fillId="0" borderId="0" xfId="3" applyFont="1" applyAlignment="1">
      <alignment horizontal="center" vertical="center"/>
    </xf>
    <xf numFmtId="1" fontId="1" fillId="0" borderId="0" xfId="3" applyNumberFormat="1" applyFont="1"/>
    <xf numFmtId="1" fontId="1" fillId="0" borderId="2" xfId="3" applyNumberFormat="1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1" fillId="0" borderId="0" xfId="3" applyFont="1" applyAlignment="1">
      <alignment horizontal="center"/>
    </xf>
    <xf numFmtId="1" fontId="1" fillId="0" borderId="0" xfId="3" applyNumberFormat="1" applyFont="1" applyAlignment="1">
      <alignment horizontal="center"/>
    </xf>
    <xf numFmtId="2" fontId="1" fillId="0" borderId="0" xfId="3" applyNumberFormat="1" applyFont="1" applyAlignment="1">
      <alignment horizontal="center" vertical="center"/>
    </xf>
    <xf numFmtId="0" fontId="1" fillId="0" borderId="7" xfId="3" applyFont="1" applyBorder="1" applyAlignment="1">
      <alignment horizontal="left"/>
    </xf>
    <xf numFmtId="0" fontId="1" fillId="0" borderId="7" xfId="3" applyFont="1" applyBorder="1"/>
    <xf numFmtId="0" fontId="1" fillId="0" borderId="5" xfId="3" applyFont="1" applyBorder="1" applyAlignment="1">
      <alignment horizontal="center"/>
    </xf>
    <xf numFmtId="0" fontId="1" fillId="0" borderId="6" xfId="3" applyFont="1" applyBorder="1"/>
    <xf numFmtId="164" fontId="1" fillId="0" borderId="3" xfId="3" applyNumberFormat="1" applyFont="1" applyBorder="1" applyAlignment="1">
      <alignment horizontal="center"/>
    </xf>
    <xf numFmtId="166" fontId="1" fillId="0" borderId="3" xfId="3" applyNumberFormat="1" applyFont="1" applyBorder="1" applyAlignment="1">
      <alignment horizontal="center"/>
    </xf>
    <xf numFmtId="2" fontId="1" fillId="0" borderId="3" xfId="3" applyNumberFormat="1" applyFont="1" applyBorder="1" applyAlignment="1">
      <alignment horizontal="center" vertical="center"/>
    </xf>
    <xf numFmtId="0" fontId="1" fillId="0" borderId="3" xfId="3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2" fontId="1" fillId="0" borderId="3" xfId="3" applyNumberFormat="1" applyFont="1" applyBorder="1" applyAlignment="1">
      <alignment horizontal="center"/>
    </xf>
    <xf numFmtId="0" fontId="1" fillId="0" borderId="4" xfId="3" applyFont="1" applyBorder="1" applyAlignment="1">
      <alignment horizontal="center"/>
    </xf>
    <xf numFmtId="0" fontId="1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8" xfId="1" applyFont="1" applyFill="1" applyBorder="1" applyAlignment="1" applyProtection="1">
      <alignment vertical="center"/>
      <protection locked="0"/>
    </xf>
    <xf numFmtId="164" fontId="5" fillId="6" borderId="8" xfId="1" applyNumberFormat="1" applyFont="1" applyFill="1" applyBorder="1" applyAlignment="1" applyProtection="1">
      <alignment vertical="center"/>
      <protection locked="0"/>
    </xf>
    <xf numFmtId="164" fontId="5" fillId="6" borderId="8" xfId="2" applyNumberFormat="1" applyFont="1" applyFill="1" applyBorder="1" applyAlignment="1" applyProtection="1">
      <alignment vertical="center"/>
      <protection locked="0"/>
    </xf>
    <xf numFmtId="0" fontId="5" fillId="6" borderId="8" xfId="2" applyFont="1" applyFill="1" applyBorder="1" applyAlignment="1" applyProtection="1">
      <alignment horizontal="center" vertical="center"/>
      <protection locked="0"/>
    </xf>
    <xf numFmtId="0" fontId="5" fillId="6" borderId="8" xfId="2" applyFont="1" applyFill="1" applyBorder="1" applyAlignment="1" applyProtection="1">
      <alignment vertical="center"/>
      <protection locked="0"/>
    </xf>
    <xf numFmtId="2" fontId="5" fillId="4" borderId="8" xfId="2" applyNumberFormat="1" applyFont="1" applyFill="1" applyBorder="1" applyAlignment="1" applyProtection="1">
      <alignment vertical="center"/>
      <protection locked="0"/>
    </xf>
    <xf numFmtId="0" fontId="5" fillId="9" borderId="8" xfId="1" applyFont="1" applyFill="1" applyBorder="1" applyAlignment="1" applyProtection="1">
      <alignment vertical="center"/>
      <protection locked="0"/>
    </xf>
    <xf numFmtId="1" fontId="5" fillId="2" borderId="8" xfId="3" applyNumberFormat="1" applyFont="1" applyFill="1" applyBorder="1" applyAlignment="1" applyProtection="1">
      <alignment vertical="center"/>
      <protection locked="0"/>
    </xf>
    <xf numFmtId="0" fontId="5" fillId="7" borderId="10" xfId="1" applyFont="1" applyFill="1" applyBorder="1" applyAlignment="1" applyProtection="1">
      <alignment vertical="center"/>
      <protection locked="0"/>
    </xf>
    <xf numFmtId="0" fontId="5" fillId="7" borderId="8" xfId="1" applyFont="1" applyFill="1" applyBorder="1" applyAlignment="1" applyProtection="1">
      <alignment vertical="center"/>
      <protection locked="0"/>
    </xf>
    <xf numFmtId="0" fontId="5" fillId="2" borderId="8" xfId="1" applyFont="1" applyFill="1" applyBorder="1" applyAlignment="1" applyProtection="1">
      <alignment vertical="center"/>
      <protection locked="0"/>
    </xf>
    <xf numFmtId="0" fontId="5" fillId="4" borderId="1" xfId="1" applyFont="1" applyFill="1" applyBorder="1" applyAlignment="1" applyProtection="1">
      <alignment vertical="center"/>
      <protection locked="0"/>
    </xf>
    <xf numFmtId="0" fontId="5" fillId="10" borderId="9" xfId="3" applyFont="1" applyFill="1" applyBorder="1" applyAlignment="1" applyProtection="1">
      <alignment vertical="center"/>
      <protection locked="0"/>
    </xf>
    <xf numFmtId="0" fontId="5" fillId="8" borderId="9" xfId="3" applyFont="1" applyFill="1" applyBorder="1" applyAlignment="1" applyProtection="1">
      <alignment vertical="center"/>
      <protection locked="0"/>
    </xf>
    <xf numFmtId="0" fontId="5" fillId="5" borderId="8" xfId="1" applyFont="1" applyFill="1" applyBorder="1" applyAlignment="1" applyProtection="1">
      <alignment vertical="center"/>
      <protection locked="0"/>
    </xf>
    <xf numFmtId="0" fontId="5" fillId="5" borderId="1" xfId="1" applyFont="1" applyFill="1" applyBorder="1" applyAlignment="1" applyProtection="1">
      <alignment vertical="center"/>
      <protection locked="0"/>
    </xf>
    <xf numFmtId="0" fontId="5" fillId="2" borderId="3" xfId="1" applyFon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2 2 2" xfId="1" xr:uid="{00000000-0005-0000-0000-000002000000}"/>
    <cellStyle name="Normal 4 2" xfId="2" xr:uid="{00000000-0005-0000-0000-000003000000}"/>
    <cellStyle name="Normal 4 2 2" xfId="4" xr:uid="{00000000-0005-0000-0000-000004000000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14809]d/m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14809]d/m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7E10E-9747-294E-A5CB-AF03B63EA660}" name="Table1" displayName="Table1" ref="A1:AW58" totalsRowShown="0" headerRowDxfId="50" tableBorderDxfId="49" headerRowCellStyle="Normal 2 2 2">
  <autoFilter ref="A1:AW58" xr:uid="{0D67E10E-9747-294E-A5CB-AF03B63EA660}">
    <filterColumn colId="0">
      <filters>
        <filter val="BWL"/>
        <filter val="CLB"/>
        <filter val="FEN"/>
        <filter val="FTB"/>
        <filter val="GYM"/>
        <filter val="NET"/>
        <filter val="SHT"/>
        <filter val="SLT"/>
        <filter val="SWM"/>
        <filter val="TNF"/>
        <filter val="TTS"/>
      </filters>
    </filterColumn>
  </autoFilter>
  <sortState xmlns:xlrd2="http://schemas.microsoft.com/office/spreadsheetml/2017/richdata2" ref="A3:AW58">
    <sortCondition ref="B1:B58"/>
  </sortState>
  <tableColumns count="49">
    <tableColumn id="1" xr3:uid="{43562BD1-DC52-5A4E-A322-6A57C393D645}" name="Academy " dataDxfId="48" dataCellStyle="Normal 2"/>
    <tableColumn id="2" xr3:uid="{DF17C8B3-0589-2D45-8DFC-30C344261A7D}" name="Name" dataDxfId="47" dataCellStyle="Normal 2"/>
    <tableColumn id="3" xr3:uid="{95161C0B-A489-EB46-A046-2519B3486F21}" name="Gender" dataDxfId="46" dataCellStyle="Normal 2"/>
    <tableColumn id="4" xr3:uid="{ACABCE54-229E-8244-9B72-109B4DC96EA5}" name="DOB" dataDxfId="45" dataCellStyle="Normal 2"/>
    <tableColumn id="5" xr3:uid="{1F854C68-BECD-BB4F-A362-3A580618322F}" name="Test date" dataDxfId="44" dataCellStyle="Normal 2"/>
    <tableColumn id="6" xr3:uid="{8883EE4C-B556-9048-A481-7CAA1F18519C}" name="Age" dataDxfId="43" dataCellStyle="Normal 2">
      <calculatedColumnFormula>IF($B2 &lt;&gt; "", YEARFRAC(E2, D2, 3), "")</calculatedColumnFormula>
    </tableColumn>
    <tableColumn id="7" xr3:uid="{2904B99E-2D7D-704E-B1C5-ADAB8CBB2E8F}" name="Month" dataDxfId="42" dataCellStyle="Normal 2"/>
    <tableColumn id="8" xr3:uid="{4D80B467-58A2-AC41-856C-0761050CD9B9}" name="RAE" dataDxfId="41" dataCellStyle="Normal 2">
      <calculatedColumnFormula>IF(G2&lt;=6, "1st Quarter", "2nd Quarter")</calculatedColumnFormula>
    </tableColumn>
    <tableColumn id="9" xr3:uid="{C53D73B2-66D0-104D-910B-C608361287FC}" name="Height" dataDxfId="40"/>
    <tableColumn id="10" xr3:uid="{E017538F-2C1A-9E4D-98B8-907AF6666A8E}" name="Seated Height" dataDxfId="39"/>
    <tableColumn id="12" xr3:uid="{22822B5F-C0F6-994E-A930-66E1CFD99B4B}" name="Arm Span" dataDxfId="38"/>
    <tableColumn id="13" xr3:uid="{D1DBDDAD-9CBE-564C-8300-BA21FE2007C2}" name="20m (1) " dataDxfId="37"/>
    <tableColumn id="14" xr3:uid="{BF9AA0DD-BCDA-B34D-A00B-34BF5C757EE9}" name="20m (2)" dataDxfId="36"/>
    <tableColumn id="15" xr3:uid="{9BEB6304-9543-004D-B60D-28C0B00BAE27}" name="Best_20m" dataDxfId="35" dataCellStyle="Normal 2">
      <calculatedColumnFormula>MIN(L2,M2)</calculatedColumnFormula>
    </tableColumn>
    <tableColumn id="17" xr3:uid="{D099ABF2-2B2E-A44E-9A5D-F71D7E8BD4B0}" name="505 (1)" dataDxfId="34"/>
    <tableColumn id="18" xr3:uid="{FB578C08-7948-5648-8EFE-AA9960F9C1CF}" name="505 (2)" dataDxfId="33"/>
    <tableColumn id="19" xr3:uid="{CB63D00F-8EE6-584F-8BA4-F07DBBD7FE02}" name="Best_505" dataDxfId="32" dataCellStyle="Normal 2">
      <calculatedColumnFormula>MIN(O2,P2)</calculatedColumnFormula>
    </tableColumn>
    <tableColumn id="21" xr3:uid="{F48462C0-DF33-BC4D-9B70-A6A8FC6052F4}" name="Reach Height" dataDxfId="31"/>
    <tableColumn id="22" xr3:uid="{596081FC-2A22-E145-B7D8-5E9BC1AB3713}" name="Raw VJ (1)" dataDxfId="30"/>
    <tableColumn id="23" xr3:uid="{D6F8F04A-9BFA-5540-988C-01E9DFBE5312}" name="Raw VJ (2)" dataDxfId="29"/>
    <tableColumn id="24" xr3:uid="{567A6CB0-84CE-8145-93A6-2620D7605C83}" name="Best VJ" dataDxfId="28" dataCellStyle="Normal 2">
      <calculatedColumnFormula>MAX(S2:T2)</calculatedColumnFormula>
    </tableColumn>
    <tableColumn id="25" xr3:uid="{7B1D98D2-7FB3-BD4A-B06F-DA26343AA549}" name="VJ (calc)" dataDxfId="27" dataCellStyle="Normal 2">
      <calculatedColumnFormula>U2-R2</calculatedColumnFormula>
    </tableColumn>
    <tableColumn id="26" xr3:uid="{686B225D-CC82-0F47-83BF-11684FD5824D}" name="VJ_Z" dataDxfId="26" dataCellStyle="Normal 2"/>
    <tableColumn id="27" xr3:uid="{BF52788D-271D-6749-8C86-2EB9B42D48FA}" name="Wall Toss (1)" dataDxfId="25"/>
    <tableColumn id="28" xr3:uid="{5110C96B-7111-7E41-9B59-40F3FF1F55C7}" name="Wall Toss (2)" dataDxfId="24"/>
    <tableColumn id="29" xr3:uid="{1640F47C-08A5-1F4A-B619-2D3EEA5FA6A7}" name="WT Best" dataDxfId="23" dataCellStyle="Normal 2">
      <calculatedColumnFormula>MAX(X2:Y2)</calculatedColumnFormula>
    </tableColumn>
    <tableColumn id="30" xr3:uid="{82656619-253D-BE43-AA78-85C991E284F8}" name="WT Z Score" dataDxfId="22"/>
    <tableColumn id="31" xr3:uid="{DB888878-3C5B-2A49-80F3-AFB54CC62F19}" name="HGS (1)" dataDxfId="21" dataCellStyle="Normal 2"/>
    <tableColumn id="32" xr3:uid="{D7F72E8B-A313-D742-8558-A6043BCC293D}" name="HGS (2)" dataDxfId="20" dataCellStyle="Normal 2"/>
    <tableColumn id="33" xr3:uid="{23505ED5-2676-9E4F-A197-7BB8A7F02F63}" name="HGS Best" dataDxfId="19" dataCellStyle="Normal 2">
      <calculatedColumnFormula>MAX(AB2:AC2)</calculatedColumnFormula>
    </tableColumn>
    <tableColumn id="34" xr3:uid="{127B7F6F-CE88-C745-9BFC-6627CD286D4D}" name="Grip Strength Z Score" dataDxfId="18" dataCellStyle="Normal 2"/>
    <tableColumn id="35" xr3:uid="{24591CF0-99A9-1D46-BE6D-DB2F5CB2CE74}" name="BB 6cm (1)" dataDxfId="17"/>
    <tableColumn id="36" xr3:uid="{575A7B75-E938-574B-91C8-008D219BA851}" name="BB 6cm (2)" dataDxfId="16"/>
    <tableColumn id="37" xr3:uid="{78395B00-C1E6-E341-B0D6-52862368D25D}" name="BB 6cm (3)" dataDxfId="15"/>
    <tableColumn id="38" xr3:uid="{D4B1149C-D27B-3546-B44E-0E4A3F50FC3B}" name="BB 4.5cm (1)" dataDxfId="14"/>
    <tableColumn id="39" xr3:uid="{D266559E-9AAA-5E4E-A0EE-EE03624EC939}" name="BB 4.5cm (2)" dataDxfId="13"/>
    <tableColumn id="40" xr3:uid="{2B2C46B8-7784-A84F-99C5-9C8DDD8A7E03}" name="BB 4.5cm (3)" dataDxfId="12"/>
    <tableColumn id="41" xr3:uid="{9750447A-880D-0A4C-8418-76AE35AB726A}" name="BB 3cm (1)" dataDxfId="11"/>
    <tableColumn id="42" xr3:uid="{3C2E643B-0E16-6042-879D-7FC37B4E9758}" name="BB 3cm (2)" dataDxfId="10"/>
    <tableColumn id="43" xr3:uid="{95CD5E50-E0EB-F248-B105-7F9AA77F9AA6}" name="BB 3cm (3)" dataDxfId="9"/>
    <tableColumn id="44" xr3:uid="{C7B96E66-B22E-7E4C-8605-FAE911E59241}" name="BB Sum of Score" dataDxfId="8" dataCellStyle="Normal 2">
      <calculatedColumnFormula>SUM(AF2:AN2)</calculatedColumnFormula>
    </tableColumn>
    <tableColumn id="45" xr3:uid="{34A85ADE-3569-E041-8C99-07D686ADD00A}" name="BB Z Score" dataDxfId="7"/>
    <tableColumn id="46" xr3:uid="{95A459DA-B344-8B4F-AE13-01CD90250C9B}" name="MS (1)" dataDxfId="6"/>
    <tableColumn id="47" xr3:uid="{96949302-7C32-3641-A40A-7C5B2944B42E}" name="MS (2)" dataDxfId="5"/>
    <tableColumn id="48" xr3:uid="{A7B2B34C-7D6C-9446-94E7-32C45BF2278C}" name="MS Sum of Score" dataDxfId="4" dataCellStyle="Normal 2">
      <calculatedColumnFormula>SUM(AQ2:AR2)</calculatedColumnFormula>
    </tableColumn>
    <tableColumn id="49" xr3:uid="{DCA4409C-92BC-7E49-91B8-215932DBE099}" name="MS Z Score" dataDxfId="3" dataCellStyle="Normal 2"/>
    <tableColumn id="50" xr3:uid="{BBBD7483-FCC0-F04F-9A63-1CF0B336960C}" name="JS (1)" dataDxfId="2"/>
    <tableColumn id="51" xr3:uid="{65885EAA-E2E1-EC43-A979-606D6746D970}" name="JS (2)" dataDxfId="1"/>
    <tableColumn id="52" xr3:uid="{F20E0CB6-29E5-994A-B246-D1AF201B9451}" name="JS Sum of Score" dataDxfId="0" dataCellStyle="Normal 2">
      <calculatedColumnFormula>SUM(AU2:AV2)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9"/>
  <sheetViews>
    <sheetView tabSelected="1" zoomScale="91" zoomScaleNormal="57" workbookViewId="0">
      <pane ySplit="1" topLeftCell="A3" activePane="bottomLeft" state="frozen"/>
      <selection pane="bottomLeft" activeCell="Z7" sqref="Z7"/>
    </sheetView>
  </sheetViews>
  <sheetFormatPr baseColWidth="10" defaultColWidth="15.6640625" defaultRowHeight="15" x14ac:dyDescent="0.2"/>
  <cols>
    <col min="1" max="1" width="15.6640625" style="12"/>
    <col min="2" max="2" width="59.33203125" style="12" bestFit="1" customWidth="1"/>
    <col min="3" max="5" width="15.6640625" style="15" customWidth="1"/>
    <col min="6" max="6" width="15.6640625" style="16" customWidth="1"/>
    <col min="7" max="9" width="15.6640625" style="12" customWidth="1"/>
    <col min="10" max="10" width="20.5" style="12" customWidth="1"/>
    <col min="11" max="14" width="15.6640625" style="12" customWidth="1"/>
    <col min="15" max="16" width="15.6640625" style="17" customWidth="1"/>
    <col min="17" max="20" width="15.6640625" style="12" customWidth="1"/>
    <col min="21" max="21" width="18.1640625" style="12" bestFit="1" customWidth="1"/>
    <col min="22" max="27" width="15.6640625" style="12" customWidth="1"/>
    <col min="28" max="28" width="20.5" style="12" bestFit="1" customWidth="1"/>
    <col min="29" max="29" width="18.33203125" style="12" customWidth="1"/>
    <col min="30" max="51" width="15.6640625" style="12" customWidth="1"/>
    <col min="52" max="16384" width="15.6640625" style="12"/>
  </cols>
  <sheetData>
    <row r="1" spans="1:50" s="4" customFormat="1" x14ac:dyDescent="0.2">
      <c r="A1" s="35" t="s">
        <v>107</v>
      </c>
      <c r="B1" s="38" t="s">
        <v>3</v>
      </c>
      <c r="C1" s="39" t="s">
        <v>4</v>
      </c>
      <c r="D1" s="39" t="s">
        <v>5</v>
      </c>
      <c r="E1" s="40" t="s">
        <v>17</v>
      </c>
      <c r="F1" s="41" t="s">
        <v>18</v>
      </c>
      <c r="G1" s="42" t="s">
        <v>19</v>
      </c>
      <c r="H1" s="42" t="s">
        <v>20</v>
      </c>
      <c r="I1" s="36" t="s">
        <v>8</v>
      </c>
      <c r="J1" s="36" t="s">
        <v>6</v>
      </c>
      <c r="K1" s="43" t="s">
        <v>7</v>
      </c>
      <c r="L1" s="36" t="s">
        <v>108</v>
      </c>
      <c r="M1" s="36" t="s">
        <v>109</v>
      </c>
      <c r="N1" s="37" t="s">
        <v>110</v>
      </c>
      <c r="O1" s="36" t="s">
        <v>10</v>
      </c>
      <c r="P1" s="36" t="s">
        <v>9</v>
      </c>
      <c r="Q1" s="37" t="s">
        <v>111</v>
      </c>
      <c r="R1" s="36" t="s">
        <v>112</v>
      </c>
      <c r="S1" s="36" t="s">
        <v>113</v>
      </c>
      <c r="T1" s="36" t="s">
        <v>114</v>
      </c>
      <c r="U1" s="44" t="s">
        <v>34</v>
      </c>
      <c r="V1" s="44" t="s">
        <v>31</v>
      </c>
      <c r="W1" s="45" t="s">
        <v>21</v>
      </c>
      <c r="X1" s="46" t="s">
        <v>11</v>
      </c>
      <c r="Y1" s="46" t="s">
        <v>12</v>
      </c>
      <c r="Z1" s="47" t="s">
        <v>22</v>
      </c>
      <c r="AA1" s="48" t="s">
        <v>23</v>
      </c>
      <c r="AB1" s="49" t="s">
        <v>115</v>
      </c>
      <c r="AC1" s="49" t="s">
        <v>116</v>
      </c>
      <c r="AD1" s="49" t="s">
        <v>32</v>
      </c>
      <c r="AE1" s="48" t="s">
        <v>24</v>
      </c>
      <c r="AF1" s="55" t="s">
        <v>117</v>
      </c>
      <c r="AG1" s="55" t="s">
        <v>118</v>
      </c>
      <c r="AH1" s="55" t="s">
        <v>119</v>
      </c>
      <c r="AI1" s="55" t="s">
        <v>120</v>
      </c>
      <c r="AJ1" s="55" t="s">
        <v>121</v>
      </c>
      <c r="AK1" s="55" t="s">
        <v>122</v>
      </c>
      <c r="AL1" s="55" t="s">
        <v>123</v>
      </c>
      <c r="AM1" s="55" t="s">
        <v>124</v>
      </c>
      <c r="AN1" s="55" t="s">
        <v>125</v>
      </c>
      <c r="AO1" s="50" t="s">
        <v>25</v>
      </c>
      <c r="AP1" s="51" t="s">
        <v>26</v>
      </c>
      <c r="AQ1" s="55" t="s">
        <v>13</v>
      </c>
      <c r="AR1" s="55" t="s">
        <v>14</v>
      </c>
      <c r="AS1" s="52" t="s">
        <v>27</v>
      </c>
      <c r="AT1" s="52" t="s">
        <v>28</v>
      </c>
      <c r="AU1" s="56" t="s">
        <v>15</v>
      </c>
      <c r="AV1" s="56" t="s">
        <v>16</v>
      </c>
      <c r="AW1" s="53" t="s">
        <v>29</v>
      </c>
      <c r="AX1" s="54" t="s">
        <v>30</v>
      </c>
    </row>
    <row r="2" spans="1:50" hidden="1" x14ac:dyDescent="0.2">
      <c r="A2" s="23" t="s">
        <v>103</v>
      </c>
      <c r="B2" s="19" t="s">
        <v>104</v>
      </c>
      <c r="C2" s="7" t="s">
        <v>0</v>
      </c>
      <c r="D2" s="8">
        <v>40563</v>
      </c>
      <c r="E2" s="8">
        <v>45217</v>
      </c>
      <c r="F2" s="9">
        <f t="shared" ref="F2" si="0">IF($B2 &lt;&gt; "", YEARFRAC(E2, D2, 3), "")</f>
        <v>12.75068493150685</v>
      </c>
      <c r="G2" s="11">
        <v>7</v>
      </c>
      <c r="H2" s="11" t="str">
        <f t="shared" ref="H2" si="1">IF(G2&lt;=6, "1st Quarter", "2nd Quarter")</f>
        <v>2nd Quarter</v>
      </c>
      <c r="I2" s="11">
        <v>153.69999999999999</v>
      </c>
      <c r="J2" s="11">
        <v>119.9</v>
      </c>
      <c r="K2" s="11">
        <v>155</v>
      </c>
      <c r="L2" s="11">
        <v>4.173</v>
      </c>
      <c r="M2" s="11">
        <v>3.8540000000000001</v>
      </c>
      <c r="N2" s="14">
        <f t="shared" ref="N2" si="2">MIN(L2,M2)</f>
        <v>3.8540000000000001</v>
      </c>
      <c r="O2" s="14">
        <v>2.7149999999999999</v>
      </c>
      <c r="P2" s="14" t="s">
        <v>33</v>
      </c>
      <c r="Q2" s="14">
        <f t="shared" ref="Q2" si="3">MIN(O2,P2)</f>
        <v>2.7149999999999999</v>
      </c>
      <c r="R2" s="11">
        <v>20</v>
      </c>
      <c r="S2" s="11">
        <v>67</v>
      </c>
      <c r="T2" s="11">
        <v>71</v>
      </c>
      <c r="U2" s="11">
        <f t="shared" ref="U2" si="4">MAX(S2:T2)</f>
        <v>71</v>
      </c>
      <c r="V2" s="11">
        <f>U2-R2</f>
        <v>51</v>
      </c>
      <c r="W2" s="11"/>
      <c r="X2" s="11">
        <v>13</v>
      </c>
      <c r="Y2" s="11">
        <v>19</v>
      </c>
      <c r="Z2" s="11">
        <f t="shared" ref="Z2" si="5">MAX(X2:Y2)</f>
        <v>19</v>
      </c>
      <c r="AA2" s="11"/>
      <c r="AB2" s="11">
        <v>231.8</v>
      </c>
      <c r="AC2" s="11">
        <v>201.1</v>
      </c>
      <c r="AD2" s="10">
        <f t="shared" ref="AD2" si="6">MAX(AB2:AC2)</f>
        <v>231.8</v>
      </c>
      <c r="AE2" s="11"/>
      <c r="AF2" s="11">
        <v>8</v>
      </c>
      <c r="AG2" s="11">
        <v>8</v>
      </c>
      <c r="AH2" s="11">
        <v>8</v>
      </c>
      <c r="AI2" s="11">
        <v>8</v>
      </c>
      <c r="AJ2" s="11">
        <v>4</v>
      </c>
      <c r="AK2" s="11">
        <v>5</v>
      </c>
      <c r="AL2" s="11">
        <v>6</v>
      </c>
      <c r="AM2" s="11">
        <v>3</v>
      </c>
      <c r="AN2" s="11">
        <v>4</v>
      </c>
      <c r="AO2" s="11">
        <f t="shared" ref="AO2" si="7">SUM(AF2:AN2)</f>
        <v>54</v>
      </c>
      <c r="AP2" s="11"/>
      <c r="AQ2" s="11">
        <v>22</v>
      </c>
      <c r="AR2" s="11">
        <v>22</v>
      </c>
      <c r="AS2" s="11">
        <f t="shared" ref="AS2" si="8">SUM(AQ2:AR2)</f>
        <v>44</v>
      </c>
      <c r="AT2" s="11"/>
      <c r="AU2" s="11">
        <v>39</v>
      </c>
      <c r="AV2" s="11">
        <v>39</v>
      </c>
      <c r="AW2" s="25">
        <f t="shared" ref="AW2" si="9">SUM(AU2:AV2)</f>
        <v>78</v>
      </c>
      <c r="AX2" s="5"/>
    </row>
    <row r="3" spans="1:50" x14ac:dyDescent="0.2">
      <c r="A3" s="24" t="s">
        <v>45</v>
      </c>
      <c r="B3" s="6" t="s">
        <v>47</v>
      </c>
      <c r="C3" s="7" t="s">
        <v>0</v>
      </c>
      <c r="D3" s="8">
        <v>40545</v>
      </c>
      <c r="E3" s="8">
        <v>45217</v>
      </c>
      <c r="F3" s="9">
        <f t="shared" ref="F3:F34" si="10">IF($B3 &lt;&gt; "", YEARFRAC(E3, D3, 3), "")</f>
        <v>12.8</v>
      </c>
      <c r="G3" s="11">
        <v>1</v>
      </c>
      <c r="H3" s="11" t="str">
        <f t="shared" ref="H3:H34" si="11">IF(G3&lt;=6, "1st Quarter", "2nd Quarter")</f>
        <v>1st Quarter</v>
      </c>
      <c r="I3" s="2">
        <v>154.30000000000001</v>
      </c>
      <c r="J3" s="2">
        <v>120.9</v>
      </c>
      <c r="K3" s="2">
        <v>155</v>
      </c>
      <c r="L3" s="2">
        <v>4.0439999999999996</v>
      </c>
      <c r="M3" s="2">
        <v>4.1449999999999996</v>
      </c>
      <c r="N3" s="11">
        <f>MIN(L3,M3)</f>
        <v>4.0439999999999996</v>
      </c>
      <c r="O3" s="2">
        <v>2.9350000000000001</v>
      </c>
      <c r="P3" s="2" t="s">
        <v>1</v>
      </c>
      <c r="Q3" s="11">
        <f>MIN(O3,P3)</f>
        <v>2.9350000000000001</v>
      </c>
      <c r="R3" s="2">
        <v>26</v>
      </c>
      <c r="S3" s="2">
        <v>50</v>
      </c>
      <c r="T3" s="2">
        <v>52</v>
      </c>
      <c r="U3" s="11">
        <f t="shared" ref="U3:U22" si="12">MAX(S3:T3)</f>
        <v>52</v>
      </c>
      <c r="V3" s="11">
        <f>U3-R3</f>
        <v>26</v>
      </c>
      <c r="W3" s="9" t="e">
        <f>(V3-#REF!)/#REF!</f>
        <v>#REF!</v>
      </c>
      <c r="X3" s="2">
        <v>10</v>
      </c>
      <c r="Y3" s="2">
        <v>12</v>
      </c>
      <c r="Z3" s="11">
        <f t="shared" ref="Z3:Z22" si="13">MAX(X3:Y3)</f>
        <v>12</v>
      </c>
      <c r="AA3" s="2" t="e">
        <f>(Z3-#REF!)/#REF!</f>
        <v>#REF!</v>
      </c>
      <c r="AB3" s="10">
        <v>244.6</v>
      </c>
      <c r="AC3" s="10">
        <v>211.3</v>
      </c>
      <c r="AD3" s="10">
        <f t="shared" ref="AD3:AD22" si="14">MAX(AB3:AC3)</f>
        <v>244.6</v>
      </c>
      <c r="AE3" s="9" t="e">
        <f>(AB3-#REF!)/#REF!</f>
        <v>#REF!</v>
      </c>
      <c r="AF3" s="2">
        <v>2</v>
      </c>
      <c r="AG3" s="2">
        <v>4</v>
      </c>
      <c r="AH3" s="2">
        <v>8</v>
      </c>
      <c r="AI3" s="2">
        <v>1</v>
      </c>
      <c r="AJ3" s="2">
        <v>3</v>
      </c>
      <c r="AK3" s="2">
        <v>2</v>
      </c>
      <c r="AL3" s="2">
        <v>0</v>
      </c>
      <c r="AM3" s="2">
        <v>1</v>
      </c>
      <c r="AN3" s="2">
        <v>1</v>
      </c>
      <c r="AO3" s="11">
        <f t="shared" ref="AO3:AO22" si="15">SUM(AF3:AN3)</f>
        <v>22</v>
      </c>
      <c r="AP3" s="2" t="e">
        <f>(AO3-#REF!)/#REF!</f>
        <v>#REF!</v>
      </c>
      <c r="AQ3" s="2">
        <v>24</v>
      </c>
      <c r="AR3" s="2">
        <v>23</v>
      </c>
      <c r="AS3" s="11">
        <f t="shared" ref="AS3:AS22" si="16">SUM(AQ3:AR3)</f>
        <v>47</v>
      </c>
      <c r="AT3" s="10" t="e">
        <f>(AS3-#REF!)/#REF!</f>
        <v>#REF!</v>
      </c>
      <c r="AU3" s="2">
        <v>35</v>
      </c>
      <c r="AV3" s="2">
        <v>40</v>
      </c>
      <c r="AW3" s="25">
        <f t="shared" ref="AW3:AW22" si="17">SUM(AU3:AV3)</f>
        <v>75</v>
      </c>
      <c r="AX3" s="9" t="e">
        <f>(AW3-#REF!)/#REF!</f>
        <v>#REF!</v>
      </c>
    </row>
    <row r="4" spans="1:50" x14ac:dyDescent="0.2">
      <c r="A4" s="24" t="s">
        <v>55</v>
      </c>
      <c r="B4" s="13" t="s">
        <v>59</v>
      </c>
      <c r="C4" s="7" t="s">
        <v>0</v>
      </c>
      <c r="D4" s="8">
        <v>40701</v>
      </c>
      <c r="E4" s="8">
        <v>45217</v>
      </c>
      <c r="F4" s="9">
        <f t="shared" si="10"/>
        <v>12.372602739726027</v>
      </c>
      <c r="G4" s="11">
        <v>6</v>
      </c>
      <c r="H4" s="11" t="str">
        <f t="shared" si="11"/>
        <v>1st Quarter</v>
      </c>
      <c r="I4" s="2">
        <v>158.69999999999999</v>
      </c>
      <c r="J4" s="2">
        <v>123.6</v>
      </c>
      <c r="K4" s="2">
        <v>161</v>
      </c>
      <c r="L4" s="2">
        <v>4.1310000000000002</v>
      </c>
      <c r="M4" s="2">
        <v>4.0549999999999997</v>
      </c>
      <c r="N4" s="11">
        <f>MIN(L4,M4)</f>
        <v>4.0549999999999997</v>
      </c>
      <c r="O4" s="2">
        <v>2.879</v>
      </c>
      <c r="P4" s="2">
        <v>2.8130000000000002</v>
      </c>
      <c r="Q4" s="11">
        <f>MIN(O4,P4)</f>
        <v>2.8130000000000002</v>
      </c>
      <c r="R4" s="2">
        <v>39</v>
      </c>
      <c r="S4" s="2">
        <v>76</v>
      </c>
      <c r="T4" s="2">
        <v>76</v>
      </c>
      <c r="U4" s="11">
        <f t="shared" si="12"/>
        <v>76</v>
      </c>
      <c r="V4" s="11">
        <f t="shared" ref="V4:V58" si="18">U4-R4</f>
        <v>37</v>
      </c>
      <c r="W4" s="9" t="e">
        <f>(V4-#REF!)/#REF!</f>
        <v>#REF!</v>
      </c>
      <c r="X4" s="2">
        <v>13</v>
      </c>
      <c r="Y4" s="2">
        <v>20</v>
      </c>
      <c r="Z4" s="11">
        <f t="shared" si="13"/>
        <v>20</v>
      </c>
      <c r="AA4" s="2" t="e">
        <f>(Z4-#REF!)/#REF!</f>
        <v>#REF!</v>
      </c>
      <c r="AB4" s="10">
        <v>212.2</v>
      </c>
      <c r="AC4" s="10">
        <v>227.8</v>
      </c>
      <c r="AD4" s="10">
        <f t="shared" si="14"/>
        <v>227.8</v>
      </c>
      <c r="AE4" s="9" t="e">
        <f>(AB4-#REF!)/#REF!</f>
        <v>#REF!</v>
      </c>
      <c r="AF4" s="2">
        <v>8</v>
      </c>
      <c r="AG4" s="2">
        <v>8</v>
      </c>
      <c r="AH4" s="2">
        <v>8</v>
      </c>
      <c r="AI4" s="2">
        <v>4</v>
      </c>
      <c r="AJ4" s="2">
        <v>8</v>
      </c>
      <c r="AK4" s="2">
        <v>8</v>
      </c>
      <c r="AL4" s="2">
        <v>4</v>
      </c>
      <c r="AM4" s="2">
        <v>1</v>
      </c>
      <c r="AN4" s="2">
        <v>4</v>
      </c>
      <c r="AO4" s="11">
        <f t="shared" si="15"/>
        <v>53</v>
      </c>
      <c r="AP4" s="2" t="e">
        <f>(AO4-#REF!)/#REF!</f>
        <v>#REF!</v>
      </c>
      <c r="AQ4" s="2">
        <v>20</v>
      </c>
      <c r="AR4" s="2">
        <v>18</v>
      </c>
      <c r="AS4" s="11">
        <f t="shared" si="16"/>
        <v>38</v>
      </c>
      <c r="AT4" s="10" t="e">
        <f>(AS4-#REF!)/#REF!</f>
        <v>#REF!</v>
      </c>
      <c r="AU4" s="2">
        <v>32</v>
      </c>
      <c r="AV4" s="2">
        <v>38</v>
      </c>
      <c r="AW4" s="25">
        <f t="shared" si="17"/>
        <v>70</v>
      </c>
      <c r="AX4" s="9" t="e">
        <f>(AW4-#REF!)/#REF!</f>
        <v>#REF!</v>
      </c>
    </row>
    <row r="5" spans="1:50" x14ac:dyDescent="0.2">
      <c r="A5" s="24" t="s">
        <v>35</v>
      </c>
      <c r="B5" s="13" t="s">
        <v>36</v>
      </c>
      <c r="C5" s="7" t="s">
        <v>0</v>
      </c>
      <c r="D5" s="8">
        <v>40623</v>
      </c>
      <c r="E5" s="8">
        <v>45217</v>
      </c>
      <c r="F5" s="9">
        <f t="shared" si="10"/>
        <v>12.586301369863014</v>
      </c>
      <c r="G5" s="11">
        <v>3</v>
      </c>
      <c r="H5" s="11" t="str">
        <f t="shared" si="11"/>
        <v>1st Quarter</v>
      </c>
      <c r="I5" s="2">
        <v>146.6</v>
      </c>
      <c r="J5" s="2">
        <v>109.7</v>
      </c>
      <c r="K5" s="2">
        <v>153.5</v>
      </c>
      <c r="L5" s="2">
        <v>3.3220000000000001</v>
      </c>
      <c r="M5" s="2">
        <v>3.3159999999999998</v>
      </c>
      <c r="N5" s="11">
        <f>MIN(L5,M5)</f>
        <v>3.3159999999999998</v>
      </c>
      <c r="O5" s="2">
        <v>2.3540000000000001</v>
      </c>
      <c r="P5" s="2">
        <v>2.4980000000000002</v>
      </c>
      <c r="Q5" s="11">
        <f>MIN(O5,P5)</f>
        <v>2.3540000000000001</v>
      </c>
      <c r="R5" s="2">
        <v>5</v>
      </c>
      <c r="S5" s="2">
        <v>49</v>
      </c>
      <c r="T5" s="2">
        <v>52</v>
      </c>
      <c r="U5" s="11">
        <f t="shared" si="12"/>
        <v>52</v>
      </c>
      <c r="V5" s="11">
        <f t="shared" si="18"/>
        <v>47</v>
      </c>
      <c r="W5" s="9" t="e">
        <f>(V5-#REF!)/#REF!</f>
        <v>#REF!</v>
      </c>
      <c r="X5" s="2">
        <v>12</v>
      </c>
      <c r="Y5" s="2">
        <v>17</v>
      </c>
      <c r="Z5" s="11">
        <f t="shared" si="13"/>
        <v>17</v>
      </c>
      <c r="AA5" s="2" t="e">
        <f>(Z5-#REF!)/#REF!</f>
        <v>#REF!</v>
      </c>
      <c r="AB5" s="10">
        <v>232.7</v>
      </c>
      <c r="AC5" s="10">
        <v>226.4</v>
      </c>
      <c r="AD5" s="10">
        <f t="shared" si="14"/>
        <v>232.7</v>
      </c>
      <c r="AE5" s="9" t="e">
        <f>(AB5-#REF!)/#REF!</f>
        <v>#REF!</v>
      </c>
      <c r="AF5" s="2">
        <v>8</v>
      </c>
      <c r="AG5" s="2">
        <v>8</v>
      </c>
      <c r="AH5" s="2">
        <v>8</v>
      </c>
      <c r="AI5" s="2">
        <v>5</v>
      </c>
      <c r="AJ5" s="2">
        <v>8</v>
      </c>
      <c r="AK5" s="2">
        <v>3</v>
      </c>
      <c r="AL5" s="2">
        <v>3</v>
      </c>
      <c r="AM5" s="2">
        <v>4</v>
      </c>
      <c r="AN5" s="2">
        <v>1</v>
      </c>
      <c r="AO5" s="11">
        <f t="shared" si="15"/>
        <v>48</v>
      </c>
      <c r="AP5" s="2" t="e">
        <f>(AO5-#REF!)/#REF!</f>
        <v>#REF!</v>
      </c>
      <c r="AQ5" s="2">
        <v>22</v>
      </c>
      <c r="AR5" s="2">
        <v>25</v>
      </c>
      <c r="AS5" s="11">
        <f t="shared" si="16"/>
        <v>47</v>
      </c>
      <c r="AT5" s="10" t="e">
        <f>(AS5-#REF!)/#REF!</f>
        <v>#REF!</v>
      </c>
      <c r="AU5" s="2">
        <v>48</v>
      </c>
      <c r="AV5" s="2">
        <v>48</v>
      </c>
      <c r="AW5" s="25">
        <f t="shared" si="17"/>
        <v>96</v>
      </c>
      <c r="AX5" s="9" t="e">
        <f>(AW5-#REF!)/#REF!</f>
        <v>#REF!</v>
      </c>
    </row>
    <row r="6" spans="1:50" x14ac:dyDescent="0.2">
      <c r="A6" s="24" t="s">
        <v>62</v>
      </c>
      <c r="B6" s="13" t="s">
        <v>82</v>
      </c>
      <c r="C6" s="7" t="s">
        <v>2</v>
      </c>
      <c r="D6" s="8">
        <v>40585</v>
      </c>
      <c r="E6" s="8">
        <v>45217</v>
      </c>
      <c r="F6" s="9">
        <f t="shared" si="10"/>
        <v>12.69041095890411</v>
      </c>
      <c r="G6" s="11">
        <v>2</v>
      </c>
      <c r="H6" s="11" t="str">
        <f t="shared" si="11"/>
        <v>1st Quarter</v>
      </c>
      <c r="I6" s="2">
        <v>158.9</v>
      </c>
      <c r="J6" s="2">
        <v>117.6</v>
      </c>
      <c r="K6" s="2">
        <v>164</v>
      </c>
      <c r="L6" s="2">
        <v>3.3460000000000001</v>
      </c>
      <c r="M6" s="2">
        <v>3.323</v>
      </c>
      <c r="N6" s="14">
        <f>MIN(L6:M6)</f>
        <v>3.323</v>
      </c>
      <c r="O6" s="3">
        <v>2.468</v>
      </c>
      <c r="P6" s="3" t="s">
        <v>33</v>
      </c>
      <c r="Q6" s="14">
        <f>MIN(O6:P6)</f>
        <v>2.468</v>
      </c>
      <c r="R6" s="2">
        <v>34</v>
      </c>
      <c r="S6" s="2">
        <v>72</v>
      </c>
      <c r="T6" s="2">
        <v>72</v>
      </c>
      <c r="U6" s="11">
        <f t="shared" si="12"/>
        <v>72</v>
      </c>
      <c r="V6" s="11">
        <f t="shared" si="18"/>
        <v>38</v>
      </c>
      <c r="W6" s="9" t="e">
        <f>(V6-#REF!)/#REF!</f>
        <v>#REF!</v>
      </c>
      <c r="X6" s="2">
        <v>11</v>
      </c>
      <c r="Y6" s="2">
        <v>16</v>
      </c>
      <c r="Z6" s="11">
        <f t="shared" si="13"/>
        <v>16</v>
      </c>
      <c r="AA6" s="2" t="e">
        <f>(Z6-#REF!)/#REF!</f>
        <v>#REF!</v>
      </c>
      <c r="AB6" s="10">
        <v>219.3</v>
      </c>
      <c r="AC6" s="10">
        <v>214</v>
      </c>
      <c r="AD6" s="10">
        <f t="shared" si="14"/>
        <v>219.3</v>
      </c>
      <c r="AE6" s="9" t="e">
        <f>(AB6-#REF!)/#REF!</f>
        <v>#REF!</v>
      </c>
      <c r="AF6" s="2">
        <v>8</v>
      </c>
      <c r="AG6" s="2">
        <v>8</v>
      </c>
      <c r="AH6" s="2">
        <v>8</v>
      </c>
      <c r="AI6" s="2">
        <v>2</v>
      </c>
      <c r="AJ6" s="2">
        <v>6</v>
      </c>
      <c r="AK6" s="2">
        <v>5</v>
      </c>
      <c r="AL6" s="2">
        <v>2</v>
      </c>
      <c r="AM6" s="2">
        <v>0</v>
      </c>
      <c r="AN6" s="2">
        <v>3</v>
      </c>
      <c r="AO6" s="11">
        <f t="shared" si="15"/>
        <v>42</v>
      </c>
      <c r="AP6" s="2" t="e">
        <f>(AO6-#REF!)/#REF!</f>
        <v>#REF!</v>
      </c>
      <c r="AQ6" s="2">
        <v>24</v>
      </c>
      <c r="AR6" s="2">
        <v>26</v>
      </c>
      <c r="AS6" s="11">
        <f t="shared" si="16"/>
        <v>50</v>
      </c>
      <c r="AT6" s="10" t="e">
        <f>(AS6-#REF!)/#REF!</f>
        <v>#REF!</v>
      </c>
      <c r="AU6" s="2">
        <v>39</v>
      </c>
      <c r="AV6" s="2">
        <v>41</v>
      </c>
      <c r="AW6" s="25">
        <f t="shared" si="17"/>
        <v>80</v>
      </c>
      <c r="AX6" s="5"/>
    </row>
    <row r="7" spans="1:50" x14ac:dyDescent="0.2">
      <c r="A7" s="24" t="s">
        <v>96</v>
      </c>
      <c r="B7" s="5" t="s">
        <v>97</v>
      </c>
      <c r="C7" s="7" t="s">
        <v>0</v>
      </c>
      <c r="D7" s="8">
        <v>40754</v>
      </c>
      <c r="E7" s="8">
        <v>45217</v>
      </c>
      <c r="F7" s="9">
        <f t="shared" si="10"/>
        <v>12.227397260273973</v>
      </c>
      <c r="G7" s="11">
        <v>7</v>
      </c>
      <c r="H7" s="11" t="str">
        <f t="shared" si="11"/>
        <v>2nd Quarter</v>
      </c>
      <c r="I7" s="11">
        <v>151.80000000000001</v>
      </c>
      <c r="J7" s="11">
        <v>116.3</v>
      </c>
      <c r="K7" s="11">
        <v>157.5</v>
      </c>
      <c r="L7" s="11">
        <v>3.8490000000000002</v>
      </c>
      <c r="M7" s="11">
        <v>3.8660000000000001</v>
      </c>
      <c r="N7" s="11">
        <f t="shared" ref="N7:N16" si="19">MIN(L7,M7)</f>
        <v>3.8490000000000002</v>
      </c>
      <c r="O7" s="14">
        <v>2.7650000000000001</v>
      </c>
      <c r="P7" s="14" t="s">
        <v>33</v>
      </c>
      <c r="Q7" s="11">
        <f t="shared" ref="Q7:Q16" si="20">MIN(O7,P7)</f>
        <v>2.7650000000000001</v>
      </c>
      <c r="R7" s="11">
        <v>43</v>
      </c>
      <c r="S7" s="11">
        <v>73</v>
      </c>
      <c r="T7" s="11">
        <v>75</v>
      </c>
      <c r="U7" s="11">
        <f t="shared" si="12"/>
        <v>75</v>
      </c>
      <c r="V7" s="11">
        <f t="shared" si="18"/>
        <v>32</v>
      </c>
      <c r="W7" s="11"/>
      <c r="X7" s="11">
        <v>15</v>
      </c>
      <c r="Y7" s="11">
        <v>21</v>
      </c>
      <c r="Z7" s="11">
        <f t="shared" si="13"/>
        <v>21</v>
      </c>
      <c r="AA7" s="11"/>
      <c r="AB7" s="11">
        <v>219.8</v>
      </c>
      <c r="AC7" s="11">
        <v>217.6</v>
      </c>
      <c r="AD7" s="10">
        <f t="shared" si="14"/>
        <v>219.8</v>
      </c>
      <c r="AE7" s="11"/>
      <c r="AF7" s="11">
        <v>8</v>
      </c>
      <c r="AG7" s="11">
        <v>8</v>
      </c>
      <c r="AH7" s="11">
        <v>6</v>
      </c>
      <c r="AI7" s="11">
        <v>2</v>
      </c>
      <c r="AJ7" s="11">
        <v>6</v>
      </c>
      <c r="AK7" s="11">
        <v>8</v>
      </c>
      <c r="AL7" s="11">
        <v>3</v>
      </c>
      <c r="AM7" s="11">
        <v>2</v>
      </c>
      <c r="AN7" s="11">
        <v>3</v>
      </c>
      <c r="AO7" s="11">
        <f t="shared" si="15"/>
        <v>46</v>
      </c>
      <c r="AP7" s="11"/>
      <c r="AQ7" s="11">
        <v>28</v>
      </c>
      <c r="AR7" s="11">
        <v>32</v>
      </c>
      <c r="AS7" s="11">
        <f t="shared" si="16"/>
        <v>60</v>
      </c>
      <c r="AT7" s="11"/>
      <c r="AU7" s="11">
        <v>43</v>
      </c>
      <c r="AV7" s="11">
        <v>43</v>
      </c>
      <c r="AW7" s="25">
        <f t="shared" si="17"/>
        <v>86</v>
      </c>
      <c r="AX7" s="5"/>
    </row>
    <row r="8" spans="1:50" x14ac:dyDescent="0.2">
      <c r="A8" s="24" t="s">
        <v>89</v>
      </c>
      <c r="B8" s="5" t="s">
        <v>94</v>
      </c>
      <c r="C8" s="7" t="s">
        <v>2</v>
      </c>
      <c r="D8" s="8">
        <v>40546</v>
      </c>
      <c r="E8" s="8">
        <v>45217</v>
      </c>
      <c r="F8" s="9">
        <f t="shared" si="10"/>
        <v>12.797260273972602</v>
      </c>
      <c r="G8" s="11">
        <v>1</v>
      </c>
      <c r="H8" s="11" t="str">
        <f t="shared" si="11"/>
        <v>1st Quarter</v>
      </c>
      <c r="I8" s="11">
        <v>150</v>
      </c>
      <c r="J8" s="11">
        <v>117.2</v>
      </c>
      <c r="K8" s="11">
        <v>147.5</v>
      </c>
      <c r="L8" s="11">
        <v>3.9420000000000002</v>
      </c>
      <c r="M8" s="11">
        <v>3.9980000000000002</v>
      </c>
      <c r="N8" s="11">
        <f t="shared" si="19"/>
        <v>3.9420000000000002</v>
      </c>
      <c r="O8" s="14">
        <v>2.9430000000000001</v>
      </c>
      <c r="P8" s="14">
        <v>2.7989999999999999</v>
      </c>
      <c r="Q8" s="11">
        <f t="shared" si="20"/>
        <v>2.7989999999999999</v>
      </c>
      <c r="R8" s="11">
        <v>15</v>
      </c>
      <c r="S8" s="11">
        <v>45</v>
      </c>
      <c r="T8" s="11">
        <v>45</v>
      </c>
      <c r="U8" s="11">
        <f t="shared" si="12"/>
        <v>45</v>
      </c>
      <c r="V8" s="11">
        <f t="shared" si="18"/>
        <v>30</v>
      </c>
      <c r="W8" s="11"/>
      <c r="X8" s="11">
        <v>11</v>
      </c>
      <c r="Y8" s="11">
        <v>27</v>
      </c>
      <c r="Z8" s="11">
        <f t="shared" si="13"/>
        <v>27</v>
      </c>
      <c r="AA8" s="11"/>
      <c r="AB8" s="11">
        <v>192.3</v>
      </c>
      <c r="AC8" s="11">
        <v>181.2</v>
      </c>
      <c r="AD8" s="10">
        <f t="shared" si="14"/>
        <v>192.3</v>
      </c>
      <c r="AE8" s="11"/>
      <c r="AF8" s="11">
        <v>8</v>
      </c>
      <c r="AG8" s="11">
        <v>8</v>
      </c>
      <c r="AH8" s="11">
        <v>8</v>
      </c>
      <c r="AI8" s="11">
        <v>1</v>
      </c>
      <c r="AJ8" s="11">
        <v>1</v>
      </c>
      <c r="AK8" s="11">
        <v>3</v>
      </c>
      <c r="AL8" s="11">
        <v>1</v>
      </c>
      <c r="AM8" s="11">
        <v>5</v>
      </c>
      <c r="AN8" s="11">
        <v>4</v>
      </c>
      <c r="AO8" s="11">
        <f t="shared" si="15"/>
        <v>39</v>
      </c>
      <c r="AP8" s="11"/>
      <c r="AQ8" s="11">
        <v>19</v>
      </c>
      <c r="AR8" s="11">
        <v>23</v>
      </c>
      <c r="AS8" s="11">
        <f t="shared" si="16"/>
        <v>42</v>
      </c>
      <c r="AT8" s="11"/>
      <c r="AU8" s="11">
        <v>43</v>
      </c>
      <c r="AV8" s="11">
        <v>47</v>
      </c>
      <c r="AW8" s="25">
        <f t="shared" si="17"/>
        <v>90</v>
      </c>
      <c r="AX8" s="5"/>
    </row>
    <row r="9" spans="1:50" x14ac:dyDescent="0.2">
      <c r="A9" s="24" t="s">
        <v>62</v>
      </c>
      <c r="B9" s="6" t="s">
        <v>64</v>
      </c>
      <c r="C9" s="7" t="s">
        <v>2</v>
      </c>
      <c r="D9" s="8">
        <v>40631</v>
      </c>
      <c r="E9" s="8">
        <v>45217</v>
      </c>
      <c r="F9" s="9">
        <f t="shared" si="10"/>
        <v>12.564383561643835</v>
      </c>
      <c r="G9" s="11">
        <v>3</v>
      </c>
      <c r="H9" s="11" t="str">
        <f t="shared" si="11"/>
        <v>1st Quarter</v>
      </c>
      <c r="I9" s="2">
        <v>159.4</v>
      </c>
      <c r="J9" s="2">
        <v>119.6</v>
      </c>
      <c r="K9" s="2">
        <v>163</v>
      </c>
      <c r="L9" s="2">
        <v>3.4079999999999999</v>
      </c>
      <c r="M9" s="2">
        <v>3.3530000000000002</v>
      </c>
      <c r="N9" s="11">
        <f t="shared" si="19"/>
        <v>3.3530000000000002</v>
      </c>
      <c r="O9" s="2">
        <v>2.5329999999999999</v>
      </c>
      <c r="P9" s="2" t="s">
        <v>1</v>
      </c>
      <c r="Q9" s="11">
        <f t="shared" si="20"/>
        <v>2.5329999999999999</v>
      </c>
      <c r="R9" s="2">
        <v>31</v>
      </c>
      <c r="S9" s="2">
        <v>85</v>
      </c>
      <c r="T9" s="2">
        <v>85</v>
      </c>
      <c r="U9" s="11">
        <f t="shared" si="12"/>
        <v>85</v>
      </c>
      <c r="V9" s="11">
        <f t="shared" si="18"/>
        <v>54</v>
      </c>
      <c r="W9" s="9" t="e">
        <f>(V9-#REF!)/#REF!</f>
        <v>#REF!</v>
      </c>
      <c r="X9" s="2">
        <v>22</v>
      </c>
      <c r="Y9" s="2">
        <v>19</v>
      </c>
      <c r="Z9" s="11">
        <f t="shared" si="13"/>
        <v>22</v>
      </c>
      <c r="AA9" s="2" t="e">
        <f>(Z9-#REF!)/#REF!</f>
        <v>#REF!</v>
      </c>
      <c r="AB9" s="10">
        <v>325.89999999999998</v>
      </c>
      <c r="AC9" s="10">
        <v>302.39999999999998</v>
      </c>
      <c r="AD9" s="10">
        <f t="shared" si="14"/>
        <v>325.89999999999998</v>
      </c>
      <c r="AE9" s="9" t="e">
        <f>(AB9-#REF!)/#REF!</f>
        <v>#REF!</v>
      </c>
      <c r="AF9" s="2">
        <v>8</v>
      </c>
      <c r="AG9" s="2">
        <v>8</v>
      </c>
      <c r="AH9" s="2">
        <v>2</v>
      </c>
      <c r="AI9" s="2">
        <v>2</v>
      </c>
      <c r="AJ9" s="2">
        <v>1</v>
      </c>
      <c r="AK9" s="2">
        <v>2</v>
      </c>
      <c r="AL9" s="2">
        <v>0</v>
      </c>
      <c r="AM9" s="2">
        <v>3</v>
      </c>
      <c r="AN9" s="2">
        <v>4</v>
      </c>
      <c r="AO9" s="11">
        <f t="shared" si="15"/>
        <v>30</v>
      </c>
      <c r="AP9" s="2" t="e">
        <f>(AO9-#REF!)/#REF!</f>
        <v>#REF!</v>
      </c>
      <c r="AQ9" s="2">
        <v>30</v>
      </c>
      <c r="AR9" s="2">
        <v>34</v>
      </c>
      <c r="AS9" s="11">
        <f t="shared" si="16"/>
        <v>64</v>
      </c>
      <c r="AT9" s="10" t="e">
        <f>(AS9-#REF!)/#REF!</f>
        <v>#REF!</v>
      </c>
      <c r="AU9" s="2">
        <v>52</v>
      </c>
      <c r="AV9" s="2">
        <v>52</v>
      </c>
      <c r="AW9" s="25">
        <f t="shared" si="17"/>
        <v>104</v>
      </c>
      <c r="AX9" s="9" t="e">
        <f>(AW9-#REF!)/#REF!</f>
        <v>#REF!</v>
      </c>
    </row>
    <row r="10" spans="1:50" x14ac:dyDescent="0.2">
      <c r="A10" s="24" t="s">
        <v>62</v>
      </c>
      <c r="B10" s="13" t="s">
        <v>67</v>
      </c>
      <c r="C10" s="7" t="s">
        <v>2</v>
      </c>
      <c r="D10" s="8">
        <v>40694</v>
      </c>
      <c r="E10" s="8">
        <v>45217</v>
      </c>
      <c r="F10" s="9">
        <f t="shared" si="10"/>
        <v>12.391780821917807</v>
      </c>
      <c r="G10" s="11">
        <v>5</v>
      </c>
      <c r="H10" s="11" t="str">
        <f t="shared" si="11"/>
        <v>1st Quarter</v>
      </c>
      <c r="I10" s="2">
        <v>146.69999999999999</v>
      </c>
      <c r="J10" s="2">
        <v>112.7</v>
      </c>
      <c r="K10" s="2">
        <v>143</v>
      </c>
      <c r="L10" s="2">
        <v>3.4990000000000001</v>
      </c>
      <c r="M10" s="2">
        <v>3.4830000000000001</v>
      </c>
      <c r="N10" s="11">
        <f t="shared" si="19"/>
        <v>3.4830000000000001</v>
      </c>
      <c r="O10" s="2">
        <v>2.4710000000000001</v>
      </c>
      <c r="P10" s="2">
        <v>2.4950000000000001</v>
      </c>
      <c r="Q10" s="11">
        <f t="shared" si="20"/>
        <v>2.4710000000000001</v>
      </c>
      <c r="R10" s="2">
        <v>13</v>
      </c>
      <c r="S10" s="2">
        <v>51</v>
      </c>
      <c r="T10" s="2">
        <v>51</v>
      </c>
      <c r="U10" s="11">
        <f t="shared" si="12"/>
        <v>51</v>
      </c>
      <c r="V10" s="11">
        <f t="shared" si="18"/>
        <v>38</v>
      </c>
      <c r="W10" s="9" t="e">
        <f>(V10-#REF!)/#REF!</f>
        <v>#REF!</v>
      </c>
      <c r="X10" s="2">
        <v>23</v>
      </c>
      <c r="Y10" s="2">
        <v>28</v>
      </c>
      <c r="Z10" s="11">
        <f t="shared" si="13"/>
        <v>28</v>
      </c>
      <c r="AA10" s="2" t="e">
        <f>(Z10-#REF!)/#REF!</f>
        <v>#REF!</v>
      </c>
      <c r="AB10" s="10">
        <v>142.19999999999999</v>
      </c>
      <c r="AC10" s="10">
        <v>137.30000000000001</v>
      </c>
      <c r="AD10" s="10">
        <f t="shared" si="14"/>
        <v>142.19999999999999</v>
      </c>
      <c r="AE10" s="9" t="e">
        <f>(AB10-#REF!)/#REF!</f>
        <v>#REF!</v>
      </c>
      <c r="AF10" s="2">
        <v>8</v>
      </c>
      <c r="AG10" s="2">
        <v>8</v>
      </c>
      <c r="AH10" s="2">
        <v>8</v>
      </c>
      <c r="AI10" s="2">
        <v>8</v>
      </c>
      <c r="AJ10" s="2">
        <v>8</v>
      </c>
      <c r="AK10" s="2">
        <v>8</v>
      </c>
      <c r="AL10" s="2">
        <v>5</v>
      </c>
      <c r="AM10" s="2">
        <v>4</v>
      </c>
      <c r="AN10" s="2">
        <v>8</v>
      </c>
      <c r="AO10" s="11">
        <f t="shared" si="15"/>
        <v>65</v>
      </c>
      <c r="AP10" s="2" t="e">
        <f>(AO10-#REF!)/#REF!</f>
        <v>#REF!</v>
      </c>
      <c r="AQ10" s="2">
        <v>24</v>
      </c>
      <c r="AR10" s="2">
        <v>24</v>
      </c>
      <c r="AS10" s="11">
        <f t="shared" si="16"/>
        <v>48</v>
      </c>
      <c r="AT10" s="10" t="e">
        <f>(AS10-#REF!)/#REF!</f>
        <v>#REF!</v>
      </c>
      <c r="AU10" s="2">
        <v>48</v>
      </c>
      <c r="AV10" s="2">
        <v>49</v>
      </c>
      <c r="AW10" s="25">
        <f t="shared" si="17"/>
        <v>97</v>
      </c>
      <c r="AX10" s="9" t="e">
        <f>(AW10-#REF!)/#REF!</f>
        <v>#REF!</v>
      </c>
    </row>
    <row r="11" spans="1:50" x14ac:dyDescent="0.2">
      <c r="A11" s="24" t="s">
        <v>99</v>
      </c>
      <c r="B11" s="5" t="s">
        <v>102</v>
      </c>
      <c r="C11" s="7" t="s">
        <v>2</v>
      </c>
      <c r="D11" s="8">
        <v>40733</v>
      </c>
      <c r="E11" s="8">
        <v>45217</v>
      </c>
      <c r="F11" s="9">
        <f t="shared" si="10"/>
        <v>12.284931506849315</v>
      </c>
      <c r="G11" s="11">
        <v>7</v>
      </c>
      <c r="H11" s="11" t="str">
        <f t="shared" si="11"/>
        <v>2nd Quarter</v>
      </c>
      <c r="I11" s="11">
        <v>146.5</v>
      </c>
      <c r="J11" s="11">
        <v>114.7</v>
      </c>
      <c r="K11" s="11">
        <v>149.5</v>
      </c>
      <c r="L11" s="14">
        <v>3.9449999999999998</v>
      </c>
      <c r="M11" s="11">
        <v>3.8690000000000002</v>
      </c>
      <c r="N11" s="14">
        <f t="shared" si="19"/>
        <v>3.8690000000000002</v>
      </c>
      <c r="O11" s="14">
        <v>2.9249999999999998</v>
      </c>
      <c r="P11" s="14">
        <v>2.8639999999999999</v>
      </c>
      <c r="Q11" s="14">
        <f t="shared" si="20"/>
        <v>2.8639999999999999</v>
      </c>
      <c r="R11" s="11">
        <v>19</v>
      </c>
      <c r="S11" s="11">
        <v>53</v>
      </c>
      <c r="T11" s="11">
        <v>55</v>
      </c>
      <c r="U11" s="11">
        <f t="shared" si="12"/>
        <v>55</v>
      </c>
      <c r="V11" s="11">
        <f t="shared" si="18"/>
        <v>36</v>
      </c>
      <c r="W11" s="11"/>
      <c r="X11" s="11">
        <v>12</v>
      </c>
      <c r="Y11" s="11">
        <v>19</v>
      </c>
      <c r="Z11" s="11">
        <f t="shared" si="13"/>
        <v>19</v>
      </c>
      <c r="AA11" s="11"/>
      <c r="AB11" s="11">
        <v>196.1</v>
      </c>
      <c r="AC11" s="11">
        <v>191.2</v>
      </c>
      <c r="AD11" s="10">
        <f t="shared" si="14"/>
        <v>196.1</v>
      </c>
      <c r="AE11" s="11"/>
      <c r="AF11" s="11">
        <v>2</v>
      </c>
      <c r="AG11" s="11">
        <v>8</v>
      </c>
      <c r="AH11" s="11">
        <v>8</v>
      </c>
      <c r="AI11" s="11">
        <v>3</v>
      </c>
      <c r="AJ11" s="11">
        <v>7</v>
      </c>
      <c r="AK11" s="11">
        <v>1</v>
      </c>
      <c r="AL11" s="11">
        <v>4</v>
      </c>
      <c r="AM11" s="11">
        <v>1</v>
      </c>
      <c r="AN11" s="11">
        <v>1</v>
      </c>
      <c r="AO11" s="11">
        <f t="shared" si="15"/>
        <v>35</v>
      </c>
      <c r="AP11" s="11"/>
      <c r="AQ11" s="11">
        <v>25</v>
      </c>
      <c r="AR11" s="11">
        <v>23</v>
      </c>
      <c r="AS11" s="11">
        <f t="shared" si="16"/>
        <v>48</v>
      </c>
      <c r="AT11" s="11"/>
      <c r="AU11" s="11">
        <v>42</v>
      </c>
      <c r="AV11" s="11">
        <v>42</v>
      </c>
      <c r="AW11" s="25">
        <f t="shared" si="17"/>
        <v>84</v>
      </c>
      <c r="AX11" s="9" t="e">
        <f>(AW11-#REF!)/#REF!</f>
        <v>#REF!</v>
      </c>
    </row>
    <row r="12" spans="1:50" x14ac:dyDescent="0.2">
      <c r="A12" s="24" t="s">
        <v>62</v>
      </c>
      <c r="B12" s="13" t="s">
        <v>65</v>
      </c>
      <c r="C12" s="7" t="s">
        <v>2</v>
      </c>
      <c r="D12" s="8">
        <v>40742</v>
      </c>
      <c r="E12" s="8">
        <v>45217</v>
      </c>
      <c r="F12" s="9">
        <f t="shared" si="10"/>
        <v>12.260273972602739</v>
      </c>
      <c r="G12" s="11">
        <v>7</v>
      </c>
      <c r="H12" s="11" t="str">
        <f t="shared" si="11"/>
        <v>2nd Quarter</v>
      </c>
      <c r="I12" s="2">
        <v>142.9</v>
      </c>
      <c r="J12" s="2">
        <v>111.4</v>
      </c>
      <c r="K12" s="2">
        <v>147</v>
      </c>
      <c r="L12" s="2">
        <v>3.4969999999999999</v>
      </c>
      <c r="M12" s="2">
        <v>3.476</v>
      </c>
      <c r="N12" s="11">
        <f t="shared" si="19"/>
        <v>3.476</v>
      </c>
      <c r="O12" s="2">
        <v>2.8079999999999998</v>
      </c>
      <c r="P12" s="2">
        <v>2.468</v>
      </c>
      <c r="Q12" s="11">
        <f t="shared" si="20"/>
        <v>2.468</v>
      </c>
      <c r="R12" s="2">
        <v>8</v>
      </c>
      <c r="S12" s="2">
        <v>57</v>
      </c>
      <c r="T12" s="2">
        <v>60</v>
      </c>
      <c r="U12" s="11">
        <f t="shared" si="12"/>
        <v>60</v>
      </c>
      <c r="V12" s="11">
        <f t="shared" si="18"/>
        <v>52</v>
      </c>
      <c r="W12" s="9" t="e">
        <f>(V12-#REF!)/#REF!</f>
        <v>#REF!</v>
      </c>
      <c r="X12" s="2">
        <v>23</v>
      </c>
      <c r="Y12" s="2">
        <v>30</v>
      </c>
      <c r="Z12" s="11">
        <f t="shared" si="13"/>
        <v>30</v>
      </c>
      <c r="AA12" s="2" t="e">
        <f>(Z12-#REF!)/#REF!</f>
        <v>#REF!</v>
      </c>
      <c r="AB12" s="10">
        <v>215.7</v>
      </c>
      <c r="AC12" s="10">
        <v>235.4</v>
      </c>
      <c r="AD12" s="10">
        <f t="shared" si="14"/>
        <v>235.4</v>
      </c>
      <c r="AE12" s="9" t="e">
        <f>(AB12-#REF!)/#REF!</f>
        <v>#REF!</v>
      </c>
      <c r="AF12" s="2">
        <v>8</v>
      </c>
      <c r="AG12" s="2">
        <v>8</v>
      </c>
      <c r="AH12" s="2">
        <v>8</v>
      </c>
      <c r="AI12" s="2">
        <v>8</v>
      </c>
      <c r="AJ12" s="2">
        <v>8</v>
      </c>
      <c r="AK12" s="2">
        <v>8</v>
      </c>
      <c r="AL12" s="2">
        <v>8</v>
      </c>
      <c r="AM12" s="2">
        <v>2</v>
      </c>
      <c r="AN12" s="2">
        <v>2</v>
      </c>
      <c r="AO12" s="11">
        <f t="shared" si="15"/>
        <v>60</v>
      </c>
      <c r="AP12" s="2" t="e">
        <f>(AO12-#REF!)/#REF!</f>
        <v>#REF!</v>
      </c>
      <c r="AQ12" s="2">
        <v>20</v>
      </c>
      <c r="AR12" s="2">
        <v>20</v>
      </c>
      <c r="AS12" s="11">
        <f t="shared" si="16"/>
        <v>40</v>
      </c>
      <c r="AT12" s="10" t="e">
        <f>(AS12-#REF!)/#REF!</f>
        <v>#REF!</v>
      </c>
      <c r="AU12" s="2">
        <v>50</v>
      </c>
      <c r="AV12" s="2">
        <v>53</v>
      </c>
      <c r="AW12" s="25">
        <f t="shared" si="17"/>
        <v>103</v>
      </c>
      <c r="AX12" s="5"/>
    </row>
    <row r="13" spans="1:50" x14ac:dyDescent="0.2">
      <c r="A13" s="24" t="s">
        <v>62</v>
      </c>
      <c r="B13" s="6" t="s">
        <v>63</v>
      </c>
      <c r="C13" s="7" t="s">
        <v>2</v>
      </c>
      <c r="D13" s="8">
        <v>40891</v>
      </c>
      <c r="E13" s="8">
        <v>45217</v>
      </c>
      <c r="F13" s="9">
        <f t="shared" si="10"/>
        <v>11.852054794520548</v>
      </c>
      <c r="G13" s="11">
        <v>12</v>
      </c>
      <c r="H13" s="11" t="str">
        <f t="shared" si="11"/>
        <v>2nd Quarter</v>
      </c>
      <c r="I13" s="2">
        <v>146.80000000000001</v>
      </c>
      <c r="J13" s="2">
        <v>114.6</v>
      </c>
      <c r="K13" s="2">
        <v>142</v>
      </c>
      <c r="L13" s="2">
        <v>3.65</v>
      </c>
      <c r="M13" s="2">
        <v>3.6560000000000001</v>
      </c>
      <c r="N13" s="11">
        <f t="shared" si="19"/>
        <v>3.65</v>
      </c>
      <c r="O13" s="2">
        <v>2.609</v>
      </c>
      <c r="P13" s="2">
        <v>2.4500000000000002</v>
      </c>
      <c r="Q13" s="11">
        <f t="shared" si="20"/>
        <v>2.4500000000000002</v>
      </c>
      <c r="R13" s="2">
        <v>33</v>
      </c>
      <c r="S13" s="2">
        <v>72</v>
      </c>
      <c r="T13" s="2">
        <v>73</v>
      </c>
      <c r="U13" s="11">
        <f t="shared" si="12"/>
        <v>73</v>
      </c>
      <c r="V13" s="11">
        <f t="shared" si="18"/>
        <v>40</v>
      </c>
      <c r="W13" s="9" t="e">
        <f>(V13-#REF!)/#REF!</f>
        <v>#REF!</v>
      </c>
      <c r="X13" s="2">
        <v>28</v>
      </c>
      <c r="Y13" s="2">
        <v>28</v>
      </c>
      <c r="Z13" s="11">
        <f t="shared" si="13"/>
        <v>28</v>
      </c>
      <c r="AA13" s="2" t="e">
        <f>(Z13-#REF!)/#REF!</f>
        <v>#REF!</v>
      </c>
      <c r="AB13" s="10">
        <v>211.8</v>
      </c>
      <c r="AC13" s="10">
        <v>194.5</v>
      </c>
      <c r="AD13" s="10">
        <f t="shared" si="14"/>
        <v>211.8</v>
      </c>
      <c r="AE13" s="9" t="e">
        <f>(AB13-#REF!)/#REF!</f>
        <v>#REF!</v>
      </c>
      <c r="AF13" s="2">
        <v>8</v>
      </c>
      <c r="AG13" s="2">
        <v>6</v>
      </c>
      <c r="AH13" s="2">
        <v>8</v>
      </c>
      <c r="AI13" s="2">
        <v>1</v>
      </c>
      <c r="AJ13" s="2">
        <v>8</v>
      </c>
      <c r="AK13" s="2">
        <v>7</v>
      </c>
      <c r="AL13" s="2">
        <v>0</v>
      </c>
      <c r="AM13" s="2">
        <v>6</v>
      </c>
      <c r="AN13" s="2">
        <v>0</v>
      </c>
      <c r="AO13" s="11">
        <f t="shared" si="15"/>
        <v>44</v>
      </c>
      <c r="AP13" s="2" t="e">
        <f>(AO13-#REF!)/#REF!</f>
        <v>#REF!</v>
      </c>
      <c r="AQ13" s="2">
        <v>25</v>
      </c>
      <c r="AR13" s="2">
        <v>34</v>
      </c>
      <c r="AS13" s="11">
        <f t="shared" si="16"/>
        <v>59</v>
      </c>
      <c r="AT13" s="10" t="e">
        <f>(AS13-#REF!)/#REF!</f>
        <v>#REF!</v>
      </c>
      <c r="AU13" s="2">
        <v>52</v>
      </c>
      <c r="AV13" s="2">
        <v>42</v>
      </c>
      <c r="AW13" s="25">
        <f t="shared" si="17"/>
        <v>94</v>
      </c>
      <c r="AX13" s="9" t="e">
        <f>(AW13-#REF!)/#REF!</f>
        <v>#REF!</v>
      </c>
    </row>
    <row r="14" spans="1:50" x14ac:dyDescent="0.2">
      <c r="A14" s="24" t="s">
        <v>35</v>
      </c>
      <c r="B14" s="13" t="s">
        <v>41</v>
      </c>
      <c r="C14" s="7" t="s">
        <v>0</v>
      </c>
      <c r="D14" s="8">
        <v>40813</v>
      </c>
      <c r="E14" s="8">
        <v>45217</v>
      </c>
      <c r="F14" s="9">
        <f t="shared" si="10"/>
        <v>12.065753424657535</v>
      </c>
      <c r="G14" s="11">
        <v>9</v>
      </c>
      <c r="H14" s="11" t="str">
        <f t="shared" si="11"/>
        <v>2nd Quarter</v>
      </c>
      <c r="I14" s="2">
        <v>156.9</v>
      </c>
      <c r="J14" s="2">
        <v>116.6</v>
      </c>
      <c r="K14" s="2">
        <v>162</v>
      </c>
      <c r="L14" s="2">
        <v>3.5019999999999998</v>
      </c>
      <c r="M14" s="2">
        <v>3.448</v>
      </c>
      <c r="N14" s="11">
        <f t="shared" si="19"/>
        <v>3.448</v>
      </c>
      <c r="O14" s="2">
        <v>2.6859999999999999</v>
      </c>
      <c r="P14" s="2">
        <v>2.694</v>
      </c>
      <c r="Q14" s="11">
        <f t="shared" si="20"/>
        <v>2.6859999999999999</v>
      </c>
      <c r="R14" s="2">
        <v>18</v>
      </c>
      <c r="S14" s="2">
        <v>45</v>
      </c>
      <c r="T14" s="2">
        <v>53</v>
      </c>
      <c r="U14" s="11">
        <f t="shared" si="12"/>
        <v>53</v>
      </c>
      <c r="V14" s="11">
        <f t="shared" si="18"/>
        <v>35</v>
      </c>
      <c r="W14" s="9" t="e">
        <f>(V14-#REF!)/#REF!</f>
        <v>#REF!</v>
      </c>
      <c r="X14" s="2">
        <v>8</v>
      </c>
      <c r="Y14" s="2">
        <v>13</v>
      </c>
      <c r="Z14" s="11">
        <f t="shared" si="13"/>
        <v>13</v>
      </c>
      <c r="AA14" s="2" t="e">
        <f>(Z14-#REF!)/#REF!</f>
        <v>#REF!</v>
      </c>
      <c r="AB14" s="10">
        <v>201</v>
      </c>
      <c r="AC14" s="10">
        <v>225.6</v>
      </c>
      <c r="AD14" s="10">
        <f t="shared" si="14"/>
        <v>225.6</v>
      </c>
      <c r="AE14" s="9" t="e">
        <f>(AB14-#REF!)/#REF!</f>
        <v>#REF!</v>
      </c>
      <c r="AF14" s="2">
        <v>8</v>
      </c>
      <c r="AG14" s="2">
        <v>8</v>
      </c>
      <c r="AH14" s="2">
        <v>8</v>
      </c>
      <c r="AI14" s="2">
        <v>4</v>
      </c>
      <c r="AJ14" s="2">
        <v>7</v>
      </c>
      <c r="AK14" s="2">
        <v>8</v>
      </c>
      <c r="AL14" s="2">
        <v>4</v>
      </c>
      <c r="AM14" s="2">
        <v>4</v>
      </c>
      <c r="AN14" s="2">
        <v>8</v>
      </c>
      <c r="AO14" s="11">
        <f t="shared" si="15"/>
        <v>59</v>
      </c>
      <c r="AP14" s="2" t="e">
        <f>(AO14-#REF!)/#REF!</f>
        <v>#REF!</v>
      </c>
      <c r="AQ14" s="2">
        <v>29</v>
      </c>
      <c r="AR14" s="2">
        <v>33</v>
      </c>
      <c r="AS14" s="11">
        <f t="shared" si="16"/>
        <v>62</v>
      </c>
      <c r="AT14" s="10" t="e">
        <f>(AS14-#REF!)/#REF!</f>
        <v>#REF!</v>
      </c>
      <c r="AU14" s="2">
        <v>40</v>
      </c>
      <c r="AV14" s="2">
        <v>47</v>
      </c>
      <c r="AW14" s="25">
        <f t="shared" si="17"/>
        <v>87</v>
      </c>
      <c r="AX14" s="9" t="e">
        <f>(AW14-#REF!)/#REF!</f>
        <v>#REF!</v>
      </c>
    </row>
    <row r="15" spans="1:50" x14ac:dyDescent="0.2">
      <c r="A15" s="24" t="s">
        <v>62</v>
      </c>
      <c r="B15" s="6" t="s">
        <v>66</v>
      </c>
      <c r="C15" s="7" t="s">
        <v>2</v>
      </c>
      <c r="D15" s="8">
        <v>40623</v>
      </c>
      <c r="E15" s="8">
        <v>45217</v>
      </c>
      <c r="F15" s="9">
        <f t="shared" si="10"/>
        <v>12.586301369863014</v>
      </c>
      <c r="G15" s="11">
        <v>3</v>
      </c>
      <c r="H15" s="11" t="str">
        <f t="shared" si="11"/>
        <v>1st Quarter</v>
      </c>
      <c r="I15" s="2">
        <v>145.30000000000001</v>
      </c>
      <c r="J15" s="2">
        <v>113.9</v>
      </c>
      <c r="K15" s="2">
        <v>144.5</v>
      </c>
      <c r="L15" s="2">
        <v>3.5019999999999998</v>
      </c>
      <c r="M15" s="2">
        <v>3.4870000000000001</v>
      </c>
      <c r="N15" s="11">
        <f t="shared" si="19"/>
        <v>3.4870000000000001</v>
      </c>
      <c r="O15" s="2">
        <v>2.5089999999999999</v>
      </c>
      <c r="P15" s="2">
        <v>2.4079999999999999</v>
      </c>
      <c r="Q15" s="11">
        <f t="shared" si="20"/>
        <v>2.4079999999999999</v>
      </c>
      <c r="R15" s="2">
        <v>15</v>
      </c>
      <c r="S15" s="2">
        <v>60</v>
      </c>
      <c r="T15" s="2">
        <v>60</v>
      </c>
      <c r="U15" s="11">
        <f t="shared" si="12"/>
        <v>60</v>
      </c>
      <c r="V15" s="11">
        <f t="shared" si="18"/>
        <v>45</v>
      </c>
      <c r="W15" s="9" t="e">
        <f>(V15-#REF!)/#REF!</f>
        <v>#REF!</v>
      </c>
      <c r="X15" s="2">
        <v>28</v>
      </c>
      <c r="Y15" s="2">
        <v>31</v>
      </c>
      <c r="Z15" s="11">
        <f t="shared" si="13"/>
        <v>31</v>
      </c>
      <c r="AA15" s="2" t="e">
        <f>(Z15-#REF!)/#REF!</f>
        <v>#REF!</v>
      </c>
      <c r="AB15" s="10">
        <v>196.1</v>
      </c>
      <c r="AC15" s="10">
        <v>210.8</v>
      </c>
      <c r="AD15" s="10">
        <f t="shared" si="14"/>
        <v>210.8</v>
      </c>
      <c r="AE15" s="9" t="e">
        <f>(AB15-#REF!)/#REF!</f>
        <v>#REF!</v>
      </c>
      <c r="AF15" s="2">
        <v>8</v>
      </c>
      <c r="AG15" s="2">
        <v>2</v>
      </c>
      <c r="AH15" s="2">
        <v>8</v>
      </c>
      <c r="AI15" s="2">
        <v>8</v>
      </c>
      <c r="AJ15" s="2">
        <v>8</v>
      </c>
      <c r="AK15" s="2">
        <v>8</v>
      </c>
      <c r="AL15" s="2">
        <v>8</v>
      </c>
      <c r="AM15" s="2">
        <v>8</v>
      </c>
      <c r="AN15" s="2">
        <v>8</v>
      </c>
      <c r="AO15" s="11">
        <f t="shared" si="15"/>
        <v>66</v>
      </c>
      <c r="AP15" s="2" t="e">
        <f>(AO15-#REF!)/#REF!</f>
        <v>#REF!</v>
      </c>
      <c r="AQ15" s="2">
        <v>32</v>
      </c>
      <c r="AR15" s="2">
        <v>32</v>
      </c>
      <c r="AS15" s="11">
        <f t="shared" si="16"/>
        <v>64</v>
      </c>
      <c r="AT15" s="10" t="e">
        <f>(AS15-#REF!)/#REF!</f>
        <v>#REF!</v>
      </c>
      <c r="AU15" s="2">
        <v>57</v>
      </c>
      <c r="AV15" s="2">
        <v>56</v>
      </c>
      <c r="AW15" s="25">
        <f t="shared" si="17"/>
        <v>113</v>
      </c>
      <c r="AX15" s="9" t="e">
        <f>(AW15-#REF!)/#REF!</f>
        <v>#REF!</v>
      </c>
    </row>
    <row r="16" spans="1:50" x14ac:dyDescent="0.2">
      <c r="A16" s="24" t="s">
        <v>48</v>
      </c>
      <c r="B16" s="6" t="s">
        <v>53</v>
      </c>
      <c r="C16" s="7" t="s">
        <v>0</v>
      </c>
      <c r="D16" s="8">
        <v>40755</v>
      </c>
      <c r="E16" s="8">
        <v>45217</v>
      </c>
      <c r="F16" s="9">
        <f t="shared" si="10"/>
        <v>12.224657534246575</v>
      </c>
      <c r="G16" s="11">
        <v>7</v>
      </c>
      <c r="H16" s="11" t="str">
        <f t="shared" si="11"/>
        <v>2nd Quarter</v>
      </c>
      <c r="I16" s="2">
        <v>142.19999999999999</v>
      </c>
      <c r="J16" s="2">
        <v>112.3</v>
      </c>
      <c r="K16" s="2">
        <v>147</v>
      </c>
      <c r="L16" s="2">
        <v>3.9590000000000001</v>
      </c>
      <c r="M16" s="2">
        <v>3.8620000000000001</v>
      </c>
      <c r="N16" s="11">
        <f t="shared" si="19"/>
        <v>3.8620000000000001</v>
      </c>
      <c r="O16" s="2">
        <v>2.6459999999999999</v>
      </c>
      <c r="P16" s="2" t="s">
        <v>1</v>
      </c>
      <c r="Q16" s="11">
        <f t="shared" si="20"/>
        <v>2.6459999999999999</v>
      </c>
      <c r="R16" s="2">
        <v>15</v>
      </c>
      <c r="S16" s="2">
        <v>43</v>
      </c>
      <c r="T16" s="2">
        <v>49</v>
      </c>
      <c r="U16" s="11">
        <f t="shared" si="12"/>
        <v>49</v>
      </c>
      <c r="V16" s="11">
        <f t="shared" si="18"/>
        <v>34</v>
      </c>
      <c r="W16" s="9" t="e">
        <f>(V16-#REF!)/#REF!</f>
        <v>#REF!</v>
      </c>
      <c r="X16" s="2">
        <v>21</v>
      </c>
      <c r="Y16" s="2">
        <v>22</v>
      </c>
      <c r="Z16" s="11">
        <f t="shared" si="13"/>
        <v>22</v>
      </c>
      <c r="AA16" s="2" t="e">
        <f>(Z16-#REF!)/#REF!</f>
        <v>#REF!</v>
      </c>
      <c r="AB16" s="10">
        <v>160.69999999999999</v>
      </c>
      <c r="AC16" s="10">
        <v>186.5</v>
      </c>
      <c r="AD16" s="10">
        <f t="shared" si="14"/>
        <v>186.5</v>
      </c>
      <c r="AE16" s="9" t="e">
        <f>(AB16-#REF!)/#REF!</f>
        <v>#REF!</v>
      </c>
      <c r="AF16" s="2">
        <v>8</v>
      </c>
      <c r="AG16" s="2">
        <v>8</v>
      </c>
      <c r="AH16" s="2">
        <v>8</v>
      </c>
      <c r="AI16" s="2">
        <v>8</v>
      </c>
      <c r="AJ16" s="2">
        <v>8</v>
      </c>
      <c r="AK16" s="2">
        <v>8</v>
      </c>
      <c r="AL16" s="2">
        <v>8</v>
      </c>
      <c r="AM16" s="2">
        <v>8</v>
      </c>
      <c r="AN16" s="2">
        <v>8</v>
      </c>
      <c r="AO16" s="11">
        <f t="shared" si="15"/>
        <v>72</v>
      </c>
      <c r="AP16" s="2" t="e">
        <f>(AO16-#REF!)/#REF!</f>
        <v>#REF!</v>
      </c>
      <c r="AQ16" s="2">
        <v>32</v>
      </c>
      <c r="AR16" s="2">
        <v>36</v>
      </c>
      <c r="AS16" s="11">
        <f t="shared" si="16"/>
        <v>68</v>
      </c>
      <c r="AT16" s="10" t="e">
        <f>(AS16-#REF!)/#REF!</f>
        <v>#REF!</v>
      </c>
      <c r="AU16" s="2">
        <v>43</v>
      </c>
      <c r="AV16" s="2">
        <v>49</v>
      </c>
      <c r="AW16" s="25">
        <f t="shared" si="17"/>
        <v>92</v>
      </c>
      <c r="AX16" s="9" t="e">
        <f>(AW16-#REF!)/#REF!</f>
        <v>#REF!</v>
      </c>
    </row>
    <row r="17" spans="1:50" x14ac:dyDescent="0.2">
      <c r="A17" s="24" t="s">
        <v>62</v>
      </c>
      <c r="B17" s="13" t="s">
        <v>81</v>
      </c>
      <c r="C17" s="7" t="s">
        <v>2</v>
      </c>
      <c r="D17" s="8">
        <v>40880</v>
      </c>
      <c r="E17" s="8">
        <v>45217</v>
      </c>
      <c r="F17" s="9">
        <f t="shared" si="10"/>
        <v>11.882191780821918</v>
      </c>
      <c r="G17" s="11">
        <v>12</v>
      </c>
      <c r="H17" s="11" t="str">
        <f t="shared" si="11"/>
        <v>2nd Quarter</v>
      </c>
      <c r="I17" s="2">
        <v>134.4</v>
      </c>
      <c r="J17" s="2">
        <v>106.6</v>
      </c>
      <c r="K17" s="2">
        <v>140</v>
      </c>
      <c r="L17" s="2">
        <v>3.6160000000000001</v>
      </c>
      <c r="M17" s="2">
        <v>3.605</v>
      </c>
      <c r="N17" s="14">
        <f>MIN(L17:M17)</f>
        <v>3.605</v>
      </c>
      <c r="O17" s="3">
        <v>2.5369999999999999</v>
      </c>
      <c r="P17" s="3">
        <v>2.4740000000000002</v>
      </c>
      <c r="Q17" s="14">
        <f>MIN(O17:P17)</f>
        <v>2.4740000000000002</v>
      </c>
      <c r="R17" s="2">
        <v>19</v>
      </c>
      <c r="S17" s="2">
        <v>62</v>
      </c>
      <c r="T17" s="2">
        <v>62</v>
      </c>
      <c r="U17" s="11">
        <f t="shared" si="12"/>
        <v>62</v>
      </c>
      <c r="V17" s="11">
        <f t="shared" si="18"/>
        <v>43</v>
      </c>
      <c r="W17" s="9" t="e">
        <f>(V17-#REF!)/#REF!</f>
        <v>#REF!</v>
      </c>
      <c r="X17" s="2">
        <v>23</v>
      </c>
      <c r="Y17" s="2">
        <v>27</v>
      </c>
      <c r="Z17" s="11">
        <f t="shared" si="13"/>
        <v>27</v>
      </c>
      <c r="AA17" s="2" t="e">
        <f>(Z17-#REF!)/#REF!</f>
        <v>#REF!</v>
      </c>
      <c r="AB17" s="10">
        <v>155.4</v>
      </c>
      <c r="AC17" s="10">
        <v>151.80000000000001</v>
      </c>
      <c r="AD17" s="10">
        <f t="shared" si="14"/>
        <v>155.4</v>
      </c>
      <c r="AE17" s="9" t="e">
        <f>(AB17-#REF!)/#REF!</f>
        <v>#REF!</v>
      </c>
      <c r="AF17" s="2">
        <v>5</v>
      </c>
      <c r="AG17" s="2">
        <v>8</v>
      </c>
      <c r="AH17" s="2">
        <v>8</v>
      </c>
      <c r="AI17" s="2">
        <v>8</v>
      </c>
      <c r="AJ17" s="2">
        <v>8</v>
      </c>
      <c r="AK17" s="2">
        <v>8</v>
      </c>
      <c r="AL17" s="2">
        <v>4</v>
      </c>
      <c r="AM17" s="2">
        <v>1</v>
      </c>
      <c r="AN17" s="2">
        <v>3</v>
      </c>
      <c r="AO17" s="11">
        <f t="shared" si="15"/>
        <v>53</v>
      </c>
      <c r="AP17" s="2" t="e">
        <f>(AO17-#REF!)/#REF!</f>
        <v>#REF!</v>
      </c>
      <c r="AQ17" s="2">
        <v>26</v>
      </c>
      <c r="AR17" s="2">
        <v>28</v>
      </c>
      <c r="AS17" s="11">
        <f t="shared" si="16"/>
        <v>54</v>
      </c>
      <c r="AT17" s="10" t="e">
        <f>(AS17-#REF!)/#REF!</f>
        <v>#REF!</v>
      </c>
      <c r="AU17" s="2">
        <v>44</v>
      </c>
      <c r="AV17" s="2">
        <v>48</v>
      </c>
      <c r="AW17" s="25">
        <f t="shared" si="17"/>
        <v>92</v>
      </c>
      <c r="AX17" s="9" t="e">
        <f>(AW17-#REF!)/#REF!</f>
        <v>#REF!</v>
      </c>
    </row>
    <row r="18" spans="1:50" x14ac:dyDescent="0.2">
      <c r="A18" s="24" t="s">
        <v>92</v>
      </c>
      <c r="B18" s="5" t="s">
        <v>93</v>
      </c>
      <c r="C18" s="7" t="s">
        <v>2</v>
      </c>
      <c r="D18" s="8">
        <v>40554</v>
      </c>
      <c r="E18" s="8">
        <v>45217</v>
      </c>
      <c r="F18" s="9">
        <f t="shared" si="10"/>
        <v>12.775342465753425</v>
      </c>
      <c r="G18" s="11">
        <v>1</v>
      </c>
      <c r="H18" s="11" t="str">
        <f t="shared" si="11"/>
        <v>1st Quarter</v>
      </c>
      <c r="I18" s="11">
        <v>163</v>
      </c>
      <c r="J18" s="11">
        <v>121</v>
      </c>
      <c r="K18" s="11">
        <v>170</v>
      </c>
      <c r="L18" s="11">
        <v>3.3069999999999999</v>
      </c>
      <c r="M18" s="11">
        <v>3.3140000000000001</v>
      </c>
      <c r="N18" s="11">
        <f t="shared" ref="N18:N32" si="21">MIN(L18,M18)</f>
        <v>3.3069999999999999</v>
      </c>
      <c r="O18" s="14">
        <v>2.6749999999999998</v>
      </c>
      <c r="P18" s="14">
        <v>2.5640000000000001</v>
      </c>
      <c r="Q18" s="11">
        <f t="shared" ref="Q18:Q32" si="22">MIN(O18,P18)</f>
        <v>2.5640000000000001</v>
      </c>
      <c r="R18" s="11">
        <v>40</v>
      </c>
      <c r="S18" s="11">
        <v>85</v>
      </c>
      <c r="T18" s="11">
        <v>88</v>
      </c>
      <c r="U18" s="11">
        <f t="shared" si="12"/>
        <v>88</v>
      </c>
      <c r="V18" s="11">
        <f t="shared" si="18"/>
        <v>48</v>
      </c>
      <c r="W18" s="11"/>
      <c r="X18" s="11">
        <v>20</v>
      </c>
      <c r="Y18" s="11">
        <v>23</v>
      </c>
      <c r="Z18" s="11">
        <f t="shared" si="13"/>
        <v>23</v>
      </c>
      <c r="AA18" s="11"/>
      <c r="AB18" s="11">
        <v>274.60000000000002</v>
      </c>
      <c r="AC18" s="11">
        <v>240.3</v>
      </c>
      <c r="AD18" s="10">
        <f t="shared" si="14"/>
        <v>274.60000000000002</v>
      </c>
      <c r="AE18" s="11"/>
      <c r="AF18" s="11">
        <v>8</v>
      </c>
      <c r="AG18" s="11">
        <v>8</v>
      </c>
      <c r="AH18" s="11">
        <v>8</v>
      </c>
      <c r="AI18" s="11">
        <v>1</v>
      </c>
      <c r="AJ18" s="11">
        <v>5</v>
      </c>
      <c r="AK18" s="11">
        <v>5</v>
      </c>
      <c r="AL18" s="11">
        <v>2</v>
      </c>
      <c r="AM18" s="11">
        <v>3</v>
      </c>
      <c r="AN18" s="11">
        <v>5</v>
      </c>
      <c r="AO18" s="11">
        <f t="shared" si="15"/>
        <v>45</v>
      </c>
      <c r="AP18" s="11"/>
      <c r="AQ18" s="11">
        <v>31</v>
      </c>
      <c r="AR18" s="11">
        <v>32</v>
      </c>
      <c r="AS18" s="11">
        <f t="shared" si="16"/>
        <v>63</v>
      </c>
      <c r="AT18" s="11"/>
      <c r="AU18" s="11">
        <v>49</v>
      </c>
      <c r="AV18" s="11">
        <v>54</v>
      </c>
      <c r="AW18" s="25">
        <f t="shared" si="17"/>
        <v>103</v>
      </c>
      <c r="AX18" s="9" t="e">
        <f>(AW18-#REF!)/#REF!</f>
        <v>#REF!</v>
      </c>
    </row>
    <row r="19" spans="1:50" x14ac:dyDescent="0.2">
      <c r="A19" s="24" t="s">
        <v>89</v>
      </c>
      <c r="B19" s="5" t="s">
        <v>88</v>
      </c>
      <c r="C19" s="7" t="s">
        <v>0</v>
      </c>
      <c r="D19" s="8">
        <v>40884</v>
      </c>
      <c r="E19" s="8">
        <v>45217</v>
      </c>
      <c r="F19" s="9">
        <f t="shared" si="10"/>
        <v>11.871232876712329</v>
      </c>
      <c r="G19" s="11">
        <v>12</v>
      </c>
      <c r="H19" s="11" t="str">
        <f t="shared" si="11"/>
        <v>2nd Quarter</v>
      </c>
      <c r="I19" s="11">
        <v>145.4</v>
      </c>
      <c r="J19" s="11">
        <v>114.1</v>
      </c>
      <c r="K19" s="11">
        <v>143</v>
      </c>
      <c r="L19" s="11">
        <v>3.9279999999999999</v>
      </c>
      <c r="M19" s="11">
        <v>4.0259999999999998</v>
      </c>
      <c r="N19" s="11">
        <f t="shared" si="21"/>
        <v>3.9279999999999999</v>
      </c>
      <c r="O19" s="14">
        <v>2.6520000000000001</v>
      </c>
      <c r="P19" s="14">
        <v>2.5569999999999999</v>
      </c>
      <c r="Q19" s="11">
        <f t="shared" si="22"/>
        <v>2.5569999999999999</v>
      </c>
      <c r="R19" s="11">
        <v>13</v>
      </c>
      <c r="S19" s="11">
        <v>49</v>
      </c>
      <c r="T19" s="11">
        <v>51</v>
      </c>
      <c r="U19" s="11">
        <f t="shared" si="12"/>
        <v>51</v>
      </c>
      <c r="V19" s="11">
        <f t="shared" si="18"/>
        <v>38</v>
      </c>
      <c r="W19" s="11"/>
      <c r="X19" s="11">
        <v>18</v>
      </c>
      <c r="Y19" s="11">
        <v>22</v>
      </c>
      <c r="Z19" s="11">
        <f t="shared" si="13"/>
        <v>22</v>
      </c>
      <c r="AA19" s="11"/>
      <c r="AB19" s="11">
        <v>202.9</v>
      </c>
      <c r="AC19" s="11">
        <v>198.5</v>
      </c>
      <c r="AD19" s="10">
        <f t="shared" si="14"/>
        <v>202.9</v>
      </c>
      <c r="AE19" s="11"/>
      <c r="AF19" s="11">
        <v>8</v>
      </c>
      <c r="AG19" s="11">
        <v>8</v>
      </c>
      <c r="AH19" s="11">
        <v>8</v>
      </c>
      <c r="AI19" s="11">
        <v>2</v>
      </c>
      <c r="AJ19" s="11">
        <v>5</v>
      </c>
      <c r="AK19" s="11">
        <v>1</v>
      </c>
      <c r="AL19" s="11">
        <v>0</v>
      </c>
      <c r="AM19" s="11">
        <v>1</v>
      </c>
      <c r="AN19" s="11">
        <v>3</v>
      </c>
      <c r="AO19" s="11">
        <f t="shared" si="15"/>
        <v>36</v>
      </c>
      <c r="AP19" s="11"/>
      <c r="AQ19" s="11">
        <v>26</v>
      </c>
      <c r="AR19" s="11">
        <v>25</v>
      </c>
      <c r="AS19" s="11">
        <f t="shared" si="16"/>
        <v>51</v>
      </c>
      <c r="AT19" s="11"/>
      <c r="AU19" s="11">
        <v>35</v>
      </c>
      <c r="AV19" s="11">
        <v>41</v>
      </c>
      <c r="AW19" s="25">
        <f t="shared" si="17"/>
        <v>76</v>
      </c>
      <c r="AX19" s="9" t="e">
        <f>(AW19-#REF!)/#REF!</f>
        <v>#REF!</v>
      </c>
    </row>
    <row r="20" spans="1:50" x14ac:dyDescent="0.2">
      <c r="A20" s="24" t="s">
        <v>89</v>
      </c>
      <c r="B20" s="5" t="s">
        <v>90</v>
      </c>
      <c r="C20" s="7" t="s">
        <v>2</v>
      </c>
      <c r="D20" s="8">
        <v>40878</v>
      </c>
      <c r="E20" s="8">
        <v>45217</v>
      </c>
      <c r="F20" s="9">
        <f t="shared" si="10"/>
        <v>11.887671232876713</v>
      </c>
      <c r="G20" s="11">
        <v>12</v>
      </c>
      <c r="H20" s="11" t="str">
        <f t="shared" si="11"/>
        <v>2nd Quarter</v>
      </c>
      <c r="I20" s="11">
        <v>149.19999999999999</v>
      </c>
      <c r="J20" s="11">
        <v>116.2</v>
      </c>
      <c r="K20" s="11">
        <v>146</v>
      </c>
      <c r="L20" s="11">
        <v>4.2889999999999997</v>
      </c>
      <c r="M20" s="11">
        <v>4.2460000000000004</v>
      </c>
      <c r="N20" s="11">
        <f t="shared" si="21"/>
        <v>4.2460000000000004</v>
      </c>
      <c r="O20" s="14">
        <v>2.6829999999999998</v>
      </c>
      <c r="P20" s="14" t="s">
        <v>33</v>
      </c>
      <c r="Q20" s="11">
        <f t="shared" si="22"/>
        <v>2.6829999999999998</v>
      </c>
      <c r="R20" s="11">
        <v>16</v>
      </c>
      <c r="S20" s="11">
        <v>47</v>
      </c>
      <c r="T20" s="11">
        <v>47</v>
      </c>
      <c r="U20" s="11">
        <f t="shared" si="12"/>
        <v>47</v>
      </c>
      <c r="V20" s="11">
        <f t="shared" si="18"/>
        <v>31</v>
      </c>
      <c r="W20" s="11"/>
      <c r="X20" s="11">
        <v>3</v>
      </c>
      <c r="Y20" s="11">
        <v>0</v>
      </c>
      <c r="Z20" s="11">
        <f t="shared" si="13"/>
        <v>3</v>
      </c>
      <c r="AA20" s="11"/>
      <c r="AB20" s="11">
        <v>155.80000000000001</v>
      </c>
      <c r="AC20" s="11">
        <v>147.4</v>
      </c>
      <c r="AD20" s="10">
        <f t="shared" si="14"/>
        <v>155.80000000000001</v>
      </c>
      <c r="AE20" s="11"/>
      <c r="AF20" s="11">
        <v>1</v>
      </c>
      <c r="AG20" s="11">
        <v>2</v>
      </c>
      <c r="AH20" s="11">
        <v>8</v>
      </c>
      <c r="AI20" s="11">
        <v>0</v>
      </c>
      <c r="AJ20" s="11">
        <v>8</v>
      </c>
      <c r="AK20" s="11">
        <v>4</v>
      </c>
      <c r="AL20" s="11">
        <v>0</v>
      </c>
      <c r="AM20" s="11">
        <v>0</v>
      </c>
      <c r="AN20" s="11">
        <v>0</v>
      </c>
      <c r="AO20" s="11">
        <f t="shared" si="15"/>
        <v>23</v>
      </c>
      <c r="AP20" s="11"/>
      <c r="AQ20" s="11">
        <v>24</v>
      </c>
      <c r="AR20" s="11">
        <v>30</v>
      </c>
      <c r="AS20" s="11">
        <f t="shared" si="16"/>
        <v>54</v>
      </c>
      <c r="AT20" s="11"/>
      <c r="AU20" s="11">
        <v>40</v>
      </c>
      <c r="AV20" s="11">
        <v>41</v>
      </c>
      <c r="AW20" s="25">
        <f t="shared" si="17"/>
        <v>81</v>
      </c>
      <c r="AX20" s="9" t="e">
        <f>(AW20-#REF!)/#REF!</f>
        <v>#REF!</v>
      </c>
    </row>
    <row r="21" spans="1:50" x14ac:dyDescent="0.2">
      <c r="A21" s="24" t="s">
        <v>62</v>
      </c>
      <c r="B21" s="13" t="s">
        <v>68</v>
      </c>
      <c r="C21" s="7" t="s">
        <v>2</v>
      </c>
      <c r="D21" s="8">
        <v>40594</v>
      </c>
      <c r="E21" s="8">
        <v>45217</v>
      </c>
      <c r="F21" s="9">
        <f t="shared" si="10"/>
        <v>12.665753424657535</v>
      </c>
      <c r="G21" s="11">
        <v>2</v>
      </c>
      <c r="H21" s="11" t="str">
        <f t="shared" si="11"/>
        <v>1st Quarter</v>
      </c>
      <c r="I21" s="2">
        <v>167.1</v>
      </c>
      <c r="J21" s="2">
        <v>122.6</v>
      </c>
      <c r="K21" s="2">
        <v>168.5</v>
      </c>
      <c r="L21" s="2">
        <v>3.7810000000000001</v>
      </c>
      <c r="M21" s="2">
        <v>3.726</v>
      </c>
      <c r="N21" s="11">
        <f t="shared" si="21"/>
        <v>3.726</v>
      </c>
      <c r="O21" s="2">
        <v>2.6629999999999998</v>
      </c>
      <c r="P21" s="2">
        <v>2.6779999999999999</v>
      </c>
      <c r="Q21" s="11">
        <f t="shared" si="22"/>
        <v>2.6629999999999998</v>
      </c>
      <c r="R21" s="2">
        <v>47</v>
      </c>
      <c r="S21" s="2">
        <v>75</v>
      </c>
      <c r="T21" s="2">
        <v>78</v>
      </c>
      <c r="U21" s="11">
        <f t="shared" si="12"/>
        <v>78</v>
      </c>
      <c r="V21" s="11">
        <f t="shared" si="18"/>
        <v>31</v>
      </c>
      <c r="W21" s="9" t="e">
        <f>(V21-#REF!)/#REF!</f>
        <v>#REF!</v>
      </c>
      <c r="X21" s="2">
        <v>20</v>
      </c>
      <c r="Y21" s="2">
        <v>21</v>
      </c>
      <c r="Z21" s="11">
        <f t="shared" si="13"/>
        <v>21</v>
      </c>
      <c r="AA21" s="2" t="e">
        <f>(Z21-#REF!)/#REF!</f>
        <v>#REF!</v>
      </c>
      <c r="AB21" s="10">
        <v>199.4</v>
      </c>
      <c r="AC21" s="10">
        <v>177.2</v>
      </c>
      <c r="AD21" s="10">
        <f t="shared" si="14"/>
        <v>199.4</v>
      </c>
      <c r="AE21" s="9" t="e">
        <f>(AB21-#REF!)/#REF!</f>
        <v>#REF!</v>
      </c>
      <c r="AF21" s="2">
        <v>8</v>
      </c>
      <c r="AG21" s="2">
        <v>8</v>
      </c>
      <c r="AH21" s="2">
        <v>8</v>
      </c>
      <c r="AI21" s="2">
        <v>8</v>
      </c>
      <c r="AJ21" s="2">
        <v>8</v>
      </c>
      <c r="AK21" s="2">
        <v>2</v>
      </c>
      <c r="AL21" s="2">
        <v>1</v>
      </c>
      <c r="AM21" s="2">
        <v>8</v>
      </c>
      <c r="AN21" s="2">
        <v>8</v>
      </c>
      <c r="AO21" s="11">
        <f t="shared" si="15"/>
        <v>59</v>
      </c>
      <c r="AP21" s="2" t="e">
        <f>(AO21-#REF!)/#REF!</f>
        <v>#REF!</v>
      </c>
      <c r="AQ21" s="2">
        <v>23</v>
      </c>
      <c r="AR21" s="2">
        <v>34</v>
      </c>
      <c r="AS21" s="11">
        <f t="shared" si="16"/>
        <v>57</v>
      </c>
      <c r="AT21" s="10" t="e">
        <f>(AS21-#REF!)/#REF!</f>
        <v>#REF!</v>
      </c>
      <c r="AU21" s="2">
        <v>37</v>
      </c>
      <c r="AV21" s="2">
        <v>43</v>
      </c>
      <c r="AW21" s="25">
        <f t="shared" si="17"/>
        <v>80</v>
      </c>
      <c r="AX21" s="9" t="e">
        <f>(AW21-#REF!)/#REF!</f>
        <v>#REF!</v>
      </c>
    </row>
    <row r="22" spans="1:50" x14ac:dyDescent="0.2">
      <c r="A22" s="24" t="s">
        <v>51</v>
      </c>
      <c r="B22" s="6" t="s">
        <v>52</v>
      </c>
      <c r="C22" s="7" t="s">
        <v>0</v>
      </c>
      <c r="D22" s="8">
        <v>40645</v>
      </c>
      <c r="E22" s="8">
        <v>45217</v>
      </c>
      <c r="F22" s="9">
        <f t="shared" si="10"/>
        <v>12.526027397260274</v>
      </c>
      <c r="G22" s="11">
        <v>4</v>
      </c>
      <c r="H22" s="11" t="str">
        <f t="shared" si="11"/>
        <v>1st Quarter</v>
      </c>
      <c r="I22" s="2">
        <v>148.5</v>
      </c>
      <c r="J22" s="2">
        <v>113.8</v>
      </c>
      <c r="K22" s="2">
        <v>151.5</v>
      </c>
      <c r="L22" s="2">
        <v>3.7530000000000001</v>
      </c>
      <c r="M22" s="2">
        <v>3.698</v>
      </c>
      <c r="N22" s="11">
        <f t="shared" si="21"/>
        <v>3.698</v>
      </c>
      <c r="O22" s="2">
        <v>2.6389999999999998</v>
      </c>
      <c r="P22" s="2">
        <v>2.6509999999999998</v>
      </c>
      <c r="Q22" s="11">
        <f t="shared" si="22"/>
        <v>2.6389999999999998</v>
      </c>
      <c r="R22" s="2">
        <v>18</v>
      </c>
      <c r="S22" s="2">
        <v>63</v>
      </c>
      <c r="T22" s="2">
        <v>66</v>
      </c>
      <c r="U22" s="11">
        <f t="shared" si="12"/>
        <v>66</v>
      </c>
      <c r="V22" s="11">
        <f t="shared" si="18"/>
        <v>48</v>
      </c>
      <c r="W22" s="9" t="e">
        <f>(V22-#REF!)/#REF!</f>
        <v>#REF!</v>
      </c>
      <c r="X22" s="2">
        <v>12</v>
      </c>
      <c r="Y22" s="2">
        <v>17</v>
      </c>
      <c r="Z22" s="11">
        <f t="shared" si="13"/>
        <v>17</v>
      </c>
      <c r="AA22" s="2" t="e">
        <f>(Z22-#REF!)/#REF!</f>
        <v>#REF!</v>
      </c>
      <c r="AB22" s="10">
        <v>299.10000000000002</v>
      </c>
      <c r="AC22" s="10">
        <v>279.39999999999998</v>
      </c>
      <c r="AD22" s="10">
        <f t="shared" si="14"/>
        <v>299.10000000000002</v>
      </c>
      <c r="AE22" s="9" t="e">
        <f>(AB22-#REF!)/#REF!</f>
        <v>#REF!</v>
      </c>
      <c r="AF22" s="2">
        <v>8</v>
      </c>
      <c r="AG22" s="2">
        <v>8</v>
      </c>
      <c r="AH22" s="2">
        <v>8</v>
      </c>
      <c r="AI22" s="2">
        <v>8</v>
      </c>
      <c r="AJ22" s="2">
        <v>8</v>
      </c>
      <c r="AK22" s="2">
        <v>8</v>
      </c>
      <c r="AL22" s="2">
        <v>8</v>
      </c>
      <c r="AM22" s="2">
        <v>8</v>
      </c>
      <c r="AN22" s="2">
        <v>8</v>
      </c>
      <c r="AO22" s="11">
        <f t="shared" si="15"/>
        <v>72</v>
      </c>
      <c r="AP22" s="2" t="e">
        <f>(AO22-#REF!)/#REF!</f>
        <v>#REF!</v>
      </c>
      <c r="AQ22" s="2">
        <v>28</v>
      </c>
      <c r="AR22" s="2">
        <v>32</v>
      </c>
      <c r="AS22" s="11">
        <f t="shared" si="16"/>
        <v>60</v>
      </c>
      <c r="AT22" s="10" t="e">
        <f>(AS22-#REF!)/#REF!</f>
        <v>#REF!</v>
      </c>
      <c r="AU22" s="2">
        <v>44</v>
      </c>
      <c r="AV22" s="2">
        <v>50</v>
      </c>
      <c r="AW22" s="25">
        <f t="shared" si="17"/>
        <v>94</v>
      </c>
      <c r="AX22" s="9" t="e">
        <f>(AW22-#REF!)/#REF!</f>
        <v>#REF!</v>
      </c>
    </row>
    <row r="23" spans="1:50" x14ac:dyDescent="0.2">
      <c r="A23" s="24" t="s">
        <v>105</v>
      </c>
      <c r="B23" s="5" t="s">
        <v>106</v>
      </c>
      <c r="C23" s="7" t="s">
        <v>2</v>
      </c>
      <c r="D23" s="7">
        <v>40630</v>
      </c>
      <c r="E23" s="8">
        <v>45217</v>
      </c>
      <c r="F23" s="9">
        <f t="shared" si="10"/>
        <v>12.567123287671233</v>
      </c>
      <c r="G23" s="11">
        <v>7</v>
      </c>
      <c r="H23" s="11" t="str">
        <f t="shared" si="11"/>
        <v>2nd Quarter</v>
      </c>
      <c r="I23" s="11" t="s">
        <v>33</v>
      </c>
      <c r="J23" s="11" t="s">
        <v>33</v>
      </c>
      <c r="K23" s="11" t="s">
        <v>33</v>
      </c>
      <c r="L23" s="11">
        <v>3.7770000000000001</v>
      </c>
      <c r="M23" s="11">
        <v>3.847</v>
      </c>
      <c r="N23" s="14">
        <f t="shared" si="21"/>
        <v>3.7770000000000001</v>
      </c>
      <c r="O23" s="14" t="s">
        <v>33</v>
      </c>
      <c r="P23" s="14" t="s">
        <v>33</v>
      </c>
      <c r="Q23" s="14">
        <f t="shared" si="22"/>
        <v>0</v>
      </c>
      <c r="R23" s="11" t="s">
        <v>33</v>
      </c>
      <c r="S23" s="11" t="s">
        <v>33</v>
      </c>
      <c r="T23" s="11" t="s">
        <v>33</v>
      </c>
      <c r="U23" s="11" t="s">
        <v>33</v>
      </c>
      <c r="V23" s="11" t="e">
        <f t="shared" si="18"/>
        <v>#VALUE!</v>
      </c>
      <c r="W23" s="11" t="s">
        <v>33</v>
      </c>
      <c r="X23" s="11" t="s">
        <v>33</v>
      </c>
      <c r="Y23" s="11" t="s">
        <v>33</v>
      </c>
      <c r="Z23" s="11" t="s">
        <v>33</v>
      </c>
      <c r="AA23" s="11" t="s">
        <v>33</v>
      </c>
      <c r="AB23" s="11" t="s">
        <v>33</v>
      </c>
      <c r="AC23" s="11" t="s">
        <v>33</v>
      </c>
      <c r="AD23" s="11" t="s">
        <v>33</v>
      </c>
      <c r="AE23" s="11" t="s">
        <v>33</v>
      </c>
      <c r="AF23" s="11" t="s">
        <v>33</v>
      </c>
      <c r="AG23" s="11" t="s">
        <v>33</v>
      </c>
      <c r="AH23" s="11" t="s">
        <v>33</v>
      </c>
      <c r="AI23" s="11" t="s">
        <v>33</v>
      </c>
      <c r="AJ23" s="11" t="s">
        <v>33</v>
      </c>
      <c r="AK23" s="11" t="s">
        <v>33</v>
      </c>
      <c r="AL23" s="11" t="s">
        <v>33</v>
      </c>
      <c r="AM23" s="11" t="s">
        <v>33</v>
      </c>
      <c r="AN23" s="11" t="s">
        <v>33</v>
      </c>
      <c r="AO23" s="11" t="s">
        <v>33</v>
      </c>
      <c r="AP23" s="11" t="s">
        <v>33</v>
      </c>
      <c r="AQ23" s="11" t="s">
        <v>33</v>
      </c>
      <c r="AR23" s="11" t="s">
        <v>33</v>
      </c>
      <c r="AS23" s="11" t="s">
        <v>33</v>
      </c>
      <c r="AT23" s="11" t="s">
        <v>33</v>
      </c>
      <c r="AU23" s="11" t="s">
        <v>33</v>
      </c>
      <c r="AV23" s="11" t="s">
        <v>33</v>
      </c>
      <c r="AW23" s="25" t="s">
        <v>33</v>
      </c>
      <c r="AX23" s="9" t="e">
        <f>(AW23-#REF!)/#REF!</f>
        <v>#VALUE!</v>
      </c>
    </row>
    <row r="24" spans="1:50" x14ac:dyDescent="0.2">
      <c r="A24" s="24" t="s">
        <v>71</v>
      </c>
      <c r="B24" s="13" t="s">
        <v>72</v>
      </c>
      <c r="C24" s="7" t="s">
        <v>2</v>
      </c>
      <c r="D24" s="8">
        <v>40656</v>
      </c>
      <c r="E24" s="8">
        <v>45217</v>
      </c>
      <c r="F24" s="9">
        <f t="shared" si="10"/>
        <v>12.495890410958904</v>
      </c>
      <c r="G24" s="11">
        <v>4</v>
      </c>
      <c r="H24" s="11" t="str">
        <f t="shared" si="11"/>
        <v>1st Quarter</v>
      </c>
      <c r="I24" s="2">
        <v>147.6</v>
      </c>
      <c r="J24" s="2">
        <v>119.1</v>
      </c>
      <c r="K24" s="2">
        <v>149</v>
      </c>
      <c r="L24" s="2">
        <v>4.0919999999999996</v>
      </c>
      <c r="M24" s="2">
        <v>4.2030000000000003</v>
      </c>
      <c r="N24" s="11">
        <f t="shared" si="21"/>
        <v>4.0919999999999996</v>
      </c>
      <c r="O24" s="2">
        <v>2.8210000000000002</v>
      </c>
      <c r="P24" s="2">
        <v>3.0579999999999998</v>
      </c>
      <c r="Q24" s="11">
        <f t="shared" si="22"/>
        <v>2.8210000000000002</v>
      </c>
      <c r="R24" s="2">
        <v>11</v>
      </c>
      <c r="S24" s="2">
        <v>37</v>
      </c>
      <c r="T24" s="2">
        <v>39</v>
      </c>
      <c r="U24" s="11">
        <f t="shared" ref="U24:U58" si="23">MAX(S24:T24)</f>
        <v>39</v>
      </c>
      <c r="V24" s="11">
        <f t="shared" si="18"/>
        <v>28</v>
      </c>
      <c r="W24" s="9" t="e">
        <f>(V24-#REF!)/#REF!</f>
        <v>#REF!</v>
      </c>
      <c r="X24" s="2">
        <v>1</v>
      </c>
      <c r="Y24" s="2">
        <v>1</v>
      </c>
      <c r="Z24" s="11">
        <f t="shared" ref="Z24:Z58" si="24">MAX(X24:Y24)</f>
        <v>1</v>
      </c>
      <c r="AA24" s="2" t="e">
        <f>(Z24-#REF!)/#REF!</f>
        <v>#REF!</v>
      </c>
      <c r="AB24" s="10">
        <v>189.1</v>
      </c>
      <c r="AC24" s="10">
        <v>206</v>
      </c>
      <c r="AD24" s="10">
        <f t="shared" ref="AD24:AD58" si="25">MAX(AB24:AC24)</f>
        <v>206</v>
      </c>
      <c r="AE24" s="9" t="e">
        <f>(AB24-#REF!)/#REF!</f>
        <v>#REF!</v>
      </c>
      <c r="AF24" s="2">
        <v>2</v>
      </c>
      <c r="AG24" s="2">
        <v>1</v>
      </c>
      <c r="AH24" s="2">
        <v>3</v>
      </c>
      <c r="AI24" s="2">
        <v>1</v>
      </c>
      <c r="AJ24" s="2">
        <v>3</v>
      </c>
      <c r="AK24" s="2">
        <v>3</v>
      </c>
      <c r="AL24" s="2">
        <v>1</v>
      </c>
      <c r="AM24" s="2">
        <v>0</v>
      </c>
      <c r="AN24" s="2">
        <v>0</v>
      </c>
      <c r="AO24" s="11">
        <f t="shared" ref="AO24:AO58" si="26">SUM(AF24:AN24)</f>
        <v>14</v>
      </c>
      <c r="AP24" s="2" t="e">
        <f>(AO24-#REF!)/#REF!</f>
        <v>#REF!</v>
      </c>
      <c r="AQ24" s="2">
        <v>19</v>
      </c>
      <c r="AR24" s="2">
        <v>22</v>
      </c>
      <c r="AS24" s="11">
        <f t="shared" ref="AS24:AS58" si="27">SUM(AQ24:AR24)</f>
        <v>41</v>
      </c>
      <c r="AT24" s="10" t="e">
        <f>(AS24-#REF!)/#REF!</f>
        <v>#REF!</v>
      </c>
      <c r="AU24" s="2">
        <v>40</v>
      </c>
      <c r="AV24" s="2">
        <v>37</v>
      </c>
      <c r="AW24" s="25">
        <f t="shared" ref="AW24:AW58" si="28">SUM(AU24:AV24)</f>
        <v>77</v>
      </c>
      <c r="AX24" s="9" t="e">
        <f>(AW24-#REF!)/#REF!</f>
        <v>#REF!</v>
      </c>
    </row>
    <row r="25" spans="1:50" x14ac:dyDescent="0.2">
      <c r="A25" s="24" t="s">
        <v>89</v>
      </c>
      <c r="B25" s="5" t="s">
        <v>95</v>
      </c>
      <c r="C25" s="7" t="s">
        <v>0</v>
      </c>
      <c r="D25" s="8">
        <v>40751</v>
      </c>
      <c r="E25" s="8">
        <v>45217</v>
      </c>
      <c r="F25" s="9">
        <f t="shared" si="10"/>
        <v>12.235616438356164</v>
      </c>
      <c r="G25" s="11">
        <v>7</v>
      </c>
      <c r="H25" s="11" t="str">
        <f t="shared" si="11"/>
        <v>2nd Quarter</v>
      </c>
      <c r="I25" s="11">
        <v>151.19999999999999</v>
      </c>
      <c r="J25" s="11">
        <v>119.4</v>
      </c>
      <c r="K25" s="11">
        <v>152.5</v>
      </c>
      <c r="L25" s="11">
        <v>4.242</v>
      </c>
      <c r="M25" s="11">
        <v>4.1100000000000003</v>
      </c>
      <c r="N25" s="11">
        <f t="shared" si="21"/>
        <v>4.1100000000000003</v>
      </c>
      <c r="O25" s="14">
        <v>2.8540000000000001</v>
      </c>
      <c r="P25" s="14" t="s">
        <v>33</v>
      </c>
      <c r="Q25" s="11">
        <f t="shared" si="22"/>
        <v>2.8540000000000001</v>
      </c>
      <c r="R25" s="11">
        <v>26</v>
      </c>
      <c r="S25" s="11">
        <v>59</v>
      </c>
      <c r="T25" s="11">
        <v>60</v>
      </c>
      <c r="U25" s="11">
        <f t="shared" si="23"/>
        <v>60</v>
      </c>
      <c r="V25" s="11">
        <f t="shared" si="18"/>
        <v>34</v>
      </c>
      <c r="W25" s="11"/>
      <c r="X25" s="11">
        <v>13</v>
      </c>
      <c r="Y25" s="11">
        <v>14</v>
      </c>
      <c r="Z25" s="11">
        <f t="shared" si="24"/>
        <v>14</v>
      </c>
      <c r="AA25" s="11"/>
      <c r="AB25" s="11">
        <v>230</v>
      </c>
      <c r="AC25" s="11">
        <v>228.7</v>
      </c>
      <c r="AD25" s="10">
        <f t="shared" si="25"/>
        <v>230</v>
      </c>
      <c r="AE25" s="11"/>
      <c r="AF25" s="11">
        <v>8</v>
      </c>
      <c r="AG25" s="11">
        <v>8</v>
      </c>
      <c r="AH25" s="11">
        <v>8</v>
      </c>
      <c r="AI25" s="11">
        <v>8</v>
      </c>
      <c r="AJ25" s="11">
        <v>8</v>
      </c>
      <c r="AK25" s="11">
        <v>8</v>
      </c>
      <c r="AL25" s="11">
        <v>2</v>
      </c>
      <c r="AM25" s="11">
        <v>6</v>
      </c>
      <c r="AN25" s="11">
        <v>5</v>
      </c>
      <c r="AO25" s="11">
        <f t="shared" si="26"/>
        <v>61</v>
      </c>
      <c r="AP25" s="11"/>
      <c r="AQ25" s="11">
        <v>23</v>
      </c>
      <c r="AR25" s="11">
        <v>34</v>
      </c>
      <c r="AS25" s="11">
        <f t="shared" si="27"/>
        <v>57</v>
      </c>
      <c r="AT25" s="11"/>
      <c r="AU25" s="11">
        <v>44</v>
      </c>
      <c r="AV25" s="11">
        <v>44</v>
      </c>
      <c r="AW25" s="25">
        <f t="shared" si="28"/>
        <v>88</v>
      </c>
      <c r="AX25" s="9" t="e">
        <f>(AW25-#REF!)/#REF!</f>
        <v>#REF!</v>
      </c>
    </row>
    <row r="26" spans="1:50" x14ac:dyDescent="0.2">
      <c r="A26" s="24" t="s">
        <v>55</v>
      </c>
      <c r="B26" s="13" t="s">
        <v>58</v>
      </c>
      <c r="C26" s="7" t="s">
        <v>2</v>
      </c>
      <c r="D26" s="8">
        <v>40844</v>
      </c>
      <c r="E26" s="8">
        <v>45217</v>
      </c>
      <c r="F26" s="9">
        <f t="shared" si="10"/>
        <v>11.980821917808219</v>
      </c>
      <c r="G26" s="11">
        <v>10</v>
      </c>
      <c r="H26" s="11" t="str">
        <f t="shared" si="11"/>
        <v>2nd Quarter</v>
      </c>
      <c r="I26" s="2">
        <v>149.19999999999999</v>
      </c>
      <c r="J26" s="2">
        <v>114.9</v>
      </c>
      <c r="K26" s="2">
        <v>156.5</v>
      </c>
      <c r="L26" s="2">
        <v>3.7109999999999999</v>
      </c>
      <c r="M26" s="2">
        <v>3.6789999999999998</v>
      </c>
      <c r="N26" s="11">
        <f t="shared" si="21"/>
        <v>3.6789999999999998</v>
      </c>
      <c r="O26" s="2">
        <v>2.585</v>
      </c>
      <c r="P26" s="2">
        <v>2.641</v>
      </c>
      <c r="Q26" s="11">
        <f t="shared" si="22"/>
        <v>2.585</v>
      </c>
      <c r="R26" s="2">
        <v>13</v>
      </c>
      <c r="S26" s="2">
        <v>54</v>
      </c>
      <c r="T26" s="2">
        <v>58</v>
      </c>
      <c r="U26" s="11">
        <f t="shared" si="23"/>
        <v>58</v>
      </c>
      <c r="V26" s="11">
        <f t="shared" si="18"/>
        <v>45</v>
      </c>
      <c r="W26" s="9" t="e">
        <f>(V26-#REF!)/#REF!</f>
        <v>#REF!</v>
      </c>
      <c r="X26" s="2">
        <v>24</v>
      </c>
      <c r="Y26" s="2">
        <v>21</v>
      </c>
      <c r="Z26" s="11">
        <f t="shared" si="24"/>
        <v>24</v>
      </c>
      <c r="AA26" s="2" t="e">
        <f>(Z26-#REF!)/#REF!</f>
        <v>#REF!</v>
      </c>
      <c r="AB26" s="10">
        <v>179.8</v>
      </c>
      <c r="AC26" s="10">
        <v>209.1</v>
      </c>
      <c r="AD26" s="10">
        <f t="shared" si="25"/>
        <v>209.1</v>
      </c>
      <c r="AE26" s="9" t="e">
        <f>(AB26-#REF!)/#REF!</f>
        <v>#REF!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4</v>
      </c>
      <c r="AM26" s="2">
        <v>4</v>
      </c>
      <c r="AN26" s="2">
        <v>8</v>
      </c>
      <c r="AO26" s="11">
        <f t="shared" si="26"/>
        <v>64</v>
      </c>
      <c r="AP26" s="2" t="e">
        <f>(AO26-#REF!)/#REF!</f>
        <v>#REF!</v>
      </c>
      <c r="AQ26" s="2">
        <v>24</v>
      </c>
      <c r="AR26" s="2">
        <v>27</v>
      </c>
      <c r="AS26" s="11">
        <f t="shared" si="27"/>
        <v>51</v>
      </c>
      <c r="AT26" s="10" t="e">
        <f>(AS26-#REF!)/#REF!</f>
        <v>#REF!</v>
      </c>
      <c r="AU26" s="2">
        <v>49</v>
      </c>
      <c r="AV26" s="2">
        <v>55</v>
      </c>
      <c r="AW26" s="25">
        <f t="shared" si="28"/>
        <v>104</v>
      </c>
      <c r="AX26" s="9" t="e">
        <f>(AW26-#REF!)/#REF!</f>
        <v>#REF!</v>
      </c>
    </row>
    <row r="27" spans="1:50" x14ac:dyDescent="0.2">
      <c r="A27" s="24" t="s">
        <v>35</v>
      </c>
      <c r="B27" s="13" t="s">
        <v>43</v>
      </c>
      <c r="C27" s="7" t="s">
        <v>0</v>
      </c>
      <c r="D27" s="8">
        <v>40707</v>
      </c>
      <c r="E27" s="8">
        <v>45217</v>
      </c>
      <c r="F27" s="9">
        <f t="shared" si="10"/>
        <v>12.356164383561644</v>
      </c>
      <c r="G27" s="11">
        <v>6</v>
      </c>
      <c r="H27" s="11" t="str">
        <f t="shared" si="11"/>
        <v>1st Quarter</v>
      </c>
      <c r="I27" s="2">
        <v>151</v>
      </c>
      <c r="J27" s="2">
        <v>113.9</v>
      </c>
      <c r="K27" s="2">
        <v>153</v>
      </c>
      <c r="L27" s="2">
        <v>3.585</v>
      </c>
      <c r="M27" s="2">
        <v>3.6019999999999999</v>
      </c>
      <c r="N27" s="11">
        <f t="shared" si="21"/>
        <v>3.585</v>
      </c>
      <c r="O27" s="2">
        <v>2.609</v>
      </c>
      <c r="P27" s="2">
        <v>2.5510000000000002</v>
      </c>
      <c r="Q27" s="11">
        <f t="shared" si="22"/>
        <v>2.5510000000000002</v>
      </c>
      <c r="R27" s="2">
        <v>11</v>
      </c>
      <c r="S27" s="2">
        <v>50</v>
      </c>
      <c r="T27" s="2">
        <v>49</v>
      </c>
      <c r="U27" s="11">
        <f t="shared" si="23"/>
        <v>50</v>
      </c>
      <c r="V27" s="11">
        <f t="shared" si="18"/>
        <v>39</v>
      </c>
      <c r="W27" s="9" t="e">
        <f>(V27-#REF!)/#REF!</f>
        <v>#REF!</v>
      </c>
      <c r="X27" s="2">
        <v>13</v>
      </c>
      <c r="Y27" s="2">
        <v>14</v>
      </c>
      <c r="Z27" s="11">
        <f t="shared" si="24"/>
        <v>14</v>
      </c>
      <c r="AA27" s="2" t="e">
        <f>(Z27-#REF!)/#REF!</f>
        <v>#REF!</v>
      </c>
      <c r="AB27" s="10">
        <v>225.5</v>
      </c>
      <c r="AC27" s="10">
        <v>205.9</v>
      </c>
      <c r="AD27" s="10">
        <f t="shared" si="25"/>
        <v>225.5</v>
      </c>
      <c r="AE27" s="9" t="e">
        <f>(AB27-#REF!)/#REF!</f>
        <v>#REF!</v>
      </c>
      <c r="AF27" s="2">
        <v>3</v>
      </c>
      <c r="AG27" s="2">
        <v>8</v>
      </c>
      <c r="AH27" s="2">
        <v>2</v>
      </c>
      <c r="AI27" s="2">
        <v>2</v>
      </c>
      <c r="AJ27" s="2">
        <v>4</v>
      </c>
      <c r="AK27" s="2">
        <v>2</v>
      </c>
      <c r="AL27" s="2">
        <v>1</v>
      </c>
      <c r="AM27" s="2">
        <v>1</v>
      </c>
      <c r="AN27" s="2">
        <v>0</v>
      </c>
      <c r="AO27" s="11">
        <f t="shared" si="26"/>
        <v>23</v>
      </c>
      <c r="AP27" s="2" t="e">
        <f>(AO27-#REF!)/#REF!</f>
        <v>#REF!</v>
      </c>
      <c r="AQ27" s="2">
        <v>14</v>
      </c>
      <c r="AR27" s="2">
        <v>20</v>
      </c>
      <c r="AS27" s="11">
        <f t="shared" si="27"/>
        <v>34</v>
      </c>
      <c r="AT27" s="10" t="e">
        <f>(AS27-#REF!)/#REF!</f>
        <v>#REF!</v>
      </c>
      <c r="AU27" s="2">
        <v>43</v>
      </c>
      <c r="AV27" s="2">
        <v>45</v>
      </c>
      <c r="AW27" s="25">
        <f t="shared" si="28"/>
        <v>88</v>
      </c>
      <c r="AX27" s="9" t="e">
        <f>(AW27-#REF!)/#REF!</f>
        <v>#REF!</v>
      </c>
    </row>
    <row r="28" spans="1:50" x14ac:dyDescent="0.2">
      <c r="A28" s="24" t="s">
        <v>35</v>
      </c>
      <c r="B28" s="6" t="s">
        <v>39</v>
      </c>
      <c r="C28" s="7" t="s">
        <v>0</v>
      </c>
      <c r="D28" s="8">
        <v>40814</v>
      </c>
      <c r="E28" s="8">
        <v>45217</v>
      </c>
      <c r="F28" s="9">
        <f t="shared" si="10"/>
        <v>12.063013698630137</v>
      </c>
      <c r="G28" s="11">
        <v>9</v>
      </c>
      <c r="H28" s="11" t="str">
        <f t="shared" si="11"/>
        <v>2nd Quarter</v>
      </c>
      <c r="I28" s="2">
        <v>155</v>
      </c>
      <c r="J28" s="2">
        <v>118</v>
      </c>
      <c r="K28" s="2">
        <v>157</v>
      </c>
      <c r="L28" s="2">
        <v>3.5390000000000001</v>
      </c>
      <c r="M28" s="2">
        <v>3.5710000000000002</v>
      </c>
      <c r="N28" s="11">
        <f t="shared" si="21"/>
        <v>3.5390000000000001</v>
      </c>
      <c r="O28" s="2">
        <v>2.8330000000000002</v>
      </c>
      <c r="P28" s="2">
        <v>2.7530000000000001</v>
      </c>
      <c r="Q28" s="11">
        <f t="shared" si="22"/>
        <v>2.7530000000000001</v>
      </c>
      <c r="R28" s="2">
        <v>30</v>
      </c>
      <c r="S28" s="2">
        <v>75</v>
      </c>
      <c r="T28" s="2">
        <v>78</v>
      </c>
      <c r="U28" s="11">
        <f t="shared" si="23"/>
        <v>78</v>
      </c>
      <c r="V28" s="11">
        <f t="shared" si="18"/>
        <v>48</v>
      </c>
      <c r="W28" s="9" t="e">
        <f>(V28-#REF!)/#REF!</f>
        <v>#REF!</v>
      </c>
      <c r="X28" s="2">
        <v>13</v>
      </c>
      <c r="Y28" s="2">
        <v>18</v>
      </c>
      <c r="Z28" s="11">
        <f t="shared" si="24"/>
        <v>18</v>
      </c>
      <c r="AA28" s="2" t="e">
        <f>(Z28-#REF!)/#REF!</f>
        <v>#REF!</v>
      </c>
      <c r="AB28" s="10">
        <v>212.2</v>
      </c>
      <c r="AC28" s="10">
        <v>196.7</v>
      </c>
      <c r="AD28" s="10">
        <f t="shared" si="25"/>
        <v>212.2</v>
      </c>
      <c r="AE28" s="9" t="e">
        <f>(AB28-#REF!)/#REF!</f>
        <v>#REF!</v>
      </c>
      <c r="AF28" s="2">
        <v>1</v>
      </c>
      <c r="AG28" s="2">
        <v>8</v>
      </c>
      <c r="AH28" s="2">
        <v>1</v>
      </c>
      <c r="AI28" s="2">
        <v>3</v>
      </c>
      <c r="AJ28" s="2">
        <v>2</v>
      </c>
      <c r="AK28" s="2">
        <v>1</v>
      </c>
      <c r="AL28" s="2">
        <v>0</v>
      </c>
      <c r="AM28" s="2">
        <v>4</v>
      </c>
      <c r="AN28" s="2">
        <v>2</v>
      </c>
      <c r="AO28" s="11">
        <f t="shared" si="26"/>
        <v>22</v>
      </c>
      <c r="AP28" s="2" t="e">
        <f>(AO28-#REF!)/#REF!</f>
        <v>#REF!</v>
      </c>
      <c r="AQ28" s="2">
        <v>22</v>
      </c>
      <c r="AR28" s="2">
        <v>25</v>
      </c>
      <c r="AS28" s="11">
        <f t="shared" si="27"/>
        <v>47</v>
      </c>
      <c r="AT28" s="10" t="e">
        <f>(AS28-#REF!)/#REF!</f>
        <v>#REF!</v>
      </c>
      <c r="AU28" s="2">
        <v>36</v>
      </c>
      <c r="AV28" s="2">
        <v>42</v>
      </c>
      <c r="AW28" s="25">
        <f t="shared" si="28"/>
        <v>78</v>
      </c>
      <c r="AX28" s="9" t="e">
        <f>(AW28-#REF!)/#REF!</f>
        <v>#REF!</v>
      </c>
    </row>
    <row r="29" spans="1:50" x14ac:dyDescent="0.2">
      <c r="A29" s="24" t="s">
        <v>35</v>
      </c>
      <c r="B29" s="13" t="s">
        <v>37</v>
      </c>
      <c r="C29" s="7" t="s">
        <v>2</v>
      </c>
      <c r="D29" s="8">
        <v>40756</v>
      </c>
      <c r="E29" s="8">
        <v>45217</v>
      </c>
      <c r="F29" s="9">
        <f t="shared" si="10"/>
        <v>12.221917808219178</v>
      </c>
      <c r="G29" s="11">
        <v>8</v>
      </c>
      <c r="H29" s="11" t="str">
        <f t="shared" si="11"/>
        <v>2nd Quarter</v>
      </c>
      <c r="I29" s="2">
        <v>172.1</v>
      </c>
      <c r="J29" s="2">
        <v>127.3</v>
      </c>
      <c r="K29" s="2">
        <v>173</v>
      </c>
      <c r="L29" s="2">
        <v>3.343</v>
      </c>
      <c r="M29" s="2">
        <v>3.407</v>
      </c>
      <c r="N29" s="11">
        <f t="shared" si="21"/>
        <v>3.343</v>
      </c>
      <c r="O29" s="2">
        <v>2.3260000000000001</v>
      </c>
      <c r="P29" s="2">
        <v>2.3860000000000001</v>
      </c>
      <c r="Q29" s="11">
        <f t="shared" si="22"/>
        <v>2.3260000000000001</v>
      </c>
      <c r="R29" s="2">
        <v>15</v>
      </c>
      <c r="S29" s="2">
        <v>70</v>
      </c>
      <c r="T29" s="2">
        <v>72</v>
      </c>
      <c r="U29" s="11">
        <f t="shared" si="23"/>
        <v>72</v>
      </c>
      <c r="V29" s="11">
        <f t="shared" si="18"/>
        <v>57</v>
      </c>
      <c r="W29" s="9" t="e">
        <f>(V29-#REF!)/#REF!</f>
        <v>#REF!</v>
      </c>
      <c r="X29" s="2">
        <v>10</v>
      </c>
      <c r="Y29" s="2">
        <v>13</v>
      </c>
      <c r="Z29" s="11">
        <f t="shared" si="24"/>
        <v>13</v>
      </c>
      <c r="AA29" s="2" t="e">
        <f>(Z29-#REF!)/#REF!</f>
        <v>#REF!</v>
      </c>
      <c r="AB29" s="10">
        <v>319.2</v>
      </c>
      <c r="AC29" s="10">
        <v>296.60000000000002</v>
      </c>
      <c r="AD29" s="10">
        <f t="shared" si="25"/>
        <v>319.2</v>
      </c>
      <c r="AE29" s="9" t="e">
        <f>(AB29-#REF!)/#REF!</f>
        <v>#REF!</v>
      </c>
      <c r="AF29" s="2">
        <v>2</v>
      </c>
      <c r="AG29" s="2">
        <v>8</v>
      </c>
      <c r="AH29" s="2">
        <v>5</v>
      </c>
      <c r="AI29" s="2">
        <v>8</v>
      </c>
      <c r="AJ29" s="2">
        <v>3</v>
      </c>
      <c r="AK29" s="2">
        <v>8</v>
      </c>
      <c r="AL29" s="2">
        <v>2</v>
      </c>
      <c r="AM29" s="2">
        <v>2</v>
      </c>
      <c r="AN29" s="2">
        <v>4</v>
      </c>
      <c r="AO29" s="11">
        <f t="shared" si="26"/>
        <v>42</v>
      </c>
      <c r="AP29" s="2" t="e">
        <f>(AO29-#REF!)/#REF!</f>
        <v>#REF!</v>
      </c>
      <c r="AQ29" s="2">
        <v>29</v>
      </c>
      <c r="AR29" s="2">
        <v>28</v>
      </c>
      <c r="AS29" s="11">
        <f t="shared" si="27"/>
        <v>57</v>
      </c>
      <c r="AT29" s="10" t="e">
        <f>(AS29-#REF!)/#REF!</f>
        <v>#REF!</v>
      </c>
      <c r="AU29" s="2">
        <v>42</v>
      </c>
      <c r="AV29" s="2">
        <v>40</v>
      </c>
      <c r="AW29" s="25">
        <f t="shared" si="28"/>
        <v>82</v>
      </c>
      <c r="AX29" s="5"/>
    </row>
    <row r="30" spans="1:50" x14ac:dyDescent="0.2">
      <c r="A30" s="24" t="s">
        <v>71</v>
      </c>
      <c r="B30" s="13" t="s">
        <v>73</v>
      </c>
      <c r="C30" s="7" t="s">
        <v>2</v>
      </c>
      <c r="D30" s="8">
        <v>40608</v>
      </c>
      <c r="E30" s="8">
        <v>45217</v>
      </c>
      <c r="F30" s="9">
        <f t="shared" si="10"/>
        <v>12.627397260273973</v>
      </c>
      <c r="G30" s="11">
        <v>3</v>
      </c>
      <c r="H30" s="11" t="str">
        <f t="shared" si="11"/>
        <v>1st Quarter</v>
      </c>
      <c r="I30" s="2">
        <v>167.2</v>
      </c>
      <c r="J30" s="2">
        <v>122.2</v>
      </c>
      <c r="K30" s="2">
        <v>172.5</v>
      </c>
      <c r="L30" s="2">
        <v>4.5609999999999999</v>
      </c>
      <c r="M30" s="2">
        <v>4.5</v>
      </c>
      <c r="N30" s="11">
        <f t="shared" si="21"/>
        <v>4.5</v>
      </c>
      <c r="O30" s="2">
        <v>3.4039999999999999</v>
      </c>
      <c r="P30" s="2">
        <v>3.1349999999999998</v>
      </c>
      <c r="Q30" s="11">
        <f t="shared" si="22"/>
        <v>3.1349999999999998</v>
      </c>
      <c r="R30" s="2">
        <v>34</v>
      </c>
      <c r="S30" s="2">
        <v>58</v>
      </c>
      <c r="T30" s="2">
        <v>57</v>
      </c>
      <c r="U30" s="11">
        <f t="shared" si="23"/>
        <v>58</v>
      </c>
      <c r="V30" s="11">
        <f t="shared" si="18"/>
        <v>24</v>
      </c>
      <c r="W30" s="9" t="e">
        <f>(V30-#REF!)/#REF!</f>
        <v>#REF!</v>
      </c>
      <c r="X30" s="2">
        <v>14</v>
      </c>
      <c r="Y30" s="2">
        <v>15</v>
      </c>
      <c r="Z30" s="11">
        <f t="shared" si="24"/>
        <v>15</v>
      </c>
      <c r="AA30" s="2" t="e">
        <f>(Z30-#REF!)/#REF!</f>
        <v>#REF!</v>
      </c>
      <c r="AB30" s="10">
        <v>220.6</v>
      </c>
      <c r="AC30" s="10">
        <v>220.6</v>
      </c>
      <c r="AD30" s="10">
        <f t="shared" si="25"/>
        <v>220.6</v>
      </c>
      <c r="AE30" s="9" t="e">
        <f>(AB30-#REF!)/#REF!</f>
        <v>#REF!</v>
      </c>
      <c r="AF30" s="2">
        <v>4</v>
      </c>
      <c r="AG30" s="2">
        <v>6</v>
      </c>
      <c r="AH30" s="2">
        <v>8</v>
      </c>
      <c r="AI30" s="2">
        <v>3</v>
      </c>
      <c r="AJ30" s="2">
        <v>2</v>
      </c>
      <c r="AK30" s="2">
        <v>1</v>
      </c>
      <c r="AL30" s="2">
        <v>0</v>
      </c>
      <c r="AM30" s="2">
        <v>3</v>
      </c>
      <c r="AN30" s="2">
        <v>4</v>
      </c>
      <c r="AO30" s="11">
        <f t="shared" si="26"/>
        <v>31</v>
      </c>
      <c r="AP30" s="2" t="e">
        <f>(AO30-#REF!)/#REF!</f>
        <v>#REF!</v>
      </c>
      <c r="AQ30" s="2">
        <v>16</v>
      </c>
      <c r="AR30" s="2">
        <v>15</v>
      </c>
      <c r="AS30" s="11">
        <f t="shared" si="27"/>
        <v>31</v>
      </c>
      <c r="AT30" s="10" t="e">
        <f>(AS30-#REF!)/#REF!</f>
        <v>#REF!</v>
      </c>
      <c r="AU30" s="2">
        <v>30</v>
      </c>
      <c r="AV30" s="2">
        <v>29</v>
      </c>
      <c r="AW30" s="25">
        <f t="shared" si="28"/>
        <v>59</v>
      </c>
      <c r="AX30" s="5"/>
    </row>
    <row r="31" spans="1:50" x14ac:dyDescent="0.2">
      <c r="A31" s="24" t="s">
        <v>48</v>
      </c>
      <c r="B31" s="13" t="s">
        <v>49</v>
      </c>
      <c r="C31" s="7" t="s">
        <v>2</v>
      </c>
      <c r="D31" s="8">
        <v>40550</v>
      </c>
      <c r="E31" s="8">
        <v>45217</v>
      </c>
      <c r="F31" s="9">
        <f t="shared" si="10"/>
        <v>12.786301369863013</v>
      </c>
      <c r="G31" s="11">
        <v>1</v>
      </c>
      <c r="H31" s="11" t="str">
        <f t="shared" si="11"/>
        <v>1st Quarter</v>
      </c>
      <c r="I31" s="2">
        <v>140.4</v>
      </c>
      <c r="J31" s="2">
        <v>109.6</v>
      </c>
      <c r="K31" s="2">
        <v>147.5</v>
      </c>
      <c r="L31" s="2">
        <v>3.754</v>
      </c>
      <c r="M31" s="2">
        <v>3.7890000000000001</v>
      </c>
      <c r="N31" s="11">
        <f t="shared" si="21"/>
        <v>3.754</v>
      </c>
      <c r="O31" s="2">
        <v>2.621</v>
      </c>
      <c r="P31" s="2">
        <v>2.5830000000000002</v>
      </c>
      <c r="Q31" s="11">
        <f t="shared" si="22"/>
        <v>2.5830000000000002</v>
      </c>
      <c r="R31" s="2">
        <v>7</v>
      </c>
      <c r="S31" s="2">
        <v>43</v>
      </c>
      <c r="T31" s="2">
        <v>43</v>
      </c>
      <c r="U31" s="11">
        <f t="shared" si="23"/>
        <v>43</v>
      </c>
      <c r="V31" s="11">
        <f t="shared" si="18"/>
        <v>36</v>
      </c>
      <c r="W31" s="9" t="e">
        <f>(V31-#REF!)/#REF!</f>
        <v>#REF!</v>
      </c>
      <c r="X31" s="2">
        <v>15</v>
      </c>
      <c r="Y31" s="2">
        <v>18</v>
      </c>
      <c r="Z31" s="11">
        <f t="shared" si="24"/>
        <v>18</v>
      </c>
      <c r="AA31" s="2" t="e">
        <f>(Z31-#REF!)/#REF!</f>
        <v>#REF!</v>
      </c>
      <c r="AB31" s="10">
        <v>140.69999999999999</v>
      </c>
      <c r="AC31" s="10">
        <v>135</v>
      </c>
      <c r="AD31" s="10">
        <f t="shared" si="25"/>
        <v>140.69999999999999</v>
      </c>
      <c r="AE31" s="9" t="e">
        <f>(AB31-#REF!)/#REF!</f>
        <v>#REF!</v>
      </c>
      <c r="AF31" s="2">
        <v>8</v>
      </c>
      <c r="AG31" s="2">
        <v>8</v>
      </c>
      <c r="AH31" s="2">
        <v>8</v>
      </c>
      <c r="AI31" s="2">
        <v>8</v>
      </c>
      <c r="AJ31" s="2">
        <v>8</v>
      </c>
      <c r="AK31" s="2">
        <v>8</v>
      </c>
      <c r="AL31" s="2">
        <v>8</v>
      </c>
      <c r="AM31" s="2">
        <v>8</v>
      </c>
      <c r="AN31" s="2">
        <v>7</v>
      </c>
      <c r="AO31" s="11">
        <f t="shared" si="26"/>
        <v>71</v>
      </c>
      <c r="AP31" s="2" t="e">
        <f>(AO31-#REF!)/#REF!</f>
        <v>#REF!</v>
      </c>
      <c r="AQ31" s="2">
        <v>27</v>
      </c>
      <c r="AR31" s="2">
        <v>30</v>
      </c>
      <c r="AS31" s="11">
        <f t="shared" si="27"/>
        <v>57</v>
      </c>
      <c r="AT31" s="10" t="e">
        <f>(AS31-#REF!)/#REF!</f>
        <v>#REF!</v>
      </c>
      <c r="AU31" s="2">
        <v>55</v>
      </c>
      <c r="AV31" s="2">
        <v>57</v>
      </c>
      <c r="AW31" s="25">
        <f t="shared" si="28"/>
        <v>112</v>
      </c>
      <c r="AX31" s="5"/>
    </row>
    <row r="32" spans="1:50" x14ac:dyDescent="0.2">
      <c r="A32" s="24" t="s">
        <v>35</v>
      </c>
      <c r="B32" s="6" t="s">
        <v>44</v>
      </c>
      <c r="C32" s="7" t="s">
        <v>0</v>
      </c>
      <c r="D32" s="8">
        <v>40736</v>
      </c>
      <c r="E32" s="8">
        <v>45217</v>
      </c>
      <c r="F32" s="9">
        <f t="shared" si="10"/>
        <v>12.276712328767124</v>
      </c>
      <c r="G32" s="11">
        <v>7</v>
      </c>
      <c r="H32" s="11" t="str">
        <f t="shared" si="11"/>
        <v>2nd Quarter</v>
      </c>
      <c r="I32" s="2">
        <v>155.80000000000001</v>
      </c>
      <c r="J32" s="2">
        <v>119.2</v>
      </c>
      <c r="K32" s="2">
        <v>156</v>
      </c>
      <c r="L32" s="2">
        <v>3.65</v>
      </c>
      <c r="M32" s="2">
        <v>3.5910000000000002</v>
      </c>
      <c r="N32" s="11">
        <f t="shared" si="21"/>
        <v>3.5910000000000002</v>
      </c>
      <c r="O32" s="2">
        <v>2.5779999999999998</v>
      </c>
      <c r="P32" s="2">
        <v>2.556</v>
      </c>
      <c r="Q32" s="11">
        <f t="shared" si="22"/>
        <v>2.556</v>
      </c>
      <c r="R32" s="2">
        <v>9</v>
      </c>
      <c r="S32" s="2">
        <v>43</v>
      </c>
      <c r="T32" s="2">
        <v>44</v>
      </c>
      <c r="U32" s="11">
        <f t="shared" si="23"/>
        <v>44</v>
      </c>
      <c r="V32" s="11">
        <f t="shared" si="18"/>
        <v>35</v>
      </c>
      <c r="W32" s="9" t="e">
        <f>(V32-#REF!)/#REF!</f>
        <v>#REF!</v>
      </c>
      <c r="X32" s="2">
        <v>13</v>
      </c>
      <c r="Y32" s="2">
        <v>17</v>
      </c>
      <c r="Z32" s="11">
        <f t="shared" si="24"/>
        <v>17</v>
      </c>
      <c r="AA32" s="2" t="e">
        <f>(Z32-#REF!)/#REF!</f>
        <v>#REF!</v>
      </c>
      <c r="AB32" s="10">
        <v>166.7</v>
      </c>
      <c r="AC32" s="10">
        <v>176.5</v>
      </c>
      <c r="AD32" s="10">
        <f t="shared" si="25"/>
        <v>176.5</v>
      </c>
      <c r="AE32" s="9" t="e">
        <f>(AB32-#REF!)/#REF!</f>
        <v>#REF!</v>
      </c>
      <c r="AF32" s="2">
        <v>8</v>
      </c>
      <c r="AG32" s="2">
        <v>8</v>
      </c>
      <c r="AH32" s="2">
        <v>8</v>
      </c>
      <c r="AI32" s="2">
        <v>8</v>
      </c>
      <c r="AJ32" s="2">
        <v>8</v>
      </c>
      <c r="AK32" s="2">
        <v>4</v>
      </c>
      <c r="AL32" s="2">
        <v>3</v>
      </c>
      <c r="AM32" s="2">
        <v>4</v>
      </c>
      <c r="AN32" s="2">
        <v>6</v>
      </c>
      <c r="AO32" s="11">
        <f t="shared" si="26"/>
        <v>57</v>
      </c>
      <c r="AP32" s="2" t="e">
        <f>(AO32-#REF!)/#REF!</f>
        <v>#REF!</v>
      </c>
      <c r="AQ32" s="2">
        <v>29</v>
      </c>
      <c r="AR32" s="2">
        <v>25</v>
      </c>
      <c r="AS32" s="11">
        <f t="shared" si="27"/>
        <v>54</v>
      </c>
      <c r="AT32" s="10" t="e">
        <f>(AS32-#REF!)/#REF!</f>
        <v>#REF!</v>
      </c>
      <c r="AU32" s="2">
        <v>43</v>
      </c>
      <c r="AV32" s="2">
        <v>44</v>
      </c>
      <c r="AW32" s="25">
        <f t="shared" si="28"/>
        <v>87</v>
      </c>
      <c r="AX32" s="5"/>
    </row>
    <row r="33" spans="1:50" x14ac:dyDescent="0.2">
      <c r="A33" s="24" t="s">
        <v>62</v>
      </c>
      <c r="B33" s="13" t="s">
        <v>77</v>
      </c>
      <c r="C33" s="7" t="s">
        <v>2</v>
      </c>
      <c r="D33" s="8">
        <v>40767</v>
      </c>
      <c r="E33" s="8">
        <v>45217</v>
      </c>
      <c r="F33" s="9">
        <f t="shared" si="10"/>
        <v>12.191780821917808</v>
      </c>
      <c r="G33" s="11">
        <v>8</v>
      </c>
      <c r="H33" s="11" t="str">
        <f t="shared" si="11"/>
        <v>2nd Quarter</v>
      </c>
      <c r="I33" s="2">
        <v>139.5</v>
      </c>
      <c r="J33" s="2">
        <v>110.1</v>
      </c>
      <c r="K33" s="2">
        <v>144</v>
      </c>
      <c r="L33" s="2">
        <v>3.4689999999999999</v>
      </c>
      <c r="M33" s="2">
        <v>3.4729999999999999</v>
      </c>
      <c r="N33" s="14">
        <f>MIN(L33:M33)</f>
        <v>3.4689999999999999</v>
      </c>
      <c r="O33" s="3">
        <v>2.5299999999999998</v>
      </c>
      <c r="P33" s="3" t="s">
        <v>33</v>
      </c>
      <c r="Q33" s="14">
        <f>MIN(O33:P33)</f>
        <v>2.5299999999999998</v>
      </c>
      <c r="R33" s="2">
        <v>10</v>
      </c>
      <c r="S33" s="2">
        <v>52</v>
      </c>
      <c r="T33" s="2">
        <v>52</v>
      </c>
      <c r="U33" s="11">
        <f t="shared" si="23"/>
        <v>52</v>
      </c>
      <c r="V33" s="11">
        <f t="shared" si="18"/>
        <v>42</v>
      </c>
      <c r="W33" s="9" t="e">
        <f>(V33-#REF!)/#REF!</f>
        <v>#REF!</v>
      </c>
      <c r="X33" s="2">
        <v>12</v>
      </c>
      <c r="Y33" s="2">
        <v>15</v>
      </c>
      <c r="Z33" s="11">
        <f t="shared" si="24"/>
        <v>15</v>
      </c>
      <c r="AA33" s="2" t="e">
        <f>(Z33-#REF!)/#REF!</f>
        <v>#REF!</v>
      </c>
      <c r="AB33" s="10">
        <v>186.9</v>
      </c>
      <c r="AC33" s="10">
        <v>175.8</v>
      </c>
      <c r="AD33" s="10">
        <f t="shared" si="25"/>
        <v>186.9</v>
      </c>
      <c r="AE33" s="9" t="e">
        <f>(AB33-#REF!)/#REF!</f>
        <v>#REF!</v>
      </c>
      <c r="AF33" s="2">
        <v>8</v>
      </c>
      <c r="AG33" s="2">
        <v>8</v>
      </c>
      <c r="AH33" s="2">
        <v>8</v>
      </c>
      <c r="AI33" s="2">
        <v>4</v>
      </c>
      <c r="AJ33" s="2">
        <v>3</v>
      </c>
      <c r="AK33" s="2">
        <v>4</v>
      </c>
      <c r="AL33" s="2">
        <v>4</v>
      </c>
      <c r="AM33" s="2">
        <v>2</v>
      </c>
      <c r="AN33" s="2">
        <v>2</v>
      </c>
      <c r="AO33" s="11">
        <f t="shared" si="26"/>
        <v>43</v>
      </c>
      <c r="AP33" s="2" t="e">
        <f>(AO33-#REF!)/#REF!</f>
        <v>#REF!</v>
      </c>
      <c r="AQ33" s="2">
        <v>21</v>
      </c>
      <c r="AR33" s="2">
        <v>31</v>
      </c>
      <c r="AS33" s="11">
        <f t="shared" si="27"/>
        <v>52</v>
      </c>
      <c r="AT33" s="10" t="e">
        <f>(AS33-#REF!)/#REF!</f>
        <v>#REF!</v>
      </c>
      <c r="AU33" s="2">
        <v>53</v>
      </c>
      <c r="AV33" s="2">
        <v>58</v>
      </c>
      <c r="AW33" s="25">
        <f t="shared" si="28"/>
        <v>111</v>
      </c>
      <c r="AX33" s="5"/>
    </row>
    <row r="34" spans="1:50" x14ac:dyDescent="0.2">
      <c r="A34" s="24" t="s">
        <v>62</v>
      </c>
      <c r="B34" s="6" t="s">
        <v>78</v>
      </c>
      <c r="C34" s="7" t="s">
        <v>2</v>
      </c>
      <c r="D34" s="8">
        <v>40885</v>
      </c>
      <c r="E34" s="8">
        <v>45217</v>
      </c>
      <c r="F34" s="9">
        <f t="shared" si="10"/>
        <v>11.868493150684932</v>
      </c>
      <c r="G34" s="11">
        <v>8</v>
      </c>
      <c r="H34" s="11" t="str">
        <f t="shared" si="11"/>
        <v>2nd Quarter</v>
      </c>
      <c r="I34" s="2">
        <v>147.69999999999999</v>
      </c>
      <c r="J34" s="2">
        <v>113.5</v>
      </c>
      <c r="K34" s="2">
        <v>151</v>
      </c>
      <c r="L34" s="2">
        <v>3.7189999999999999</v>
      </c>
      <c r="M34" s="2">
        <v>3.6</v>
      </c>
      <c r="N34" s="14">
        <f>MIN(L34:M34)</f>
        <v>3.6</v>
      </c>
      <c r="O34" s="3">
        <v>2.605</v>
      </c>
      <c r="P34" s="3" t="s">
        <v>33</v>
      </c>
      <c r="Q34" s="14">
        <f>MIN(O34:P34)</f>
        <v>2.605</v>
      </c>
      <c r="R34" s="2">
        <v>25</v>
      </c>
      <c r="S34" s="2">
        <v>60</v>
      </c>
      <c r="T34" s="2">
        <v>63</v>
      </c>
      <c r="U34" s="11">
        <f t="shared" si="23"/>
        <v>63</v>
      </c>
      <c r="V34" s="11">
        <f t="shared" si="18"/>
        <v>38</v>
      </c>
      <c r="W34" s="9" t="e">
        <f>(V34-#REF!)/#REF!</f>
        <v>#REF!</v>
      </c>
      <c r="X34" s="2">
        <v>22</v>
      </c>
      <c r="Y34" s="2">
        <v>21</v>
      </c>
      <c r="Z34" s="11">
        <f t="shared" si="24"/>
        <v>22</v>
      </c>
      <c r="AA34" s="2" t="e">
        <f>(Z34-#REF!)/#REF!</f>
        <v>#REF!</v>
      </c>
      <c r="AB34" s="10">
        <v>197.1</v>
      </c>
      <c r="AC34" s="10">
        <v>179.8</v>
      </c>
      <c r="AD34" s="10">
        <f t="shared" si="25"/>
        <v>197.1</v>
      </c>
      <c r="AE34" s="9" t="e">
        <f>(AB34-#REF!)/#REF!</f>
        <v>#REF!</v>
      </c>
      <c r="AF34" s="2">
        <v>8</v>
      </c>
      <c r="AG34" s="2">
        <v>7</v>
      </c>
      <c r="AH34" s="2">
        <v>8</v>
      </c>
      <c r="AI34" s="2">
        <v>2</v>
      </c>
      <c r="AJ34" s="2">
        <v>2</v>
      </c>
      <c r="AK34" s="2">
        <v>8</v>
      </c>
      <c r="AL34" s="2">
        <v>0</v>
      </c>
      <c r="AM34" s="2">
        <v>3</v>
      </c>
      <c r="AN34" s="2">
        <v>1</v>
      </c>
      <c r="AO34" s="11">
        <f t="shared" si="26"/>
        <v>39</v>
      </c>
      <c r="AP34" s="2" t="e">
        <f>(AO34-#REF!)/#REF!</f>
        <v>#REF!</v>
      </c>
      <c r="AQ34" s="2">
        <v>29</v>
      </c>
      <c r="AR34" s="2">
        <v>30</v>
      </c>
      <c r="AS34" s="11">
        <f t="shared" si="27"/>
        <v>59</v>
      </c>
      <c r="AT34" s="10" t="e">
        <f>(AS34-#REF!)/#REF!</f>
        <v>#REF!</v>
      </c>
      <c r="AU34" s="2">
        <v>47</v>
      </c>
      <c r="AV34" s="2">
        <v>50</v>
      </c>
      <c r="AW34" s="25">
        <f t="shared" si="28"/>
        <v>97</v>
      </c>
      <c r="AX34" s="5"/>
    </row>
    <row r="35" spans="1:50" x14ac:dyDescent="0.2">
      <c r="A35" s="24" t="s">
        <v>62</v>
      </c>
      <c r="B35" s="13" t="s">
        <v>75</v>
      </c>
      <c r="C35" s="7" t="s">
        <v>2</v>
      </c>
      <c r="D35" s="8">
        <v>40801</v>
      </c>
      <c r="E35" s="8">
        <v>45217</v>
      </c>
      <c r="F35" s="9">
        <f t="shared" ref="F35:F58" si="29">IF($B35 &lt;&gt; "", YEARFRAC(E35, D35, 3), "")</f>
        <v>12.098630136986301</v>
      </c>
      <c r="G35" s="11">
        <v>9</v>
      </c>
      <c r="H35" s="11" t="str">
        <f t="shared" ref="H35:H58" si="30">IF(G35&lt;=6, "1st Quarter", "2nd Quarter")</f>
        <v>2nd Quarter</v>
      </c>
      <c r="I35" s="2">
        <v>163.80000000000001</v>
      </c>
      <c r="J35" s="2">
        <v>123.1</v>
      </c>
      <c r="K35" s="2">
        <v>171.5</v>
      </c>
      <c r="L35" s="3">
        <v>3.49</v>
      </c>
      <c r="M35" s="3">
        <v>3.61</v>
      </c>
      <c r="N35" s="14">
        <f>MIN(L35:M35)</f>
        <v>3.49</v>
      </c>
      <c r="O35" s="2">
        <v>2.5630000000000002</v>
      </c>
      <c r="P35" s="2">
        <v>2.5049999999999999</v>
      </c>
      <c r="Q35" s="11">
        <f>MIN(O35:P35)</f>
        <v>2.5049999999999999</v>
      </c>
      <c r="R35" s="2">
        <v>45</v>
      </c>
      <c r="S35" s="2">
        <v>81</v>
      </c>
      <c r="T35" s="2">
        <v>84</v>
      </c>
      <c r="U35" s="11">
        <f t="shared" si="23"/>
        <v>84</v>
      </c>
      <c r="V35" s="11">
        <f t="shared" si="18"/>
        <v>39</v>
      </c>
      <c r="W35" s="9" t="e">
        <f>(V35-#REF!)/#REF!</f>
        <v>#REF!</v>
      </c>
      <c r="X35" s="2">
        <v>22</v>
      </c>
      <c r="Y35" s="2">
        <v>23</v>
      </c>
      <c r="Z35" s="11">
        <f t="shared" si="24"/>
        <v>23</v>
      </c>
      <c r="AA35" s="2" t="e">
        <f>(Z35-#REF!)/#REF!</f>
        <v>#REF!</v>
      </c>
      <c r="AB35" s="10">
        <v>258.89999999999998</v>
      </c>
      <c r="AC35" s="10">
        <v>232.7</v>
      </c>
      <c r="AD35" s="10">
        <f t="shared" si="25"/>
        <v>258.89999999999998</v>
      </c>
      <c r="AE35" s="9" t="e">
        <f>(AB35-#REF!)/#REF!</f>
        <v>#REF!</v>
      </c>
      <c r="AF35" s="2">
        <v>7</v>
      </c>
      <c r="AG35" s="2">
        <v>7</v>
      </c>
      <c r="AH35" s="2">
        <v>8</v>
      </c>
      <c r="AI35" s="2">
        <v>5</v>
      </c>
      <c r="AJ35" s="2">
        <v>4</v>
      </c>
      <c r="AK35" s="2">
        <v>2</v>
      </c>
      <c r="AL35" s="2">
        <v>1</v>
      </c>
      <c r="AM35" s="2">
        <v>8</v>
      </c>
      <c r="AN35" s="2">
        <v>3</v>
      </c>
      <c r="AO35" s="11">
        <f t="shared" si="26"/>
        <v>45</v>
      </c>
      <c r="AP35" s="2" t="e">
        <f>(AO35-#REF!)/#REF!</f>
        <v>#REF!</v>
      </c>
      <c r="AQ35" s="2">
        <v>19</v>
      </c>
      <c r="AR35" s="2">
        <v>24</v>
      </c>
      <c r="AS35" s="11">
        <f t="shared" si="27"/>
        <v>43</v>
      </c>
      <c r="AT35" s="10" t="e">
        <f>(AS35-#REF!)/#REF!</f>
        <v>#REF!</v>
      </c>
      <c r="AU35" s="2">
        <v>44</v>
      </c>
      <c r="AV35" s="2">
        <v>41</v>
      </c>
      <c r="AW35" s="25">
        <f t="shared" si="28"/>
        <v>85</v>
      </c>
      <c r="AX35" s="5"/>
    </row>
    <row r="36" spans="1:50" x14ac:dyDescent="0.2">
      <c r="A36" s="24" t="s">
        <v>45</v>
      </c>
      <c r="B36" s="13" t="s">
        <v>50</v>
      </c>
      <c r="C36" s="7" t="s">
        <v>2</v>
      </c>
      <c r="D36" s="8">
        <v>40698</v>
      </c>
      <c r="E36" s="8">
        <v>45217</v>
      </c>
      <c r="F36" s="9">
        <f t="shared" si="29"/>
        <v>12.38082191780822</v>
      </c>
      <c r="G36" s="11">
        <v>6</v>
      </c>
      <c r="H36" s="11" t="str">
        <f t="shared" si="30"/>
        <v>1st Quarter</v>
      </c>
      <c r="I36" s="2">
        <v>143.69999999999999</v>
      </c>
      <c r="J36" s="2">
        <v>110.9</v>
      </c>
      <c r="K36" s="2">
        <v>148.5</v>
      </c>
      <c r="L36" s="2">
        <v>3.7330000000000001</v>
      </c>
      <c r="M36" s="2">
        <v>3.718</v>
      </c>
      <c r="N36" s="11">
        <f>MIN(L36,M36)</f>
        <v>3.718</v>
      </c>
      <c r="O36" s="2">
        <v>2.863</v>
      </c>
      <c r="P36" s="2">
        <v>2.5739999999999998</v>
      </c>
      <c r="Q36" s="11">
        <f>MIN(O36,P36)</f>
        <v>2.5739999999999998</v>
      </c>
      <c r="R36" s="2">
        <v>33</v>
      </c>
      <c r="S36" s="2">
        <v>64</v>
      </c>
      <c r="T36" s="2">
        <v>67</v>
      </c>
      <c r="U36" s="11">
        <f t="shared" si="23"/>
        <v>67</v>
      </c>
      <c r="V36" s="11">
        <f t="shared" si="18"/>
        <v>34</v>
      </c>
      <c r="W36" s="9" t="e">
        <f>(V36-#REF!)/#REF!</f>
        <v>#REF!</v>
      </c>
      <c r="X36" s="2">
        <v>19</v>
      </c>
      <c r="Y36" s="2">
        <v>10</v>
      </c>
      <c r="Z36" s="11">
        <f t="shared" si="24"/>
        <v>19</v>
      </c>
      <c r="AA36" s="2" t="e">
        <f>(Z36-#REF!)/#REF!</f>
        <v>#REF!</v>
      </c>
      <c r="AB36" s="10">
        <v>178.5</v>
      </c>
      <c r="AC36" s="10">
        <v>174.9</v>
      </c>
      <c r="AD36" s="10">
        <f t="shared" si="25"/>
        <v>178.5</v>
      </c>
      <c r="AE36" s="9" t="e">
        <f>(AB36-#REF!)/#REF!</f>
        <v>#REF!</v>
      </c>
      <c r="AF36" s="2">
        <v>8</v>
      </c>
      <c r="AG36" s="2">
        <v>8</v>
      </c>
      <c r="AH36" s="2">
        <v>8</v>
      </c>
      <c r="AI36" s="2">
        <v>8</v>
      </c>
      <c r="AJ36" s="2">
        <v>3</v>
      </c>
      <c r="AK36" s="2">
        <v>8</v>
      </c>
      <c r="AL36" s="2">
        <v>8</v>
      </c>
      <c r="AM36" s="2">
        <v>4</v>
      </c>
      <c r="AN36" s="2">
        <v>2</v>
      </c>
      <c r="AO36" s="11">
        <f t="shared" si="26"/>
        <v>57</v>
      </c>
      <c r="AP36" s="2" t="e">
        <f>(AO36-#REF!)/#REF!</f>
        <v>#REF!</v>
      </c>
      <c r="AQ36" s="2">
        <v>25</v>
      </c>
      <c r="AR36" s="2">
        <v>29</v>
      </c>
      <c r="AS36" s="11">
        <f t="shared" si="27"/>
        <v>54</v>
      </c>
      <c r="AT36" s="10" t="e">
        <f>(AS36-#REF!)/#REF!</f>
        <v>#REF!</v>
      </c>
      <c r="AU36" s="2">
        <v>47</v>
      </c>
      <c r="AV36" s="2">
        <v>43</v>
      </c>
      <c r="AW36" s="25">
        <f t="shared" si="28"/>
        <v>90</v>
      </c>
      <c r="AX36" s="5"/>
    </row>
    <row r="37" spans="1:50" ht="14.25" customHeight="1" x14ac:dyDescent="0.2">
      <c r="A37" s="24" t="s">
        <v>62</v>
      </c>
      <c r="B37" s="13" t="s">
        <v>76</v>
      </c>
      <c r="C37" s="7" t="s">
        <v>2</v>
      </c>
      <c r="D37" s="8">
        <v>40759</v>
      </c>
      <c r="E37" s="8">
        <v>45217</v>
      </c>
      <c r="F37" s="9">
        <f t="shared" si="29"/>
        <v>12.213698630136987</v>
      </c>
      <c r="G37" s="11">
        <v>8</v>
      </c>
      <c r="H37" s="11" t="str">
        <f t="shared" si="30"/>
        <v>2nd Quarter</v>
      </c>
      <c r="I37" s="2">
        <v>141.5</v>
      </c>
      <c r="J37" s="2">
        <v>110.8</v>
      </c>
      <c r="K37" s="2">
        <v>143</v>
      </c>
      <c r="L37" s="2">
        <v>3.6230000000000002</v>
      </c>
      <c r="M37" s="2">
        <v>3.5489999999999999</v>
      </c>
      <c r="N37" s="14">
        <f>MIN(L37:M37)</f>
        <v>3.5489999999999999</v>
      </c>
      <c r="O37" s="2">
        <v>2.516</v>
      </c>
      <c r="P37" s="2">
        <v>2.468</v>
      </c>
      <c r="Q37" s="11">
        <f>MIN(O37:P37)</f>
        <v>2.468</v>
      </c>
      <c r="R37" s="2">
        <v>12</v>
      </c>
      <c r="S37" s="2">
        <v>50</v>
      </c>
      <c r="T37" s="2">
        <v>56</v>
      </c>
      <c r="U37" s="11">
        <f t="shared" si="23"/>
        <v>56</v>
      </c>
      <c r="V37" s="11">
        <f t="shared" si="18"/>
        <v>44</v>
      </c>
      <c r="W37" s="9" t="e">
        <f>(V37-#REF!)/#REF!</f>
        <v>#REF!</v>
      </c>
      <c r="X37" s="2">
        <v>15</v>
      </c>
      <c r="Y37" s="2">
        <v>19</v>
      </c>
      <c r="Z37" s="11">
        <f t="shared" si="24"/>
        <v>19</v>
      </c>
      <c r="AA37" s="2" t="e">
        <f>(Z37-#REF!)/#REF!</f>
        <v>#REF!</v>
      </c>
      <c r="AB37" s="10">
        <v>202</v>
      </c>
      <c r="AC37" s="10">
        <v>218</v>
      </c>
      <c r="AD37" s="10">
        <f t="shared" si="25"/>
        <v>218</v>
      </c>
      <c r="AE37" s="9" t="e">
        <f>(AB37-#REF!)/#REF!</f>
        <v>#REF!</v>
      </c>
      <c r="AF37" s="2">
        <v>4</v>
      </c>
      <c r="AG37" s="2">
        <v>8</v>
      </c>
      <c r="AH37" s="2">
        <v>8</v>
      </c>
      <c r="AI37" s="2">
        <v>7</v>
      </c>
      <c r="AJ37" s="2">
        <v>5</v>
      </c>
      <c r="AK37" s="2">
        <v>6</v>
      </c>
      <c r="AL37" s="2">
        <v>8</v>
      </c>
      <c r="AM37" s="2">
        <v>6</v>
      </c>
      <c r="AN37" s="2">
        <v>8</v>
      </c>
      <c r="AO37" s="11">
        <f t="shared" si="26"/>
        <v>60</v>
      </c>
      <c r="AP37" s="2" t="e">
        <f>(AO37-#REF!)/#REF!</f>
        <v>#REF!</v>
      </c>
      <c r="AQ37" s="2">
        <v>25</v>
      </c>
      <c r="AR37" s="2">
        <v>32</v>
      </c>
      <c r="AS37" s="11">
        <f t="shared" si="27"/>
        <v>57</v>
      </c>
      <c r="AT37" s="10" t="e">
        <f>(AS37-#REF!)/#REF!</f>
        <v>#REF!</v>
      </c>
      <c r="AU37" s="2">
        <v>44</v>
      </c>
      <c r="AV37" s="2">
        <v>47</v>
      </c>
      <c r="AW37" s="25">
        <f t="shared" si="28"/>
        <v>91</v>
      </c>
      <c r="AX37" s="5"/>
    </row>
    <row r="38" spans="1:50" x14ac:dyDescent="0.2">
      <c r="A38" s="24" t="s">
        <v>45</v>
      </c>
      <c r="B38" s="13" t="s">
        <v>46</v>
      </c>
      <c r="C38" s="7" t="s">
        <v>2</v>
      </c>
      <c r="D38" s="8">
        <v>40638</v>
      </c>
      <c r="E38" s="8">
        <v>45217</v>
      </c>
      <c r="F38" s="9">
        <f t="shared" si="29"/>
        <v>12.545205479452054</v>
      </c>
      <c r="G38" s="11">
        <v>4</v>
      </c>
      <c r="H38" s="11" t="str">
        <f t="shared" si="30"/>
        <v>1st Quarter</v>
      </c>
      <c r="I38" s="2">
        <v>149.4</v>
      </c>
      <c r="J38" s="2">
        <v>113.6</v>
      </c>
      <c r="K38" s="2">
        <v>151</v>
      </c>
      <c r="L38" s="2">
        <v>3.6619999999999999</v>
      </c>
      <c r="M38" s="2">
        <v>3.67</v>
      </c>
      <c r="N38" s="11">
        <f t="shared" ref="N38:N44" si="31">MIN(L38,M38)</f>
        <v>3.6619999999999999</v>
      </c>
      <c r="O38" s="2">
        <v>2.6059999999999999</v>
      </c>
      <c r="P38" s="2">
        <v>2.54</v>
      </c>
      <c r="Q38" s="11">
        <f t="shared" ref="Q38:Q44" si="32">MIN(O38,P38)</f>
        <v>2.54</v>
      </c>
      <c r="R38" s="2">
        <v>37</v>
      </c>
      <c r="S38" s="2">
        <v>74</v>
      </c>
      <c r="T38" s="2">
        <v>76</v>
      </c>
      <c r="U38" s="11">
        <f t="shared" si="23"/>
        <v>76</v>
      </c>
      <c r="V38" s="11">
        <f t="shared" si="18"/>
        <v>39</v>
      </c>
      <c r="W38" s="9" t="e">
        <f>(V38-#REF!)/#REF!</f>
        <v>#REF!</v>
      </c>
      <c r="X38" s="2">
        <v>19</v>
      </c>
      <c r="Y38" s="2">
        <v>19</v>
      </c>
      <c r="Z38" s="11">
        <f t="shared" si="24"/>
        <v>19</v>
      </c>
      <c r="AA38" s="2" t="e">
        <f>(Z38-#REF!)/#REF!</f>
        <v>#REF!</v>
      </c>
      <c r="AB38" s="10">
        <v>205.1</v>
      </c>
      <c r="AC38" s="10">
        <v>230</v>
      </c>
      <c r="AD38" s="10">
        <f t="shared" si="25"/>
        <v>230</v>
      </c>
      <c r="AE38" s="9" t="e">
        <f>(AB38-#REF!)/#REF!</f>
        <v>#REF!</v>
      </c>
      <c r="AF38" s="2">
        <v>3</v>
      </c>
      <c r="AG38" s="2">
        <v>8</v>
      </c>
      <c r="AH38" s="2">
        <v>8</v>
      </c>
      <c r="AI38" s="2">
        <v>8</v>
      </c>
      <c r="AJ38" s="2">
        <v>8</v>
      </c>
      <c r="AK38" s="2">
        <v>5</v>
      </c>
      <c r="AL38" s="2">
        <v>2</v>
      </c>
      <c r="AM38" s="2">
        <v>5</v>
      </c>
      <c r="AN38" s="2">
        <v>8</v>
      </c>
      <c r="AO38" s="11">
        <f t="shared" si="26"/>
        <v>55</v>
      </c>
      <c r="AP38" s="2" t="e">
        <f>(AO38-#REF!)/#REF!</f>
        <v>#REF!</v>
      </c>
      <c r="AQ38" s="2">
        <v>30</v>
      </c>
      <c r="AR38" s="2">
        <v>29</v>
      </c>
      <c r="AS38" s="11">
        <f t="shared" si="27"/>
        <v>59</v>
      </c>
      <c r="AT38" s="10" t="e">
        <f>(AS38-#REF!)/#REF!</f>
        <v>#REF!</v>
      </c>
      <c r="AU38" s="2">
        <v>52</v>
      </c>
      <c r="AV38" s="2">
        <v>51</v>
      </c>
      <c r="AW38" s="25">
        <f t="shared" si="28"/>
        <v>103</v>
      </c>
      <c r="AX38" s="9" t="e">
        <f>(AW38-#REF!)/#REF!</f>
        <v>#REF!</v>
      </c>
    </row>
    <row r="39" spans="1:50" x14ac:dyDescent="0.2">
      <c r="A39" s="24" t="s">
        <v>69</v>
      </c>
      <c r="B39" s="6" t="s">
        <v>74</v>
      </c>
      <c r="C39" s="7" t="s">
        <v>0</v>
      </c>
      <c r="D39" s="8">
        <v>40681</v>
      </c>
      <c r="E39" s="8">
        <v>45217</v>
      </c>
      <c r="F39" s="9">
        <f t="shared" si="29"/>
        <v>12.427397260273972</v>
      </c>
      <c r="G39" s="11">
        <v>5</v>
      </c>
      <c r="H39" s="11" t="str">
        <f t="shared" si="30"/>
        <v>1st Quarter</v>
      </c>
      <c r="I39" s="2">
        <v>145.6</v>
      </c>
      <c r="J39" s="2">
        <v>111.1</v>
      </c>
      <c r="K39" s="2">
        <v>152</v>
      </c>
      <c r="L39" s="2">
        <v>4.05</v>
      </c>
      <c r="M39" s="2">
        <v>4.117</v>
      </c>
      <c r="N39" s="11">
        <f t="shared" si="31"/>
        <v>4.05</v>
      </c>
      <c r="O39" s="2">
        <v>3.278</v>
      </c>
      <c r="P39" s="2">
        <v>3.1120000000000001</v>
      </c>
      <c r="Q39" s="11">
        <f t="shared" si="32"/>
        <v>3.1120000000000001</v>
      </c>
      <c r="R39" s="2">
        <v>16</v>
      </c>
      <c r="S39" s="2">
        <v>41</v>
      </c>
      <c r="T39" s="2">
        <v>42</v>
      </c>
      <c r="U39" s="11">
        <f t="shared" si="23"/>
        <v>42</v>
      </c>
      <c r="V39" s="11">
        <f t="shared" si="18"/>
        <v>26</v>
      </c>
      <c r="W39" s="9" t="e">
        <f>(V39-#REF!)/#REF!</f>
        <v>#REF!</v>
      </c>
      <c r="X39" s="2">
        <v>3</v>
      </c>
      <c r="Y39" s="2">
        <v>2</v>
      </c>
      <c r="Z39" s="11">
        <f t="shared" si="24"/>
        <v>3</v>
      </c>
      <c r="AA39" s="2" t="e">
        <f>(Z39-#REF!)/#REF!</f>
        <v>#REF!</v>
      </c>
      <c r="AB39" s="10">
        <v>186.5</v>
      </c>
      <c r="AC39" s="10">
        <v>191.8</v>
      </c>
      <c r="AD39" s="10">
        <f t="shared" si="25"/>
        <v>191.8</v>
      </c>
      <c r="AE39" s="9" t="e">
        <f>(AB39-#REF!)/#REF!</f>
        <v>#REF!</v>
      </c>
      <c r="AF39" s="2">
        <v>3</v>
      </c>
      <c r="AG39" s="2">
        <v>8</v>
      </c>
      <c r="AH39" s="2">
        <v>8</v>
      </c>
      <c r="AI39" s="2">
        <v>4</v>
      </c>
      <c r="AJ39" s="2">
        <v>8</v>
      </c>
      <c r="AK39" s="2">
        <v>8</v>
      </c>
      <c r="AL39" s="2">
        <v>3</v>
      </c>
      <c r="AM39" s="2">
        <v>2</v>
      </c>
      <c r="AN39" s="2">
        <v>3</v>
      </c>
      <c r="AO39" s="11">
        <f t="shared" si="26"/>
        <v>47</v>
      </c>
      <c r="AP39" s="2" t="e">
        <f>(AO39-#REF!)/#REF!</f>
        <v>#REF!</v>
      </c>
      <c r="AQ39" s="2">
        <v>26</v>
      </c>
      <c r="AR39" s="2">
        <v>23</v>
      </c>
      <c r="AS39" s="11">
        <f t="shared" si="27"/>
        <v>49</v>
      </c>
      <c r="AT39" s="10" t="e">
        <f>(AS39-#REF!)/#REF!</f>
        <v>#REF!</v>
      </c>
      <c r="AU39" s="2">
        <v>31</v>
      </c>
      <c r="AV39" s="2">
        <v>31</v>
      </c>
      <c r="AW39" s="25">
        <f t="shared" si="28"/>
        <v>62</v>
      </c>
      <c r="AX39" s="9" t="e">
        <f>(AW39-#REF!)/#REF!</f>
        <v>#REF!</v>
      </c>
    </row>
    <row r="40" spans="1:50" x14ac:dyDescent="0.2">
      <c r="A40" s="24" t="s">
        <v>35</v>
      </c>
      <c r="B40" s="13" t="s">
        <v>42</v>
      </c>
      <c r="C40" s="7" t="s">
        <v>0</v>
      </c>
      <c r="D40" s="8">
        <v>40635</v>
      </c>
      <c r="E40" s="8">
        <v>45217</v>
      </c>
      <c r="F40" s="9">
        <f t="shared" si="29"/>
        <v>12.553424657534247</v>
      </c>
      <c r="G40" s="11">
        <v>4</v>
      </c>
      <c r="H40" s="11" t="str">
        <f t="shared" si="30"/>
        <v>1st Quarter</v>
      </c>
      <c r="I40" s="2">
        <v>152</v>
      </c>
      <c r="J40" s="2">
        <v>113.9</v>
      </c>
      <c r="K40" s="2">
        <v>152</v>
      </c>
      <c r="L40" s="2">
        <v>3.754</v>
      </c>
      <c r="M40" s="2">
        <v>3.601</v>
      </c>
      <c r="N40" s="11">
        <f t="shared" si="31"/>
        <v>3.601</v>
      </c>
      <c r="O40" s="2">
        <v>2.6139999999999999</v>
      </c>
      <c r="P40" s="2">
        <v>2.6080000000000001</v>
      </c>
      <c r="Q40" s="11">
        <f t="shared" si="32"/>
        <v>2.6080000000000001</v>
      </c>
      <c r="R40" s="2">
        <v>6</v>
      </c>
      <c r="S40" s="2">
        <v>48</v>
      </c>
      <c r="T40" s="2">
        <v>47</v>
      </c>
      <c r="U40" s="11">
        <f t="shared" si="23"/>
        <v>48</v>
      </c>
      <c r="V40" s="11">
        <f t="shared" si="18"/>
        <v>42</v>
      </c>
      <c r="W40" s="9" t="e">
        <f>(V40-#REF!)/#REF!</f>
        <v>#REF!</v>
      </c>
      <c r="X40" s="2">
        <v>15</v>
      </c>
      <c r="Y40" s="2">
        <v>15</v>
      </c>
      <c r="Z40" s="11">
        <f t="shared" si="24"/>
        <v>15</v>
      </c>
      <c r="AA40" s="2" t="e">
        <f>(Z40-#REF!)/#REF!</f>
        <v>#REF!</v>
      </c>
      <c r="AB40" s="10">
        <v>220.6</v>
      </c>
      <c r="AC40" s="10">
        <v>201</v>
      </c>
      <c r="AD40" s="10">
        <f t="shared" si="25"/>
        <v>220.6</v>
      </c>
      <c r="AE40" s="9" t="e">
        <f>(AB40-#REF!)/#REF!</f>
        <v>#REF!</v>
      </c>
      <c r="AF40" s="2">
        <v>8</v>
      </c>
      <c r="AG40" s="2">
        <v>8</v>
      </c>
      <c r="AH40" s="2">
        <v>8</v>
      </c>
      <c r="AI40" s="2">
        <v>3</v>
      </c>
      <c r="AJ40" s="2">
        <v>8</v>
      </c>
      <c r="AK40" s="2">
        <v>8</v>
      </c>
      <c r="AL40" s="2">
        <v>2</v>
      </c>
      <c r="AM40" s="2">
        <v>2</v>
      </c>
      <c r="AN40" s="2">
        <v>5</v>
      </c>
      <c r="AO40" s="11">
        <f t="shared" si="26"/>
        <v>52</v>
      </c>
      <c r="AP40" s="2" t="e">
        <f>(AO40-#REF!)/#REF!</f>
        <v>#REF!</v>
      </c>
      <c r="AQ40" s="2">
        <v>23</v>
      </c>
      <c r="AR40" s="2">
        <v>24</v>
      </c>
      <c r="AS40" s="11">
        <f t="shared" si="27"/>
        <v>47</v>
      </c>
      <c r="AT40" s="10" t="e">
        <f>(AS40-#REF!)/#REF!</f>
        <v>#REF!</v>
      </c>
      <c r="AU40" s="2">
        <v>44</v>
      </c>
      <c r="AV40" s="2">
        <v>45</v>
      </c>
      <c r="AW40" s="25">
        <f t="shared" si="28"/>
        <v>89</v>
      </c>
      <c r="AX40" s="9" t="e">
        <f>(AW40-#REF!)/#REF!</f>
        <v>#REF!</v>
      </c>
    </row>
    <row r="41" spans="1:50" x14ac:dyDescent="0.2">
      <c r="A41" s="24" t="s">
        <v>99</v>
      </c>
      <c r="B41" s="5" t="s">
        <v>100</v>
      </c>
      <c r="C41" s="7" t="s">
        <v>0</v>
      </c>
      <c r="D41" s="8">
        <v>40595</v>
      </c>
      <c r="E41" s="8">
        <v>45217</v>
      </c>
      <c r="F41" s="9">
        <f t="shared" si="29"/>
        <v>12.663013698630136</v>
      </c>
      <c r="G41" s="11">
        <v>2</v>
      </c>
      <c r="H41" s="11" t="str">
        <f t="shared" si="30"/>
        <v>1st Quarter</v>
      </c>
      <c r="I41" s="11">
        <v>160.5</v>
      </c>
      <c r="J41" s="11">
        <v>125.2</v>
      </c>
      <c r="K41" s="11">
        <v>157</v>
      </c>
      <c r="L41" s="11">
        <v>3.9740000000000002</v>
      </c>
      <c r="M41" s="11">
        <v>3.605</v>
      </c>
      <c r="N41" s="11">
        <f t="shared" si="31"/>
        <v>3.605</v>
      </c>
      <c r="O41" s="14">
        <v>2.6640000000000001</v>
      </c>
      <c r="P41" s="18" t="s">
        <v>33</v>
      </c>
      <c r="Q41" s="14">
        <f t="shared" si="32"/>
        <v>2.6640000000000001</v>
      </c>
      <c r="R41" s="11">
        <v>28</v>
      </c>
      <c r="S41" s="11">
        <v>71</v>
      </c>
      <c r="T41" s="11">
        <v>73</v>
      </c>
      <c r="U41" s="11">
        <f t="shared" si="23"/>
        <v>73</v>
      </c>
      <c r="V41" s="11">
        <f t="shared" si="18"/>
        <v>45</v>
      </c>
      <c r="W41" s="11"/>
      <c r="X41" s="11">
        <v>16</v>
      </c>
      <c r="Y41" s="11">
        <v>19</v>
      </c>
      <c r="Z41" s="11">
        <f t="shared" si="24"/>
        <v>19</v>
      </c>
      <c r="AA41" s="11"/>
      <c r="AB41" s="11">
        <v>261.5</v>
      </c>
      <c r="AC41" s="11">
        <v>250.4</v>
      </c>
      <c r="AD41" s="10">
        <f t="shared" si="25"/>
        <v>261.5</v>
      </c>
      <c r="AE41" s="11"/>
      <c r="AF41" s="11">
        <v>8</v>
      </c>
      <c r="AG41" s="11">
        <v>8</v>
      </c>
      <c r="AH41" s="11">
        <v>8</v>
      </c>
      <c r="AI41" s="11">
        <v>5</v>
      </c>
      <c r="AJ41" s="11">
        <v>8</v>
      </c>
      <c r="AK41" s="11">
        <v>2</v>
      </c>
      <c r="AL41" s="11">
        <v>4</v>
      </c>
      <c r="AM41" s="11">
        <v>4</v>
      </c>
      <c r="AN41" s="11">
        <v>8</v>
      </c>
      <c r="AO41" s="11">
        <f t="shared" si="26"/>
        <v>55</v>
      </c>
      <c r="AP41" s="11"/>
      <c r="AQ41" s="11">
        <v>26</v>
      </c>
      <c r="AR41" s="11">
        <v>30</v>
      </c>
      <c r="AS41" s="11">
        <f t="shared" si="27"/>
        <v>56</v>
      </c>
      <c r="AT41" s="11"/>
      <c r="AU41" s="11">
        <v>36</v>
      </c>
      <c r="AV41" s="11">
        <v>41</v>
      </c>
      <c r="AW41" s="25">
        <f t="shared" si="28"/>
        <v>77</v>
      </c>
      <c r="AX41" s="9" t="e">
        <f>(AW41-#REF!)/#REF!</f>
        <v>#REF!</v>
      </c>
    </row>
    <row r="42" spans="1:50" x14ac:dyDescent="0.2">
      <c r="A42" s="24" t="s">
        <v>69</v>
      </c>
      <c r="B42" s="5" t="s">
        <v>87</v>
      </c>
      <c r="C42" s="7" t="s">
        <v>0</v>
      </c>
      <c r="D42" s="8">
        <v>40693</v>
      </c>
      <c r="E42" s="8">
        <v>45217</v>
      </c>
      <c r="F42" s="9">
        <f t="shared" si="29"/>
        <v>12.394520547945206</v>
      </c>
      <c r="G42" s="11">
        <v>5</v>
      </c>
      <c r="H42" s="11" t="str">
        <f t="shared" si="30"/>
        <v>1st Quarter</v>
      </c>
      <c r="I42" s="11">
        <v>147.80000000000001</v>
      </c>
      <c r="J42" s="11">
        <v>115.1</v>
      </c>
      <c r="K42" s="11">
        <v>146.5</v>
      </c>
      <c r="L42" s="11">
        <v>3.7759999999999998</v>
      </c>
      <c r="M42" s="11">
        <v>3.762</v>
      </c>
      <c r="N42" s="11">
        <f t="shared" si="31"/>
        <v>3.762</v>
      </c>
      <c r="O42" s="14">
        <v>2.5979999999999999</v>
      </c>
      <c r="P42" s="14" t="s">
        <v>86</v>
      </c>
      <c r="Q42" s="11">
        <f t="shared" si="32"/>
        <v>2.5979999999999999</v>
      </c>
      <c r="R42" s="11">
        <v>16</v>
      </c>
      <c r="S42" s="11">
        <v>43</v>
      </c>
      <c r="T42" s="11">
        <v>46</v>
      </c>
      <c r="U42" s="11">
        <f t="shared" si="23"/>
        <v>46</v>
      </c>
      <c r="V42" s="11">
        <f t="shared" si="18"/>
        <v>30</v>
      </c>
      <c r="W42" s="11"/>
      <c r="X42" s="11">
        <v>17</v>
      </c>
      <c r="Y42" s="11">
        <v>15</v>
      </c>
      <c r="Z42" s="11">
        <f t="shared" si="24"/>
        <v>17</v>
      </c>
      <c r="AA42" s="11"/>
      <c r="AB42" s="11">
        <v>219.8</v>
      </c>
      <c r="AC42" s="11">
        <v>206.5</v>
      </c>
      <c r="AD42" s="10">
        <f t="shared" si="25"/>
        <v>219.8</v>
      </c>
      <c r="AE42" s="11"/>
      <c r="AF42" s="11">
        <v>8</v>
      </c>
      <c r="AG42" s="11">
        <v>8</v>
      </c>
      <c r="AH42" s="11">
        <v>4</v>
      </c>
      <c r="AI42" s="11">
        <v>0</v>
      </c>
      <c r="AJ42" s="11">
        <v>8</v>
      </c>
      <c r="AK42" s="11">
        <v>1</v>
      </c>
      <c r="AL42" s="11">
        <v>1</v>
      </c>
      <c r="AM42" s="11">
        <v>0</v>
      </c>
      <c r="AN42" s="11">
        <v>1</v>
      </c>
      <c r="AO42" s="11">
        <f t="shared" si="26"/>
        <v>31</v>
      </c>
      <c r="AP42" s="11"/>
      <c r="AQ42" s="11">
        <v>27</v>
      </c>
      <c r="AR42" s="11">
        <v>28</v>
      </c>
      <c r="AS42" s="11">
        <f t="shared" si="27"/>
        <v>55</v>
      </c>
      <c r="AT42" s="11"/>
      <c r="AU42" s="11">
        <v>39</v>
      </c>
      <c r="AV42" s="11">
        <v>40</v>
      </c>
      <c r="AW42" s="25">
        <f t="shared" si="28"/>
        <v>79</v>
      </c>
      <c r="AX42" s="9" t="e">
        <f>(AW42-#REF!)/#REF!</f>
        <v>#REF!</v>
      </c>
    </row>
    <row r="43" spans="1:50" x14ac:dyDescent="0.2">
      <c r="A43" s="24" t="s">
        <v>45</v>
      </c>
      <c r="B43" s="6" t="s">
        <v>54</v>
      </c>
      <c r="C43" s="7" t="s">
        <v>0</v>
      </c>
      <c r="D43" s="8">
        <v>40724</v>
      </c>
      <c r="E43" s="8">
        <v>45217</v>
      </c>
      <c r="F43" s="9">
        <f t="shared" si="29"/>
        <v>12.30958904109589</v>
      </c>
      <c r="G43" s="11">
        <v>6</v>
      </c>
      <c r="H43" s="11" t="str">
        <f t="shared" si="30"/>
        <v>1st Quarter</v>
      </c>
      <c r="I43" s="2">
        <v>152.69999999999999</v>
      </c>
      <c r="J43" s="2">
        <v>118.7</v>
      </c>
      <c r="K43" s="2">
        <v>160</v>
      </c>
      <c r="L43" s="2">
        <v>3.8159999999999998</v>
      </c>
      <c r="M43" s="2">
        <v>3.7080000000000002</v>
      </c>
      <c r="N43" s="11">
        <f t="shared" si="31"/>
        <v>3.7080000000000002</v>
      </c>
      <c r="O43" s="2">
        <v>2.7690000000000001</v>
      </c>
      <c r="P43" s="2" t="s">
        <v>1</v>
      </c>
      <c r="Q43" s="11">
        <f t="shared" si="32"/>
        <v>2.7690000000000001</v>
      </c>
      <c r="R43" s="2">
        <v>26</v>
      </c>
      <c r="S43" s="2">
        <v>61</v>
      </c>
      <c r="T43" s="2">
        <v>59</v>
      </c>
      <c r="U43" s="11">
        <f t="shared" si="23"/>
        <v>61</v>
      </c>
      <c r="V43" s="11">
        <f t="shared" si="18"/>
        <v>35</v>
      </c>
      <c r="W43" s="9" t="e">
        <f>(V43-#REF!)/#REF!</f>
        <v>#REF!</v>
      </c>
      <c r="X43" s="2">
        <v>14</v>
      </c>
      <c r="Y43" s="2">
        <v>13</v>
      </c>
      <c r="Z43" s="11">
        <f t="shared" si="24"/>
        <v>14</v>
      </c>
      <c r="AA43" s="2" t="e">
        <f>(Z43-#REF!)/#REF!</f>
        <v>#REF!</v>
      </c>
      <c r="AB43" s="10">
        <v>265.10000000000002</v>
      </c>
      <c r="AC43" s="10">
        <v>282.8</v>
      </c>
      <c r="AD43" s="10">
        <f t="shared" si="25"/>
        <v>282.8</v>
      </c>
      <c r="AE43" s="9" t="e">
        <f>(AB43-#REF!)/#REF!</f>
        <v>#REF!</v>
      </c>
      <c r="AF43" s="2">
        <v>2</v>
      </c>
      <c r="AG43" s="2">
        <v>8</v>
      </c>
      <c r="AH43" s="2">
        <v>4</v>
      </c>
      <c r="AI43" s="2">
        <v>1</v>
      </c>
      <c r="AJ43" s="2">
        <v>3</v>
      </c>
      <c r="AK43" s="2">
        <v>1</v>
      </c>
      <c r="AL43" s="2">
        <v>3</v>
      </c>
      <c r="AM43" s="2">
        <v>0</v>
      </c>
      <c r="AN43" s="2">
        <v>2</v>
      </c>
      <c r="AO43" s="11">
        <f t="shared" si="26"/>
        <v>24</v>
      </c>
      <c r="AP43" s="2" t="e">
        <f>(AO43-#REF!)/#REF!</f>
        <v>#REF!</v>
      </c>
      <c r="AQ43" s="2">
        <v>22</v>
      </c>
      <c r="AR43" s="2">
        <v>24</v>
      </c>
      <c r="AS43" s="11">
        <f t="shared" si="27"/>
        <v>46</v>
      </c>
      <c r="AT43" s="10" t="e">
        <f>(AS43-#REF!)/#REF!</f>
        <v>#REF!</v>
      </c>
      <c r="AU43" s="2">
        <v>50</v>
      </c>
      <c r="AV43" s="2">
        <v>52</v>
      </c>
      <c r="AW43" s="25">
        <f t="shared" si="28"/>
        <v>102</v>
      </c>
      <c r="AX43" s="22" t="e">
        <f>(AW43-#REF!)/#REF!</f>
        <v>#REF!</v>
      </c>
    </row>
    <row r="44" spans="1:50" x14ac:dyDescent="0.2">
      <c r="A44" s="24" t="s">
        <v>69</v>
      </c>
      <c r="B44" s="5" t="s">
        <v>85</v>
      </c>
      <c r="C44" s="7" t="s">
        <v>0</v>
      </c>
      <c r="D44" s="8">
        <v>40858</v>
      </c>
      <c r="E44" s="8">
        <v>45217</v>
      </c>
      <c r="F44" s="9">
        <f t="shared" si="29"/>
        <v>11.942465753424658</v>
      </c>
      <c r="G44" s="11">
        <v>11</v>
      </c>
      <c r="H44" s="11" t="str">
        <f t="shared" si="30"/>
        <v>2nd Quarter</v>
      </c>
      <c r="I44" s="11">
        <v>151.6</v>
      </c>
      <c r="J44" s="11">
        <v>119</v>
      </c>
      <c r="K44" s="11">
        <v>153</v>
      </c>
      <c r="L44" s="11">
        <v>4.1829999999999998</v>
      </c>
      <c r="M44" s="11">
        <v>4.1740000000000004</v>
      </c>
      <c r="N44" s="11">
        <f t="shared" si="31"/>
        <v>4.1740000000000004</v>
      </c>
      <c r="O44" s="14">
        <v>3.0880000000000001</v>
      </c>
      <c r="P44" s="14">
        <v>3.1160000000000001</v>
      </c>
      <c r="Q44" s="11">
        <f t="shared" si="32"/>
        <v>3.0880000000000001</v>
      </c>
      <c r="R44" s="11">
        <v>18</v>
      </c>
      <c r="S44" s="11">
        <v>39</v>
      </c>
      <c r="T44" s="11">
        <v>39</v>
      </c>
      <c r="U44" s="11">
        <f t="shared" si="23"/>
        <v>39</v>
      </c>
      <c r="V44" s="11">
        <f t="shared" si="18"/>
        <v>21</v>
      </c>
      <c r="W44" s="11"/>
      <c r="X44" s="11">
        <v>2</v>
      </c>
      <c r="Y44" s="11">
        <v>0</v>
      </c>
      <c r="Z44" s="11">
        <f t="shared" si="24"/>
        <v>2</v>
      </c>
      <c r="AA44" s="11"/>
      <c r="AB44" s="11">
        <v>151</v>
      </c>
      <c r="AC44" s="11">
        <v>182</v>
      </c>
      <c r="AD44" s="10">
        <f t="shared" si="25"/>
        <v>182</v>
      </c>
      <c r="AE44" s="11"/>
      <c r="AF44" s="11">
        <v>7</v>
      </c>
      <c r="AG44" s="11">
        <v>7</v>
      </c>
      <c r="AH44" s="11">
        <v>6</v>
      </c>
      <c r="AI44" s="11">
        <v>1</v>
      </c>
      <c r="AJ44" s="11">
        <v>1</v>
      </c>
      <c r="AK44" s="11">
        <v>0</v>
      </c>
      <c r="AL44" s="11">
        <v>7</v>
      </c>
      <c r="AM44" s="11">
        <v>7</v>
      </c>
      <c r="AN44" s="11">
        <v>2</v>
      </c>
      <c r="AO44" s="11">
        <f t="shared" si="26"/>
        <v>38</v>
      </c>
      <c r="AP44" s="11"/>
      <c r="AQ44" s="11">
        <v>20</v>
      </c>
      <c r="AR44" s="11">
        <v>22</v>
      </c>
      <c r="AS44" s="11">
        <f t="shared" si="27"/>
        <v>42</v>
      </c>
      <c r="AT44" s="11"/>
      <c r="AU44" s="11">
        <v>34</v>
      </c>
      <c r="AV44" s="11">
        <v>32</v>
      </c>
      <c r="AW44" s="25">
        <f t="shared" si="28"/>
        <v>66</v>
      </c>
      <c r="AX44" s="22" t="e">
        <f>(AW44-#REF!)/#REF!</f>
        <v>#REF!</v>
      </c>
    </row>
    <row r="45" spans="1:50" x14ac:dyDescent="0.2">
      <c r="A45" s="24" t="s">
        <v>62</v>
      </c>
      <c r="B45" s="13" t="s">
        <v>80</v>
      </c>
      <c r="C45" s="7" t="s">
        <v>2</v>
      </c>
      <c r="D45" s="8">
        <v>40758</v>
      </c>
      <c r="E45" s="8">
        <v>45217</v>
      </c>
      <c r="F45" s="9">
        <f t="shared" si="29"/>
        <v>12.216438356164383</v>
      </c>
      <c r="G45" s="11">
        <v>8</v>
      </c>
      <c r="H45" s="11" t="str">
        <f t="shared" si="30"/>
        <v>2nd Quarter</v>
      </c>
      <c r="I45" s="2">
        <v>139.80000000000001</v>
      </c>
      <c r="J45" s="2">
        <v>108.8</v>
      </c>
      <c r="K45" s="2">
        <v>141</v>
      </c>
      <c r="L45" s="2">
        <v>3.532</v>
      </c>
      <c r="M45" s="2">
        <v>3.5219999999999998</v>
      </c>
      <c r="N45" s="14">
        <f>MIN(L45:M45)</f>
        <v>3.5219999999999998</v>
      </c>
      <c r="O45" s="3">
        <v>2.3919999999999999</v>
      </c>
      <c r="P45" s="3">
        <v>2.4249999999999998</v>
      </c>
      <c r="Q45" s="14">
        <f>MIN(O45:P45)</f>
        <v>2.3919999999999999</v>
      </c>
      <c r="R45" s="2">
        <v>8</v>
      </c>
      <c r="S45" s="2">
        <v>53</v>
      </c>
      <c r="T45" s="2">
        <v>49</v>
      </c>
      <c r="U45" s="11">
        <f t="shared" si="23"/>
        <v>53</v>
      </c>
      <c r="V45" s="11">
        <f t="shared" si="18"/>
        <v>45</v>
      </c>
      <c r="W45" s="9" t="e">
        <f>(V45-#REF!)/#REF!</f>
        <v>#REF!</v>
      </c>
      <c r="X45" s="2">
        <v>23</v>
      </c>
      <c r="Y45" s="2">
        <v>25</v>
      </c>
      <c r="Z45" s="11">
        <f t="shared" si="24"/>
        <v>25</v>
      </c>
      <c r="AA45" s="2" t="e">
        <f>(Z45-#REF!)/#REF!</f>
        <v>#REF!</v>
      </c>
      <c r="AB45" s="10">
        <v>150.1</v>
      </c>
      <c r="AC45" s="10">
        <v>161.19999999999999</v>
      </c>
      <c r="AD45" s="10">
        <f t="shared" si="25"/>
        <v>161.19999999999999</v>
      </c>
      <c r="AE45" s="9" t="e">
        <f>(AB45-#REF!)/#REF!</f>
        <v>#REF!</v>
      </c>
      <c r="AF45" s="2">
        <v>8</v>
      </c>
      <c r="AG45" s="2">
        <v>8</v>
      </c>
      <c r="AH45" s="2">
        <v>8</v>
      </c>
      <c r="AI45" s="2">
        <v>8</v>
      </c>
      <c r="AJ45" s="2">
        <v>8</v>
      </c>
      <c r="AK45" s="2">
        <v>8</v>
      </c>
      <c r="AL45" s="2">
        <v>3</v>
      </c>
      <c r="AM45" s="2">
        <v>1</v>
      </c>
      <c r="AN45" s="2">
        <v>1</v>
      </c>
      <c r="AO45" s="11">
        <f t="shared" si="26"/>
        <v>53</v>
      </c>
      <c r="AP45" s="2" t="e">
        <f>(AO45-#REF!)/#REF!</f>
        <v>#REF!</v>
      </c>
      <c r="AQ45" s="2">
        <v>29</v>
      </c>
      <c r="AR45" s="2">
        <v>32</v>
      </c>
      <c r="AS45" s="11">
        <f t="shared" si="27"/>
        <v>61</v>
      </c>
      <c r="AT45" s="10" t="e">
        <f>(AS45-#REF!)/#REF!</f>
        <v>#REF!</v>
      </c>
      <c r="AU45" s="2">
        <v>58</v>
      </c>
      <c r="AV45" s="2">
        <v>59</v>
      </c>
      <c r="AW45" s="25">
        <f t="shared" si="28"/>
        <v>117</v>
      </c>
      <c r="AX45" s="22" t="e">
        <f>(AW45-#REF!)/#REF!</f>
        <v>#REF!</v>
      </c>
    </row>
    <row r="46" spans="1:50" x14ac:dyDescent="0.2">
      <c r="A46" s="24" t="s">
        <v>55</v>
      </c>
      <c r="B46" s="6" t="s">
        <v>60</v>
      </c>
      <c r="C46" s="7" t="s">
        <v>2</v>
      </c>
      <c r="D46" s="8">
        <v>40858</v>
      </c>
      <c r="E46" s="8">
        <v>45217</v>
      </c>
      <c r="F46" s="9">
        <f t="shared" si="29"/>
        <v>11.942465753424658</v>
      </c>
      <c r="G46" s="11">
        <v>11</v>
      </c>
      <c r="H46" s="11" t="str">
        <f t="shared" si="30"/>
        <v>2nd Quarter</v>
      </c>
      <c r="I46" s="2">
        <v>165</v>
      </c>
      <c r="J46" s="2">
        <v>122.2</v>
      </c>
      <c r="K46" s="2">
        <v>171.5</v>
      </c>
      <c r="L46" s="2">
        <v>3.7029999999999998</v>
      </c>
      <c r="M46" s="2">
        <v>3.7730000000000001</v>
      </c>
      <c r="N46" s="11">
        <f t="shared" ref="N46:N51" si="33">MIN(L46,M46)</f>
        <v>3.7029999999999998</v>
      </c>
      <c r="O46" s="2">
        <v>2.8279999999999998</v>
      </c>
      <c r="P46" s="2">
        <v>2.68</v>
      </c>
      <c r="Q46" s="11">
        <f t="shared" ref="Q46:Q51" si="34">MIN(O46,P46)</f>
        <v>2.68</v>
      </c>
      <c r="R46" s="2">
        <v>32</v>
      </c>
      <c r="S46" s="2">
        <v>67</v>
      </c>
      <c r="T46" s="2">
        <v>66</v>
      </c>
      <c r="U46" s="11">
        <f t="shared" si="23"/>
        <v>67</v>
      </c>
      <c r="V46" s="11">
        <f t="shared" si="18"/>
        <v>35</v>
      </c>
      <c r="W46" s="9" t="e">
        <f>(V46-#REF!)/#REF!</f>
        <v>#REF!</v>
      </c>
      <c r="X46" s="2">
        <v>21</v>
      </c>
      <c r="Y46" s="2">
        <v>22</v>
      </c>
      <c r="Z46" s="11">
        <f t="shared" si="24"/>
        <v>22</v>
      </c>
      <c r="AA46" s="2" t="e">
        <f>(Z46-#REF!)/#REF!</f>
        <v>#REF!</v>
      </c>
      <c r="AB46" s="10">
        <v>268.2</v>
      </c>
      <c r="AC46" s="10">
        <v>291.10000000000002</v>
      </c>
      <c r="AD46" s="10">
        <f t="shared" si="25"/>
        <v>291.10000000000002</v>
      </c>
      <c r="AE46" s="9" t="e">
        <f>(AB46-#REF!)/#REF!</f>
        <v>#REF!</v>
      </c>
      <c r="AF46" s="2">
        <v>8</v>
      </c>
      <c r="AG46" s="2">
        <v>8</v>
      </c>
      <c r="AH46" s="2">
        <v>8</v>
      </c>
      <c r="AI46" s="2">
        <v>1</v>
      </c>
      <c r="AJ46" s="2">
        <v>2</v>
      </c>
      <c r="AK46" s="2">
        <v>0</v>
      </c>
      <c r="AL46" s="2">
        <v>0</v>
      </c>
      <c r="AM46" s="2">
        <v>0</v>
      </c>
      <c r="AN46" s="2">
        <v>2</v>
      </c>
      <c r="AO46" s="11">
        <f t="shared" si="26"/>
        <v>29</v>
      </c>
      <c r="AP46" s="2" t="e">
        <f>(AO46-#REF!)/#REF!</f>
        <v>#REF!</v>
      </c>
      <c r="AQ46" s="2">
        <v>25</v>
      </c>
      <c r="AR46" s="2">
        <v>29</v>
      </c>
      <c r="AS46" s="11">
        <f t="shared" si="27"/>
        <v>54</v>
      </c>
      <c r="AT46" s="10" t="e">
        <f>(AS46-#REF!)/#REF!</f>
        <v>#REF!</v>
      </c>
      <c r="AU46" s="2">
        <v>40</v>
      </c>
      <c r="AV46" s="2">
        <v>42</v>
      </c>
      <c r="AW46" s="25">
        <f t="shared" si="28"/>
        <v>82</v>
      </c>
      <c r="AX46" s="22" t="e">
        <f>(AW46-#REF!)/#REF!</f>
        <v>#REF!</v>
      </c>
    </row>
    <row r="47" spans="1:50" x14ac:dyDescent="0.2">
      <c r="A47" s="24" t="s">
        <v>99</v>
      </c>
      <c r="B47" s="5" t="s">
        <v>101</v>
      </c>
      <c r="C47" s="7" t="s">
        <v>0</v>
      </c>
      <c r="D47" s="8">
        <v>40681</v>
      </c>
      <c r="E47" s="8">
        <v>45217</v>
      </c>
      <c r="F47" s="9">
        <f t="shared" si="29"/>
        <v>12.427397260273972</v>
      </c>
      <c r="G47" s="11">
        <v>5</v>
      </c>
      <c r="H47" s="11" t="str">
        <f t="shared" si="30"/>
        <v>1st Quarter</v>
      </c>
      <c r="I47" s="11">
        <v>159.1</v>
      </c>
      <c r="J47" s="11">
        <v>119.8</v>
      </c>
      <c r="K47" s="11">
        <v>160</v>
      </c>
      <c r="L47" s="14">
        <v>3.8</v>
      </c>
      <c r="M47" s="11">
        <v>3.8359999999999999</v>
      </c>
      <c r="N47" s="14">
        <f t="shared" si="33"/>
        <v>3.8</v>
      </c>
      <c r="O47" s="14">
        <v>2.7610000000000001</v>
      </c>
      <c r="P47" s="14">
        <v>2.79</v>
      </c>
      <c r="Q47" s="14">
        <f t="shared" si="34"/>
        <v>2.7610000000000001</v>
      </c>
      <c r="R47" s="11">
        <v>32</v>
      </c>
      <c r="S47" s="11">
        <v>63</v>
      </c>
      <c r="T47" s="11">
        <v>65</v>
      </c>
      <c r="U47" s="11">
        <f t="shared" si="23"/>
        <v>65</v>
      </c>
      <c r="V47" s="11">
        <f t="shared" si="18"/>
        <v>33</v>
      </c>
      <c r="W47" s="11"/>
      <c r="X47" s="11">
        <v>21</v>
      </c>
      <c r="Y47" s="11">
        <v>17</v>
      </c>
      <c r="Z47" s="11">
        <f t="shared" si="24"/>
        <v>21</v>
      </c>
      <c r="AA47" s="11"/>
      <c r="AB47" s="11">
        <v>235.3</v>
      </c>
      <c r="AC47" s="11">
        <v>256.60000000000002</v>
      </c>
      <c r="AD47" s="10">
        <f t="shared" si="25"/>
        <v>256.60000000000002</v>
      </c>
      <c r="AE47" s="11"/>
      <c r="AF47" s="11">
        <v>8</v>
      </c>
      <c r="AG47" s="11">
        <v>8</v>
      </c>
      <c r="AH47" s="11">
        <v>8</v>
      </c>
      <c r="AI47" s="11">
        <v>5</v>
      </c>
      <c r="AJ47" s="11">
        <v>4</v>
      </c>
      <c r="AK47" s="11">
        <v>6</v>
      </c>
      <c r="AL47" s="11">
        <v>2</v>
      </c>
      <c r="AM47" s="11">
        <v>8</v>
      </c>
      <c r="AN47" s="11">
        <v>1</v>
      </c>
      <c r="AO47" s="11">
        <f t="shared" si="26"/>
        <v>50</v>
      </c>
      <c r="AP47" s="11"/>
      <c r="AQ47" s="11">
        <v>21</v>
      </c>
      <c r="AR47" s="11">
        <v>25</v>
      </c>
      <c r="AS47" s="11">
        <f t="shared" si="27"/>
        <v>46</v>
      </c>
      <c r="AT47" s="11"/>
      <c r="AU47" s="11">
        <v>44</v>
      </c>
      <c r="AV47" s="11">
        <v>45</v>
      </c>
      <c r="AW47" s="25">
        <f t="shared" si="28"/>
        <v>89</v>
      </c>
      <c r="AX47" s="22" t="e">
        <f>(AW47-#REF!)/#REF!</f>
        <v>#REF!</v>
      </c>
    </row>
    <row r="48" spans="1:50" x14ac:dyDescent="0.2">
      <c r="A48" s="24" t="s">
        <v>35</v>
      </c>
      <c r="B48" s="13" t="s">
        <v>38</v>
      </c>
      <c r="C48" s="7" t="s">
        <v>2</v>
      </c>
      <c r="D48" s="8">
        <v>40858</v>
      </c>
      <c r="E48" s="8">
        <v>45217</v>
      </c>
      <c r="F48" s="9">
        <f t="shared" si="29"/>
        <v>11.942465753424658</v>
      </c>
      <c r="G48" s="11">
        <v>11</v>
      </c>
      <c r="H48" s="11" t="str">
        <f t="shared" si="30"/>
        <v>2nd Quarter</v>
      </c>
      <c r="I48" s="2">
        <v>147.5</v>
      </c>
      <c r="J48" s="2">
        <v>111.9</v>
      </c>
      <c r="K48" s="2">
        <v>153</v>
      </c>
      <c r="L48" s="2">
        <v>3.3170000000000002</v>
      </c>
      <c r="M48" s="2">
        <v>3.3439999999999999</v>
      </c>
      <c r="N48" s="11">
        <f t="shared" si="33"/>
        <v>3.3170000000000002</v>
      </c>
      <c r="O48" s="2">
        <v>2.61</v>
      </c>
      <c r="P48" s="2">
        <v>2.718</v>
      </c>
      <c r="Q48" s="11">
        <f t="shared" si="34"/>
        <v>2.61</v>
      </c>
      <c r="R48" s="2">
        <v>6</v>
      </c>
      <c r="S48" s="2">
        <v>57</v>
      </c>
      <c r="T48" s="2">
        <v>53</v>
      </c>
      <c r="U48" s="11">
        <f t="shared" si="23"/>
        <v>57</v>
      </c>
      <c r="V48" s="11">
        <f t="shared" si="18"/>
        <v>51</v>
      </c>
      <c r="W48" s="9" t="e">
        <f>(V48-#REF!)/#REF!</f>
        <v>#REF!</v>
      </c>
      <c r="X48" s="2">
        <v>10</v>
      </c>
      <c r="Y48" s="2">
        <v>21</v>
      </c>
      <c r="Z48" s="11">
        <f t="shared" si="24"/>
        <v>21</v>
      </c>
      <c r="AA48" s="2" t="e">
        <f>(Z48-#REF!)/#REF!</f>
        <v>#REF!</v>
      </c>
      <c r="AB48" s="10">
        <v>209.1</v>
      </c>
      <c r="AC48" s="10">
        <v>192.3</v>
      </c>
      <c r="AD48" s="10">
        <f t="shared" si="25"/>
        <v>209.1</v>
      </c>
      <c r="AE48" s="9" t="e">
        <f>(AB48-#REF!)/#REF!</f>
        <v>#REF!</v>
      </c>
      <c r="AF48" s="2">
        <v>8</v>
      </c>
      <c r="AG48" s="2">
        <v>8</v>
      </c>
      <c r="AH48" s="2">
        <v>8</v>
      </c>
      <c r="AI48" s="2">
        <v>8</v>
      </c>
      <c r="AJ48" s="2">
        <v>6</v>
      </c>
      <c r="AK48" s="2">
        <v>8</v>
      </c>
      <c r="AL48" s="2">
        <v>1</v>
      </c>
      <c r="AM48" s="2">
        <v>6</v>
      </c>
      <c r="AN48" s="2">
        <v>7</v>
      </c>
      <c r="AO48" s="11">
        <f t="shared" si="26"/>
        <v>60</v>
      </c>
      <c r="AP48" s="2" t="e">
        <f>(AO48-#REF!)/#REF!</f>
        <v>#REF!</v>
      </c>
      <c r="AQ48" s="2">
        <v>32</v>
      </c>
      <c r="AR48" s="2">
        <v>32</v>
      </c>
      <c r="AS48" s="11">
        <f t="shared" si="27"/>
        <v>64</v>
      </c>
      <c r="AT48" s="10" t="e">
        <f>(AS48-#REF!)/#REF!</f>
        <v>#REF!</v>
      </c>
      <c r="AU48" s="2">
        <v>50</v>
      </c>
      <c r="AV48" s="2">
        <v>54</v>
      </c>
      <c r="AW48" s="25">
        <f t="shared" si="28"/>
        <v>104</v>
      </c>
      <c r="AX48" s="22" t="e">
        <f>(AW48-#REF!)/#REF!</f>
        <v>#REF!</v>
      </c>
    </row>
    <row r="49" spans="1:50" x14ac:dyDescent="0.2">
      <c r="A49" s="24" t="s">
        <v>96</v>
      </c>
      <c r="B49" s="5" t="s">
        <v>98</v>
      </c>
      <c r="C49" s="7" t="s">
        <v>0</v>
      </c>
      <c r="D49" s="8">
        <v>40807</v>
      </c>
      <c r="E49" s="8">
        <v>45217</v>
      </c>
      <c r="F49" s="9">
        <f t="shared" si="29"/>
        <v>12.082191780821917</v>
      </c>
      <c r="G49" s="11">
        <v>9</v>
      </c>
      <c r="H49" s="11" t="str">
        <f t="shared" si="30"/>
        <v>2nd Quarter</v>
      </c>
      <c r="I49" s="11">
        <v>157.4</v>
      </c>
      <c r="J49" s="11">
        <v>119.8</v>
      </c>
      <c r="K49" s="11">
        <v>159</v>
      </c>
      <c r="L49" s="11">
        <v>4.0330000000000004</v>
      </c>
      <c r="M49" s="11">
        <v>3.9590000000000001</v>
      </c>
      <c r="N49" s="11">
        <f t="shared" si="33"/>
        <v>3.9590000000000001</v>
      </c>
      <c r="O49" s="14">
        <v>2.63</v>
      </c>
      <c r="P49" s="18" t="s">
        <v>33</v>
      </c>
      <c r="Q49" s="14">
        <f t="shared" si="34"/>
        <v>2.63</v>
      </c>
      <c r="R49" s="11">
        <v>31</v>
      </c>
      <c r="S49" s="11">
        <v>57</v>
      </c>
      <c r="T49" s="11">
        <v>56</v>
      </c>
      <c r="U49" s="11">
        <f t="shared" si="23"/>
        <v>57</v>
      </c>
      <c r="V49" s="11">
        <f t="shared" si="18"/>
        <v>26</v>
      </c>
      <c r="W49" s="11"/>
      <c r="X49" s="11">
        <v>19</v>
      </c>
      <c r="Y49" s="11">
        <v>20</v>
      </c>
      <c r="Z49" s="11">
        <f t="shared" si="24"/>
        <v>20</v>
      </c>
      <c r="AA49" s="11"/>
      <c r="AB49" s="11">
        <v>251.7</v>
      </c>
      <c r="AC49" s="11">
        <v>246</v>
      </c>
      <c r="AD49" s="10">
        <f t="shared" si="25"/>
        <v>251.7</v>
      </c>
      <c r="AE49" s="11"/>
      <c r="AF49" s="11">
        <v>8</v>
      </c>
      <c r="AG49" s="11">
        <v>8</v>
      </c>
      <c r="AH49" s="11">
        <v>8</v>
      </c>
      <c r="AI49" s="11">
        <v>3</v>
      </c>
      <c r="AJ49" s="11">
        <v>2</v>
      </c>
      <c r="AK49" s="11">
        <v>1</v>
      </c>
      <c r="AL49" s="11">
        <v>1</v>
      </c>
      <c r="AM49" s="11">
        <v>5</v>
      </c>
      <c r="AN49" s="11">
        <v>3</v>
      </c>
      <c r="AO49" s="11">
        <f t="shared" si="26"/>
        <v>39</v>
      </c>
      <c r="AP49" s="11"/>
      <c r="AQ49" s="11">
        <v>29</v>
      </c>
      <c r="AR49" s="11">
        <v>31</v>
      </c>
      <c r="AS49" s="11">
        <f t="shared" si="27"/>
        <v>60</v>
      </c>
      <c r="AT49" s="11"/>
      <c r="AU49" s="11">
        <v>48</v>
      </c>
      <c r="AV49" s="11">
        <v>47</v>
      </c>
      <c r="AW49" s="25">
        <f t="shared" si="28"/>
        <v>95</v>
      </c>
      <c r="AX49" s="22" t="e">
        <f>(AW49-#REF!)/#REF!</f>
        <v>#REF!</v>
      </c>
    </row>
    <row r="50" spans="1:50" x14ac:dyDescent="0.2">
      <c r="A50" s="24" t="s">
        <v>89</v>
      </c>
      <c r="B50" s="5" t="s">
        <v>91</v>
      </c>
      <c r="C50" s="7" t="s">
        <v>2</v>
      </c>
      <c r="D50" s="8">
        <v>40862</v>
      </c>
      <c r="E50" s="8">
        <v>45217</v>
      </c>
      <c r="F50" s="9">
        <f t="shared" si="29"/>
        <v>11.931506849315069</v>
      </c>
      <c r="G50" s="11">
        <v>11</v>
      </c>
      <c r="H50" s="11" t="str">
        <f t="shared" si="30"/>
        <v>2nd Quarter</v>
      </c>
      <c r="I50" s="11">
        <v>147</v>
      </c>
      <c r="J50" s="11">
        <v>115.2</v>
      </c>
      <c r="K50" s="11">
        <v>146</v>
      </c>
      <c r="L50" s="11">
        <v>4.3869999999999996</v>
      </c>
      <c r="M50" s="11">
        <v>4.5220000000000002</v>
      </c>
      <c r="N50" s="11">
        <f t="shared" si="33"/>
        <v>4.3869999999999996</v>
      </c>
      <c r="O50" s="14">
        <v>3.1890000000000001</v>
      </c>
      <c r="P50" s="14">
        <v>3.2890000000000001</v>
      </c>
      <c r="Q50" s="11">
        <f t="shared" si="34"/>
        <v>3.1890000000000001</v>
      </c>
      <c r="R50" s="11">
        <v>18</v>
      </c>
      <c r="S50" s="11">
        <v>37</v>
      </c>
      <c r="T50" s="11">
        <v>41</v>
      </c>
      <c r="U50" s="11">
        <f t="shared" si="23"/>
        <v>41</v>
      </c>
      <c r="V50" s="11">
        <f t="shared" si="18"/>
        <v>23</v>
      </c>
      <c r="W50" s="11"/>
      <c r="X50" s="11">
        <v>2</v>
      </c>
      <c r="Y50" s="11">
        <v>2</v>
      </c>
      <c r="Z50" s="11">
        <f t="shared" si="24"/>
        <v>2</v>
      </c>
      <c r="AA50" s="11"/>
      <c r="AB50" s="11">
        <v>210.8</v>
      </c>
      <c r="AC50" s="11">
        <v>210.8</v>
      </c>
      <c r="AD50" s="10">
        <f t="shared" si="25"/>
        <v>210.8</v>
      </c>
      <c r="AE50" s="11"/>
      <c r="AF50" s="11">
        <v>4</v>
      </c>
      <c r="AG50" s="11">
        <v>6</v>
      </c>
      <c r="AH50" s="11">
        <v>4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f t="shared" si="26"/>
        <v>19</v>
      </c>
      <c r="AP50" s="11"/>
      <c r="AQ50" s="11">
        <v>17</v>
      </c>
      <c r="AR50" s="11">
        <v>20</v>
      </c>
      <c r="AS50" s="11">
        <f t="shared" si="27"/>
        <v>37</v>
      </c>
      <c r="AT50" s="11"/>
      <c r="AU50" s="11">
        <v>25</v>
      </c>
      <c r="AV50" s="11">
        <v>28</v>
      </c>
      <c r="AW50" s="25">
        <f t="shared" si="28"/>
        <v>53</v>
      </c>
      <c r="AX50" s="22" t="e">
        <f>(AW50-#REF!)/#REF!</f>
        <v>#REF!</v>
      </c>
    </row>
    <row r="51" spans="1:50" x14ac:dyDescent="0.2">
      <c r="A51" s="24" t="s">
        <v>55</v>
      </c>
      <c r="B51" s="6" t="s">
        <v>56</v>
      </c>
      <c r="C51" s="7" t="s">
        <v>2</v>
      </c>
      <c r="D51" s="8">
        <v>40721</v>
      </c>
      <c r="E51" s="8">
        <v>45217</v>
      </c>
      <c r="F51" s="9">
        <f t="shared" si="29"/>
        <v>12.317808219178081</v>
      </c>
      <c r="G51" s="11">
        <v>6</v>
      </c>
      <c r="H51" s="11" t="str">
        <f t="shared" si="30"/>
        <v>1st Quarter</v>
      </c>
      <c r="I51" s="2">
        <v>152.1</v>
      </c>
      <c r="J51" s="1">
        <v>114</v>
      </c>
      <c r="K51" s="2">
        <v>155</v>
      </c>
      <c r="L51" s="2">
        <v>3.7240000000000002</v>
      </c>
      <c r="M51" s="2">
        <v>3.7810000000000001</v>
      </c>
      <c r="N51" s="11">
        <f t="shared" si="33"/>
        <v>3.7240000000000002</v>
      </c>
      <c r="O51" s="2">
        <v>2.46</v>
      </c>
      <c r="P51" s="2">
        <v>2.5659999999999998</v>
      </c>
      <c r="Q51" s="11">
        <f t="shared" si="34"/>
        <v>2.46</v>
      </c>
      <c r="R51" s="2">
        <v>14</v>
      </c>
      <c r="S51" s="2">
        <v>52</v>
      </c>
      <c r="T51" s="2">
        <v>50</v>
      </c>
      <c r="U51" s="11">
        <f t="shared" si="23"/>
        <v>52</v>
      </c>
      <c r="V51" s="11">
        <f t="shared" si="18"/>
        <v>38</v>
      </c>
      <c r="W51" s="9" t="e">
        <f>(V51-#REF!)/#REF!</f>
        <v>#REF!</v>
      </c>
      <c r="X51" s="2">
        <v>17</v>
      </c>
      <c r="Y51" s="2">
        <v>23</v>
      </c>
      <c r="Z51" s="11">
        <f t="shared" si="24"/>
        <v>23</v>
      </c>
      <c r="AA51" s="2" t="e">
        <f>(Z51-#REF!)/#REF!</f>
        <v>#REF!</v>
      </c>
      <c r="AB51" s="10">
        <v>243.3</v>
      </c>
      <c r="AC51" s="10">
        <v>229.5</v>
      </c>
      <c r="AD51" s="10">
        <f t="shared" si="25"/>
        <v>243.3</v>
      </c>
      <c r="AE51" s="9" t="e">
        <f>(AB51-#REF!)/#REF!</f>
        <v>#REF!</v>
      </c>
      <c r="AF51" s="2">
        <v>8</v>
      </c>
      <c r="AG51" s="2">
        <v>8</v>
      </c>
      <c r="AH51" s="2">
        <v>8</v>
      </c>
      <c r="AI51" s="2">
        <v>7</v>
      </c>
      <c r="AJ51" s="2">
        <v>6</v>
      </c>
      <c r="AK51" s="2">
        <v>8</v>
      </c>
      <c r="AL51" s="2">
        <v>3</v>
      </c>
      <c r="AM51" s="2">
        <v>7</v>
      </c>
      <c r="AN51" s="2">
        <v>7</v>
      </c>
      <c r="AO51" s="11">
        <f t="shared" si="26"/>
        <v>62</v>
      </c>
      <c r="AP51" s="2" t="e">
        <f>(AO51-#REF!)/#REF!</f>
        <v>#REF!</v>
      </c>
      <c r="AQ51" s="2">
        <v>27</v>
      </c>
      <c r="AR51" s="2">
        <v>32</v>
      </c>
      <c r="AS51" s="11">
        <f t="shared" si="27"/>
        <v>59</v>
      </c>
      <c r="AT51" s="10" t="e">
        <f>(AS51-#REF!)/#REF!</f>
        <v>#REF!</v>
      </c>
      <c r="AU51" s="2">
        <v>42</v>
      </c>
      <c r="AV51" s="2">
        <v>50</v>
      </c>
      <c r="AW51" s="25">
        <f t="shared" si="28"/>
        <v>92</v>
      </c>
      <c r="AX51" s="22" t="e">
        <f>(AW51-#REF!)/#REF!</f>
        <v>#REF!</v>
      </c>
    </row>
    <row r="52" spans="1:50" x14ac:dyDescent="0.2">
      <c r="A52" s="24" t="s">
        <v>62</v>
      </c>
      <c r="B52" s="13" t="s">
        <v>79</v>
      </c>
      <c r="C52" s="7" t="s">
        <v>2</v>
      </c>
      <c r="D52" s="8">
        <v>40674</v>
      </c>
      <c r="E52" s="8">
        <v>45217</v>
      </c>
      <c r="F52" s="9">
        <f t="shared" si="29"/>
        <v>12.446575342465753</v>
      </c>
      <c r="G52" s="11">
        <v>5</v>
      </c>
      <c r="H52" s="11" t="str">
        <f t="shared" si="30"/>
        <v>1st Quarter</v>
      </c>
      <c r="I52" s="2">
        <v>139.6</v>
      </c>
      <c r="J52" s="2">
        <v>110.5</v>
      </c>
      <c r="K52" s="2">
        <v>137</v>
      </c>
      <c r="L52" s="2">
        <v>3.6339999999999999</v>
      </c>
      <c r="M52" s="2">
        <v>3.5539999999999998</v>
      </c>
      <c r="N52" s="14">
        <f>MIN(L52:M52)</f>
        <v>3.5539999999999998</v>
      </c>
      <c r="O52" s="3">
        <v>2.4710000000000001</v>
      </c>
      <c r="P52" s="3" t="s">
        <v>33</v>
      </c>
      <c r="Q52" s="14">
        <f>MIN(O52:P52)</f>
        <v>2.4710000000000001</v>
      </c>
      <c r="R52" s="2">
        <v>7</v>
      </c>
      <c r="S52" s="2">
        <v>52</v>
      </c>
      <c r="T52" s="2">
        <v>55</v>
      </c>
      <c r="U52" s="11">
        <f t="shared" si="23"/>
        <v>55</v>
      </c>
      <c r="V52" s="11">
        <f t="shared" si="18"/>
        <v>48</v>
      </c>
      <c r="W52" s="9" t="e">
        <f>(V52-#REF!)/#REF!</f>
        <v>#REF!</v>
      </c>
      <c r="X52" s="2">
        <v>27</v>
      </c>
      <c r="Y52" s="2">
        <v>26</v>
      </c>
      <c r="Z52" s="11">
        <f t="shared" si="24"/>
        <v>27</v>
      </c>
      <c r="AA52" s="2" t="e">
        <f>(Z52-#REF!)/#REF!</f>
        <v>#REF!</v>
      </c>
      <c r="AB52" s="10">
        <v>133.19999999999999</v>
      </c>
      <c r="AC52" s="10">
        <v>137.6</v>
      </c>
      <c r="AD52" s="10">
        <f t="shared" si="25"/>
        <v>137.6</v>
      </c>
      <c r="AE52" s="9" t="e">
        <f>(AB52-#REF!)/#REF!</f>
        <v>#REF!</v>
      </c>
      <c r="AF52" s="2">
        <v>8</v>
      </c>
      <c r="AG52" s="2">
        <v>7</v>
      </c>
      <c r="AH52" s="2">
        <v>8</v>
      </c>
      <c r="AI52" s="2">
        <v>8</v>
      </c>
      <c r="AJ52" s="2">
        <v>8</v>
      </c>
      <c r="AK52" s="2">
        <v>8</v>
      </c>
      <c r="AL52" s="2">
        <v>4</v>
      </c>
      <c r="AM52" s="2">
        <v>1</v>
      </c>
      <c r="AN52" s="2">
        <v>4</v>
      </c>
      <c r="AO52" s="11">
        <f t="shared" si="26"/>
        <v>56</v>
      </c>
      <c r="AP52" s="2" t="e">
        <f>(AO52-#REF!)/#REF!</f>
        <v>#REF!</v>
      </c>
      <c r="AQ52" s="2">
        <v>32</v>
      </c>
      <c r="AR52" s="2">
        <v>33</v>
      </c>
      <c r="AS52" s="11">
        <f t="shared" si="27"/>
        <v>65</v>
      </c>
      <c r="AT52" s="10" t="e">
        <f>(AS52-#REF!)/#REF!</f>
        <v>#REF!</v>
      </c>
      <c r="AU52" s="2">
        <v>47</v>
      </c>
      <c r="AV52" s="2">
        <v>47</v>
      </c>
      <c r="AW52" s="25">
        <f t="shared" si="28"/>
        <v>94</v>
      </c>
      <c r="AX52" s="22" t="e">
        <f>(AW52-#REF!)/#REF!</f>
        <v>#REF!</v>
      </c>
    </row>
    <row r="53" spans="1:50" x14ac:dyDescent="0.2">
      <c r="A53" s="24" t="s">
        <v>69</v>
      </c>
      <c r="B53" s="5" t="s">
        <v>84</v>
      </c>
      <c r="C53" s="7" t="s">
        <v>0</v>
      </c>
      <c r="D53" s="8">
        <v>40821</v>
      </c>
      <c r="E53" s="8">
        <v>45217</v>
      </c>
      <c r="F53" s="9">
        <f t="shared" si="29"/>
        <v>12.043835616438356</v>
      </c>
      <c r="G53" s="11">
        <v>10</v>
      </c>
      <c r="H53" s="11" t="str">
        <f t="shared" si="30"/>
        <v>2nd Quarter</v>
      </c>
      <c r="I53" s="11">
        <v>166.1</v>
      </c>
      <c r="J53" s="11">
        <v>124</v>
      </c>
      <c r="K53" s="11">
        <v>171</v>
      </c>
      <c r="L53" s="11">
        <v>4.577</v>
      </c>
      <c r="M53" s="11">
        <v>4.6029999999999998</v>
      </c>
      <c r="N53" s="11">
        <f t="shared" ref="N53:N58" si="35">MIN(L53,M53)</f>
        <v>4.577</v>
      </c>
      <c r="O53" s="14">
        <v>3.0419999999999998</v>
      </c>
      <c r="P53" s="14">
        <v>3.1659999999999999</v>
      </c>
      <c r="Q53" s="11">
        <f t="shared" ref="Q53:Q58" si="36">MIN(O53,P53)</f>
        <v>3.0419999999999998</v>
      </c>
      <c r="R53" s="11">
        <v>42</v>
      </c>
      <c r="S53" s="11">
        <v>64</v>
      </c>
      <c r="T53" s="11">
        <v>68</v>
      </c>
      <c r="U53" s="11">
        <f t="shared" si="23"/>
        <v>68</v>
      </c>
      <c r="V53" s="11">
        <f t="shared" si="18"/>
        <v>26</v>
      </c>
      <c r="W53" s="11"/>
      <c r="X53" s="11">
        <v>2</v>
      </c>
      <c r="Y53" s="11">
        <v>4</v>
      </c>
      <c r="Z53" s="11">
        <f t="shared" si="24"/>
        <v>4</v>
      </c>
      <c r="AA53" s="11"/>
      <c r="AB53" s="11">
        <v>226.4</v>
      </c>
      <c r="AC53" s="11">
        <v>223.8</v>
      </c>
      <c r="AD53" s="10">
        <f t="shared" si="25"/>
        <v>226.4</v>
      </c>
      <c r="AE53" s="11" t="e">
        <f>(AB53-#REF!)/#REF!</f>
        <v>#REF!</v>
      </c>
      <c r="AF53" s="11">
        <v>1</v>
      </c>
      <c r="AG53" s="11">
        <v>1</v>
      </c>
      <c r="AH53" s="11">
        <v>5</v>
      </c>
      <c r="AI53" s="11">
        <v>0</v>
      </c>
      <c r="AJ53" s="11">
        <v>1</v>
      </c>
      <c r="AK53" s="11">
        <v>1</v>
      </c>
      <c r="AL53" s="11">
        <v>0</v>
      </c>
      <c r="AM53" s="11">
        <v>0</v>
      </c>
      <c r="AN53" s="11">
        <v>0</v>
      </c>
      <c r="AO53" s="11">
        <f t="shared" si="26"/>
        <v>9</v>
      </c>
      <c r="AP53" s="11"/>
      <c r="AQ53" s="11">
        <v>21</v>
      </c>
      <c r="AR53" s="11">
        <v>22</v>
      </c>
      <c r="AS53" s="11">
        <f t="shared" si="27"/>
        <v>43</v>
      </c>
      <c r="AT53" s="11"/>
      <c r="AU53" s="11">
        <v>32</v>
      </c>
      <c r="AV53" s="11">
        <v>28</v>
      </c>
      <c r="AW53" s="25">
        <f t="shared" si="28"/>
        <v>60</v>
      </c>
      <c r="AX53" s="22" t="e">
        <f>(AW53-#REF!)/#REF!</f>
        <v>#REF!</v>
      </c>
    </row>
    <row r="54" spans="1:50" x14ac:dyDescent="0.2">
      <c r="A54" s="24" t="s">
        <v>69</v>
      </c>
      <c r="B54" s="6" t="s">
        <v>70</v>
      </c>
      <c r="C54" s="7" t="s">
        <v>2</v>
      </c>
      <c r="D54" s="8">
        <v>40662</v>
      </c>
      <c r="E54" s="8">
        <v>45217</v>
      </c>
      <c r="F54" s="9">
        <f t="shared" si="29"/>
        <v>12.479452054794521</v>
      </c>
      <c r="G54" s="11">
        <v>4</v>
      </c>
      <c r="H54" s="11" t="str">
        <f t="shared" si="30"/>
        <v>1st Quarter</v>
      </c>
      <c r="I54" s="2">
        <v>140.80000000000001</v>
      </c>
      <c r="J54" s="2">
        <v>110.9</v>
      </c>
      <c r="K54" s="2">
        <v>140.5</v>
      </c>
      <c r="L54" s="2">
        <v>3.9609999999999999</v>
      </c>
      <c r="M54" s="2">
        <v>3.931</v>
      </c>
      <c r="N54" s="11">
        <f t="shared" si="35"/>
        <v>3.931</v>
      </c>
      <c r="O54" s="2">
        <v>2.6080000000000001</v>
      </c>
      <c r="P54" s="2">
        <v>2.67</v>
      </c>
      <c r="Q54" s="11">
        <f t="shared" si="36"/>
        <v>2.6080000000000001</v>
      </c>
      <c r="R54" s="2">
        <v>15</v>
      </c>
      <c r="S54" s="2">
        <v>59</v>
      </c>
      <c r="T54" s="2">
        <v>62</v>
      </c>
      <c r="U54" s="11">
        <f t="shared" si="23"/>
        <v>62</v>
      </c>
      <c r="V54" s="11">
        <f t="shared" si="18"/>
        <v>47</v>
      </c>
      <c r="W54" s="9" t="e">
        <f>(V54-#REF!)/#REF!</f>
        <v>#REF!</v>
      </c>
      <c r="X54" s="2">
        <v>7</v>
      </c>
      <c r="Y54" s="2">
        <v>10</v>
      </c>
      <c r="Z54" s="11">
        <f t="shared" si="24"/>
        <v>10</v>
      </c>
      <c r="AA54" s="2" t="e">
        <f>(Z54-#REF!)/#REF!</f>
        <v>#REF!</v>
      </c>
      <c r="AB54" s="10">
        <v>72.8</v>
      </c>
      <c r="AC54" s="10">
        <v>92.4</v>
      </c>
      <c r="AD54" s="10">
        <f t="shared" si="25"/>
        <v>92.4</v>
      </c>
      <c r="AE54" s="9" t="e">
        <f>(AB54-#REF!)/#REF!</f>
        <v>#REF!</v>
      </c>
      <c r="AF54" s="2">
        <v>6</v>
      </c>
      <c r="AG54" s="2">
        <v>8</v>
      </c>
      <c r="AH54" s="2">
        <v>8</v>
      </c>
      <c r="AI54" s="2">
        <v>8</v>
      </c>
      <c r="AJ54" s="2">
        <v>3</v>
      </c>
      <c r="AK54" s="2">
        <v>1</v>
      </c>
      <c r="AL54" s="2">
        <v>1</v>
      </c>
      <c r="AM54" s="2">
        <v>4</v>
      </c>
      <c r="AN54" s="2">
        <v>7</v>
      </c>
      <c r="AO54" s="11">
        <f t="shared" si="26"/>
        <v>46</v>
      </c>
      <c r="AP54" s="2" t="e">
        <f>(AO54-#REF!)/#REF!</f>
        <v>#REF!</v>
      </c>
      <c r="AQ54" s="2">
        <v>30</v>
      </c>
      <c r="AR54" s="2">
        <v>29</v>
      </c>
      <c r="AS54" s="11">
        <f t="shared" si="27"/>
        <v>59</v>
      </c>
      <c r="AT54" s="10" t="e">
        <f>(AS54-#REF!)/#REF!</f>
        <v>#REF!</v>
      </c>
      <c r="AU54" s="2">
        <v>44</v>
      </c>
      <c r="AV54" s="2">
        <v>43</v>
      </c>
      <c r="AW54" s="25">
        <f t="shared" si="28"/>
        <v>87</v>
      </c>
      <c r="AX54" s="22" t="e">
        <f>(AW54-#REF!)/#REF!</f>
        <v>#REF!</v>
      </c>
    </row>
    <row r="55" spans="1:50" x14ac:dyDescent="0.2">
      <c r="A55" s="24" t="s">
        <v>35</v>
      </c>
      <c r="B55" s="13" t="s">
        <v>40</v>
      </c>
      <c r="C55" s="7" t="s">
        <v>2</v>
      </c>
      <c r="D55" s="8">
        <v>40695</v>
      </c>
      <c r="E55" s="8">
        <v>45217</v>
      </c>
      <c r="F55" s="9">
        <f t="shared" si="29"/>
        <v>12.389041095890411</v>
      </c>
      <c r="G55" s="11">
        <v>6</v>
      </c>
      <c r="H55" s="11" t="str">
        <f t="shared" si="30"/>
        <v>1st Quarter</v>
      </c>
      <c r="I55" s="2">
        <v>170.1</v>
      </c>
      <c r="J55" s="2">
        <v>125.4</v>
      </c>
      <c r="K55" s="2">
        <v>180</v>
      </c>
      <c r="L55" s="2">
        <v>3.31</v>
      </c>
      <c r="M55" s="2">
        <v>3.2730000000000001</v>
      </c>
      <c r="N55" s="11">
        <f t="shared" si="35"/>
        <v>3.2730000000000001</v>
      </c>
      <c r="O55" s="2">
        <v>2.4969999999999999</v>
      </c>
      <c r="P55" s="2">
        <v>2.4510000000000001</v>
      </c>
      <c r="Q55" s="11">
        <f t="shared" si="36"/>
        <v>2.4510000000000001</v>
      </c>
      <c r="R55" s="2">
        <v>27</v>
      </c>
      <c r="S55" s="2">
        <v>73</v>
      </c>
      <c r="T55" s="2">
        <v>80</v>
      </c>
      <c r="U55" s="11">
        <f t="shared" si="23"/>
        <v>80</v>
      </c>
      <c r="V55" s="11">
        <f t="shared" si="18"/>
        <v>53</v>
      </c>
      <c r="W55" s="9" t="e">
        <f>(V55-#REF!)/#REF!</f>
        <v>#REF!</v>
      </c>
      <c r="X55" s="2">
        <v>13</v>
      </c>
      <c r="Y55" s="2">
        <v>18</v>
      </c>
      <c r="Z55" s="11">
        <f t="shared" si="24"/>
        <v>18</v>
      </c>
      <c r="AA55" s="2" t="e">
        <f>(Z55-#REF!)/#REF!</f>
        <v>#REF!</v>
      </c>
      <c r="AB55" s="10">
        <v>274.60000000000002</v>
      </c>
      <c r="AC55" s="10">
        <v>264.8</v>
      </c>
      <c r="AD55" s="10">
        <f t="shared" si="25"/>
        <v>274.60000000000002</v>
      </c>
      <c r="AE55" s="9" t="e">
        <f>(AB55-#REF!)/#REF!</f>
        <v>#REF!</v>
      </c>
      <c r="AF55" s="2">
        <v>8</v>
      </c>
      <c r="AG55" s="2">
        <v>8</v>
      </c>
      <c r="AH55" s="2">
        <v>8</v>
      </c>
      <c r="AI55" s="2">
        <v>6</v>
      </c>
      <c r="AJ55" s="2">
        <v>2</v>
      </c>
      <c r="AK55" s="2">
        <v>4</v>
      </c>
      <c r="AL55" s="2">
        <v>1</v>
      </c>
      <c r="AM55" s="2">
        <v>0</v>
      </c>
      <c r="AN55" s="2">
        <v>0</v>
      </c>
      <c r="AO55" s="11">
        <f t="shared" si="26"/>
        <v>37</v>
      </c>
      <c r="AP55" s="2" t="e">
        <f>(AO55-#REF!)/#REF!</f>
        <v>#REF!</v>
      </c>
      <c r="AQ55" s="2">
        <v>29</v>
      </c>
      <c r="AR55" s="2">
        <v>37</v>
      </c>
      <c r="AS55" s="11">
        <f t="shared" si="27"/>
        <v>66</v>
      </c>
      <c r="AT55" s="10" t="e">
        <f>(AS55-#REF!)/#REF!</f>
        <v>#REF!</v>
      </c>
      <c r="AU55" s="2">
        <v>40</v>
      </c>
      <c r="AV55" s="2">
        <v>42</v>
      </c>
      <c r="AW55" s="25">
        <f t="shared" si="28"/>
        <v>82</v>
      </c>
      <c r="AX55" s="22" t="e">
        <f>(AW55-#REF!)/#REF!</f>
        <v>#REF!</v>
      </c>
    </row>
    <row r="56" spans="1:50" x14ac:dyDescent="0.2">
      <c r="A56" s="24" t="s">
        <v>55</v>
      </c>
      <c r="B56" s="6" t="s">
        <v>57</v>
      </c>
      <c r="C56" s="7" t="s">
        <v>2</v>
      </c>
      <c r="D56" s="8">
        <v>40858</v>
      </c>
      <c r="E56" s="8">
        <v>45217</v>
      </c>
      <c r="F56" s="9">
        <f t="shared" si="29"/>
        <v>11.942465753424658</v>
      </c>
      <c r="G56" s="11">
        <v>11</v>
      </c>
      <c r="H56" s="11" t="str">
        <f t="shared" si="30"/>
        <v>2nd Quarter</v>
      </c>
      <c r="I56" s="2">
        <v>148.19999999999999</v>
      </c>
      <c r="J56" s="2">
        <v>114.1</v>
      </c>
      <c r="K56" s="2">
        <v>153</v>
      </c>
      <c r="L56" s="2">
        <v>3.61</v>
      </c>
      <c r="M56" s="2">
        <v>3.6150000000000002</v>
      </c>
      <c r="N56" s="11">
        <f t="shared" si="35"/>
        <v>3.61</v>
      </c>
      <c r="O56" s="2">
        <v>2.4809999999999999</v>
      </c>
      <c r="P56" s="2">
        <v>2.7669999999999999</v>
      </c>
      <c r="Q56" s="11">
        <f t="shared" si="36"/>
        <v>2.4809999999999999</v>
      </c>
      <c r="R56" s="2">
        <v>33</v>
      </c>
      <c r="S56" s="2">
        <v>69</v>
      </c>
      <c r="T56" s="2">
        <v>73</v>
      </c>
      <c r="U56" s="11">
        <f t="shared" si="23"/>
        <v>73</v>
      </c>
      <c r="V56" s="11">
        <f t="shared" si="18"/>
        <v>40</v>
      </c>
      <c r="W56" s="9" t="e">
        <f>(V56-#REF!)/#REF!</f>
        <v>#REF!</v>
      </c>
      <c r="X56" s="2">
        <v>20</v>
      </c>
      <c r="Y56" s="2">
        <v>27</v>
      </c>
      <c r="Z56" s="11">
        <f t="shared" si="24"/>
        <v>27</v>
      </c>
      <c r="AA56" s="2" t="e">
        <f>(Z56-#REF!)/#REF!</f>
        <v>#REF!</v>
      </c>
      <c r="AB56" s="10">
        <v>237.5</v>
      </c>
      <c r="AC56" s="10">
        <v>256.2</v>
      </c>
      <c r="AD56" s="10">
        <f t="shared" si="25"/>
        <v>256.2</v>
      </c>
      <c r="AE56" s="9" t="e">
        <f>(AB56-#REF!)/#REF!</f>
        <v>#REF!</v>
      </c>
      <c r="AF56" s="2">
        <v>8</v>
      </c>
      <c r="AG56" s="2">
        <v>8</v>
      </c>
      <c r="AH56" s="2">
        <v>8</v>
      </c>
      <c r="AI56" s="2">
        <v>3</v>
      </c>
      <c r="AJ56" s="2">
        <v>8</v>
      </c>
      <c r="AK56" s="2">
        <v>4</v>
      </c>
      <c r="AL56" s="2">
        <v>1</v>
      </c>
      <c r="AM56" s="2">
        <v>2</v>
      </c>
      <c r="AN56" s="2">
        <v>5</v>
      </c>
      <c r="AO56" s="11">
        <f t="shared" si="26"/>
        <v>47</v>
      </c>
      <c r="AP56" s="2" t="e">
        <f>(AO56-#REF!)/#REF!</f>
        <v>#REF!</v>
      </c>
      <c r="AQ56" s="2">
        <v>26</v>
      </c>
      <c r="AR56" s="2">
        <v>31</v>
      </c>
      <c r="AS56" s="11">
        <f t="shared" si="27"/>
        <v>57</v>
      </c>
      <c r="AT56" s="10" t="e">
        <f>(AS56-#REF!)/#REF!</f>
        <v>#REF!</v>
      </c>
      <c r="AU56" s="2">
        <v>46</v>
      </c>
      <c r="AV56" s="2">
        <v>50</v>
      </c>
      <c r="AW56" s="25">
        <f t="shared" si="28"/>
        <v>96</v>
      </c>
      <c r="AX56" s="22" t="e">
        <f>(AW56-#REF!)/#REF!</f>
        <v>#REF!</v>
      </c>
    </row>
    <row r="57" spans="1:50" x14ac:dyDescent="0.2">
      <c r="A57" s="24" t="s">
        <v>55</v>
      </c>
      <c r="B57" s="13" t="s">
        <v>61</v>
      </c>
      <c r="C57" s="7" t="s">
        <v>2</v>
      </c>
      <c r="D57" s="8">
        <v>40718</v>
      </c>
      <c r="E57" s="8">
        <v>45217</v>
      </c>
      <c r="F57" s="9">
        <f t="shared" si="29"/>
        <v>12.326027397260274</v>
      </c>
      <c r="G57" s="11">
        <v>6</v>
      </c>
      <c r="H57" s="11" t="str">
        <f t="shared" si="30"/>
        <v>1st Quarter</v>
      </c>
      <c r="I57" s="2">
        <v>161.30000000000001</v>
      </c>
      <c r="J57" s="2">
        <v>121.3</v>
      </c>
      <c r="K57" s="2">
        <v>168</v>
      </c>
      <c r="L57" s="2">
        <v>3.5449999999999999</v>
      </c>
      <c r="M57" s="2">
        <v>3.4620000000000002</v>
      </c>
      <c r="N57" s="11">
        <f t="shared" si="35"/>
        <v>3.4620000000000002</v>
      </c>
      <c r="O57" s="2">
        <v>2.67</v>
      </c>
      <c r="P57" s="2">
        <v>2.617</v>
      </c>
      <c r="Q57" s="11">
        <f t="shared" si="36"/>
        <v>2.617</v>
      </c>
      <c r="R57" s="2">
        <v>22</v>
      </c>
      <c r="S57" s="2">
        <v>62</v>
      </c>
      <c r="T57" s="2">
        <v>63</v>
      </c>
      <c r="U57" s="11">
        <f t="shared" si="23"/>
        <v>63</v>
      </c>
      <c r="V57" s="11">
        <f t="shared" si="18"/>
        <v>41</v>
      </c>
      <c r="W57" s="9" t="e">
        <f>(V57-#REF!)/#REF!</f>
        <v>#REF!</v>
      </c>
      <c r="X57" s="2">
        <v>15</v>
      </c>
      <c r="Y57" s="2">
        <v>20</v>
      </c>
      <c r="Z57" s="11">
        <f t="shared" si="24"/>
        <v>20</v>
      </c>
      <c r="AA57" s="2" t="e">
        <f>(Z57-#REF!)/#REF!</f>
        <v>#REF!</v>
      </c>
      <c r="AB57" s="10">
        <v>289.3</v>
      </c>
      <c r="AC57" s="10">
        <v>264.8</v>
      </c>
      <c r="AD57" s="10">
        <f t="shared" si="25"/>
        <v>289.3</v>
      </c>
      <c r="AE57" s="9" t="e">
        <f>(AB57-#REF!)/#REF!</f>
        <v>#REF!</v>
      </c>
      <c r="AF57" s="2">
        <v>8</v>
      </c>
      <c r="AG57" s="2">
        <v>8</v>
      </c>
      <c r="AH57" s="2">
        <v>8</v>
      </c>
      <c r="AI57" s="2">
        <v>2</v>
      </c>
      <c r="AJ57" s="2">
        <v>1</v>
      </c>
      <c r="AK57" s="2">
        <v>8</v>
      </c>
      <c r="AL57" s="2">
        <v>2</v>
      </c>
      <c r="AM57" s="2">
        <v>1</v>
      </c>
      <c r="AN57" s="2">
        <v>0</v>
      </c>
      <c r="AO57" s="11">
        <f t="shared" si="26"/>
        <v>38</v>
      </c>
      <c r="AP57" s="2" t="e">
        <f>(AO57-#REF!)/#REF!</f>
        <v>#REF!</v>
      </c>
      <c r="AQ57" s="2">
        <v>26</v>
      </c>
      <c r="AR57" s="2">
        <v>27</v>
      </c>
      <c r="AS57" s="11">
        <f t="shared" si="27"/>
        <v>53</v>
      </c>
      <c r="AT57" s="10" t="e">
        <f>(AS57-#REF!)/#REF!</f>
        <v>#REF!</v>
      </c>
      <c r="AU57" s="2">
        <v>46</v>
      </c>
      <c r="AV57" s="2">
        <v>47</v>
      </c>
      <c r="AW57" s="25">
        <f t="shared" si="28"/>
        <v>93</v>
      </c>
    </row>
    <row r="58" spans="1:50" x14ac:dyDescent="0.2">
      <c r="A58" s="26" t="s">
        <v>69</v>
      </c>
      <c r="B58" s="34" t="s">
        <v>83</v>
      </c>
      <c r="C58" s="27" t="s">
        <v>0</v>
      </c>
      <c r="D58" s="28">
        <v>40804</v>
      </c>
      <c r="E58" s="28">
        <v>45217</v>
      </c>
      <c r="F58" s="29">
        <f t="shared" si="29"/>
        <v>12.09041095890411</v>
      </c>
      <c r="G58" s="30">
        <v>9</v>
      </c>
      <c r="H58" s="30" t="str">
        <f t="shared" si="30"/>
        <v>2nd Quarter</v>
      </c>
      <c r="I58" s="31">
        <v>148.6</v>
      </c>
      <c r="J58" s="31">
        <v>111.4</v>
      </c>
      <c r="K58" s="31">
        <v>155</v>
      </c>
      <c r="L58" s="31">
        <v>4.28</v>
      </c>
      <c r="M58" s="31">
        <v>4.1580000000000004</v>
      </c>
      <c r="N58" s="30">
        <f t="shared" si="35"/>
        <v>4.1580000000000004</v>
      </c>
      <c r="O58" s="31">
        <v>2.9</v>
      </c>
      <c r="P58" s="31">
        <v>2.9990000000000001</v>
      </c>
      <c r="Q58" s="30">
        <f t="shared" si="36"/>
        <v>2.9</v>
      </c>
      <c r="R58" s="31">
        <v>24</v>
      </c>
      <c r="S58" s="31">
        <v>40</v>
      </c>
      <c r="T58" s="31">
        <v>42</v>
      </c>
      <c r="U58" s="30">
        <f t="shared" si="23"/>
        <v>42</v>
      </c>
      <c r="V58" s="11">
        <f t="shared" si="18"/>
        <v>18</v>
      </c>
      <c r="W58" s="29" t="e">
        <f>(V58-#REF!)/#REF!</f>
        <v>#REF!</v>
      </c>
      <c r="X58" s="31">
        <v>6</v>
      </c>
      <c r="Y58" s="31">
        <v>9</v>
      </c>
      <c r="Z58" s="30">
        <f t="shared" si="24"/>
        <v>9</v>
      </c>
      <c r="AA58" s="31" t="e">
        <f>(Z58-#REF!)/#REF!</f>
        <v>#REF!</v>
      </c>
      <c r="AB58" s="32">
        <v>108.8</v>
      </c>
      <c r="AC58" s="32">
        <v>162.5</v>
      </c>
      <c r="AD58" s="32">
        <f t="shared" si="25"/>
        <v>162.5</v>
      </c>
      <c r="AE58" s="29" t="e">
        <f>(AB58-#REF!)/#REF!</f>
        <v>#REF!</v>
      </c>
      <c r="AF58" s="31">
        <v>8</v>
      </c>
      <c r="AG58" s="31">
        <v>6</v>
      </c>
      <c r="AH58" s="31">
        <v>7</v>
      </c>
      <c r="AI58" s="31">
        <v>7</v>
      </c>
      <c r="AJ58" s="31">
        <v>1</v>
      </c>
      <c r="AK58" s="31">
        <v>6</v>
      </c>
      <c r="AL58" s="31">
        <v>1</v>
      </c>
      <c r="AM58" s="31">
        <v>1</v>
      </c>
      <c r="AN58" s="31">
        <v>1</v>
      </c>
      <c r="AO58" s="30">
        <f t="shared" si="26"/>
        <v>38</v>
      </c>
      <c r="AP58" s="31" t="e">
        <f>(AO58-#REF!)/#REF!</f>
        <v>#REF!</v>
      </c>
      <c r="AQ58" s="31">
        <v>22</v>
      </c>
      <c r="AR58" s="31">
        <v>22</v>
      </c>
      <c r="AS58" s="30">
        <f t="shared" si="27"/>
        <v>44</v>
      </c>
      <c r="AT58" s="32" t="e">
        <f>(AS58-#REF!)/#REF!</f>
        <v>#REF!</v>
      </c>
      <c r="AU58" s="31">
        <v>35</v>
      </c>
      <c r="AV58" s="31">
        <v>35</v>
      </c>
      <c r="AW58" s="33">
        <f t="shared" si="28"/>
        <v>70</v>
      </c>
    </row>
    <row r="59" spans="1:50" x14ac:dyDescent="0.2">
      <c r="O59" s="21"/>
      <c r="P59" s="21"/>
      <c r="Q59" s="20"/>
      <c r="R59" s="20"/>
    </row>
  </sheetData>
  <sortState xmlns:xlrd2="http://schemas.microsoft.com/office/spreadsheetml/2017/richdata2" ref="A2:AY59">
    <sortCondition ref="A2:A59"/>
  </sortState>
  <pageMargins left="0.7" right="0.7" top="0.75" bottom="0.75" header="0.3" footer="0.3"/>
  <pageSetup paperSize="9" orientation="portrait" r:id="rId1"/>
  <headerFooter>
    <oddHeader>&amp;C&amp;"Calibri"&amp;11&amp;K000000 OFFICIAL (CLOSED) / SENSITIVE (NORMAL)&amp;1#_x000D_</oddHeader>
    <oddFooter>&amp;C_x000D_&amp;1#&amp;"Calibri"&amp;11&amp;K000000 OFFICIAL (CLOSED) / SENSITIVE (NORMAL)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41CD3592EE0428E165A48431A19CB" ma:contentTypeVersion="12" ma:contentTypeDescription="Create a new document." ma:contentTypeScope="" ma:versionID="e0974efdacc7932f5538046341bffecf">
  <xsd:schema xmlns:xsd="http://www.w3.org/2001/XMLSchema" xmlns:xs="http://www.w3.org/2001/XMLSchema" xmlns:p="http://schemas.microsoft.com/office/2006/metadata/properties" xmlns:ns2="7eb94256-529d-42e0-a521-9132e5bda278" xmlns:ns3="2ad14000-9aaa-4435-8452-2ac6d21b47d4" targetNamespace="http://schemas.microsoft.com/office/2006/metadata/properties" ma:root="true" ma:fieldsID="8396205205fd0d771bf37838ba898850" ns2:_="" ns3:_="">
    <xsd:import namespace="7eb94256-529d-42e0-a521-9132e5bda278"/>
    <xsd:import namespace="2ad14000-9aaa-4435-8452-2ac6d21b4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94256-529d-42e0-a521-9132e5bda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8a0e61d-42d2-4a46-80b0-d7371002b2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14000-9aaa-4435-8452-2ac6d21b47d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be712aa-1f25-4736-b114-a6fbb10f30ad}" ma:internalName="TaxCatchAll" ma:showField="CatchAllData" ma:web="2ad14000-9aaa-4435-8452-2ac6d21b47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b94256-529d-42e0-a521-9132e5bda278">
      <Terms xmlns="http://schemas.microsoft.com/office/infopath/2007/PartnerControls"/>
    </lcf76f155ced4ddcb4097134ff3c332f>
    <TaxCatchAll xmlns="2ad14000-9aaa-4435-8452-2ac6d21b47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859539-CC04-493E-B667-A9096DB93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94256-529d-42e0-a521-9132e5bda278"/>
    <ds:schemaRef ds:uri="2ad14000-9aaa-4435-8452-2ac6d21b4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08AFD5-E4E5-4606-9687-A96A82A46768}">
  <ds:schemaRefs>
    <ds:schemaRef ds:uri="http://schemas.microsoft.com/office/2006/metadata/properties"/>
    <ds:schemaRef ds:uri="http://schemas.microsoft.com/office/infopath/2007/PartnerControls"/>
    <ds:schemaRef ds:uri="7eb94256-529d-42e0-a521-9132e5bda278"/>
    <ds:schemaRef ds:uri="2ad14000-9aaa-4435-8452-2ac6d21b47d4"/>
  </ds:schemaRefs>
</ds:datastoreItem>
</file>

<file path=customXml/itemProps3.xml><?xml version="1.0" encoding="utf-8"?>
<ds:datastoreItem xmlns:ds="http://schemas.openxmlformats.org/officeDocument/2006/customXml" ds:itemID="{31AD7CFD-4C2E-49B4-90D6-FC051690BB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 1 Orientation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Lin</dc:creator>
  <cp:lastModifiedBy>Schvelle Ng</cp:lastModifiedBy>
  <dcterms:created xsi:type="dcterms:W3CDTF">2023-05-12T04:55:56Z</dcterms:created>
  <dcterms:modified xsi:type="dcterms:W3CDTF">2025-07-29T23:21:50Z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dbb3bf-4a2a-4fd6-9742-89378ea55373_Enabled">
    <vt:lpwstr>true</vt:lpwstr>
  </property>
  <property fmtid="{D5CDD505-2E9C-101B-9397-08002B2CF9AE}" pid="3" name="MSIP_Label_2bdbb3bf-4a2a-4fd6-9742-89378ea55373_SetDate">
    <vt:lpwstr>2023-08-29T02:05:41Z</vt:lpwstr>
  </property>
  <property fmtid="{D5CDD505-2E9C-101B-9397-08002B2CF9AE}" pid="4" name="MSIP_Label_2bdbb3bf-4a2a-4fd6-9742-89378ea55373_Method">
    <vt:lpwstr>Privileged</vt:lpwstr>
  </property>
  <property fmtid="{D5CDD505-2E9C-101B-9397-08002B2CF9AE}" pid="5" name="MSIP_Label_2bdbb3bf-4a2a-4fd6-9742-89378ea55373_Name">
    <vt:lpwstr>Official (Closed) - Sensitive (Normal)</vt:lpwstr>
  </property>
  <property fmtid="{D5CDD505-2E9C-101B-9397-08002B2CF9AE}" pid="6" name="MSIP_Label_2bdbb3bf-4a2a-4fd6-9742-89378ea55373_SiteId">
    <vt:lpwstr>b19eb717-104f-45a1-9f08-36aacb739dcf</vt:lpwstr>
  </property>
  <property fmtid="{D5CDD505-2E9C-101B-9397-08002B2CF9AE}" pid="7" name="MSIP_Label_2bdbb3bf-4a2a-4fd6-9742-89378ea55373_ActionId">
    <vt:lpwstr>8af4bed5-a25e-4dfe-a55b-a58d07ca933f</vt:lpwstr>
  </property>
  <property fmtid="{D5CDD505-2E9C-101B-9397-08002B2CF9AE}" pid="8" name="MSIP_Label_2bdbb3bf-4a2a-4fd6-9742-89378ea55373_ContentBits">
    <vt:lpwstr>3</vt:lpwstr>
  </property>
  <property fmtid="{D5CDD505-2E9C-101B-9397-08002B2CF9AE}" pid="9" name="ContentTypeId">
    <vt:lpwstr>0x0101008DB41CD3592EE0428E165A48431A19CB</vt:lpwstr>
  </property>
</Properties>
</file>