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3602951-3513-41FC-BC78-B37E9AD4B3FF}" xr6:coauthVersionLast="45" xr6:coauthVersionMax="45" xr10:uidLastSave="{00000000-0000-0000-0000-000000000000}"/>
  <bookViews>
    <workbookView xWindow="-23148" yWindow="4272" windowWidth="23256" windowHeight="12576" activeTab="1" xr2:uid="{00000000-000D-0000-FFFF-FFFF00000000}"/>
  </bookViews>
  <sheets>
    <sheet name="MPPC ETD" sheetId="2" r:id="rId1"/>
    <sheet name="TestOnA7" sheetId="6" r:id="rId2"/>
    <sheet name="MOFE Cal Params Exp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6" l="1"/>
  <c r="G136" i="2"/>
  <c r="C31" i="6"/>
  <c r="C26" i="6"/>
  <c r="C21" i="6"/>
  <c r="P144" i="2" l="1"/>
  <c r="E147" i="2" l="1"/>
  <c r="G39" i="5"/>
</calcChain>
</file>

<file path=xl/sharedStrings.xml><?xml version="1.0" encoding="utf-8"?>
<sst xmlns="http://schemas.openxmlformats.org/spreadsheetml/2006/main" count="316" uniqueCount="268">
  <si>
    <t>2)</t>
  </si>
  <si>
    <t>V</t>
  </si>
  <si>
    <t>MOFE on Board TAD, PT 1000 connections and variable bias functionality</t>
  </si>
  <si>
    <t>MOFE_0_TMeasOut</t>
  </si>
  <si>
    <t>MOFE_0_CtrlCheck</t>
  </si>
  <si>
    <t>MOFE_0_TADSwitch = 1 (On)</t>
  </si>
  <si>
    <t>Set:</t>
  </si>
  <si>
    <t>MOFE_0_Bias</t>
  </si>
  <si>
    <t>TAD Bias functionality flow:</t>
  </si>
  <si>
    <t>1)</t>
  </si>
  <si>
    <r>
      <t xml:space="preserve">Read MPPC Vop: </t>
    </r>
    <r>
      <rPr>
        <i/>
        <sz val="10"/>
        <color theme="1"/>
        <rFont val="Calibri"/>
        <family val="2"/>
        <scheme val="minor"/>
      </rPr>
      <t>MPPC_ETD_0_VopCal</t>
    </r>
  </si>
  <si>
    <r>
      <rPr>
        <sz val="10"/>
        <color theme="1"/>
        <rFont val="Arial"/>
        <family val="2"/>
      </rPr>
      <t xml:space="preserve">In the case of failure EEPROM reading generate message: </t>
    </r>
    <r>
      <rPr>
        <b/>
        <sz val="10"/>
        <color theme="1"/>
        <rFont val="Arial"/>
        <family val="2"/>
      </rPr>
      <t>Detector EEPROM cannot be read. Verify detector connection.</t>
    </r>
  </si>
  <si>
    <r>
      <t xml:space="preserve">During the Bias test, set bias voltage cannot exceed value of: </t>
    </r>
    <r>
      <rPr>
        <b/>
        <i/>
        <sz val="10"/>
        <color theme="1"/>
        <rFont val="Arial"/>
        <family val="2"/>
      </rPr>
      <t>MPPC_ETD_0_VopCal</t>
    </r>
    <r>
      <rPr>
        <b/>
        <sz val="10"/>
        <color theme="1"/>
        <rFont val="Arial"/>
        <family val="2"/>
      </rPr>
      <t xml:space="preserve">. </t>
    </r>
  </si>
  <si>
    <t>MPPC parameters :</t>
  </si>
  <si>
    <r>
      <t>Temperature coefficient (</t>
    </r>
    <r>
      <rPr>
        <b/>
        <sz val="11"/>
        <color theme="1"/>
        <rFont val="Calibri"/>
        <family val="2"/>
        <scheme val="minor"/>
      </rPr>
      <t>TemSens</t>
    </r>
    <r>
      <rPr>
        <sz val="11"/>
        <color theme="1"/>
        <rFont val="Calibri"/>
        <family val="2"/>
        <scheme val="minor"/>
      </rPr>
      <t>):</t>
    </r>
  </si>
  <si>
    <r>
      <t>54 mV/Deg;</t>
    </r>
    <r>
      <rPr>
        <sz val="11"/>
        <color theme="1"/>
        <rFont val="Calibri"/>
        <family val="2"/>
        <scheme val="minor"/>
      </rPr>
      <t xml:space="preserve"> saved at the detector EEPROM</t>
    </r>
  </si>
  <si>
    <t>TempSens1 = 54</t>
  </si>
  <si>
    <r>
      <t>Gain at 25Deg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1.7 E6;</t>
    </r>
    <r>
      <rPr>
        <sz val="11"/>
        <color theme="1"/>
        <rFont val="Calibri"/>
        <family val="2"/>
        <scheme val="minor"/>
      </rPr>
      <t xml:space="preserve"> (saved at the detector EEPROM but not used)</t>
    </r>
  </si>
  <si>
    <r>
      <t>Vop</t>
    </r>
    <r>
      <rPr>
        <sz val="11"/>
        <color theme="1"/>
        <rFont val="Calibri"/>
        <family val="2"/>
        <scheme val="minor"/>
      </rPr>
      <t>: saved at the detector EEPROM, unique for each MPPC</t>
    </r>
  </si>
  <si>
    <t>When Vop is set as the bias voltage, and temperature of the diode is 25 Deg, then the gain is 1.7E6.</t>
  </si>
  <si>
    <t>If the temperature is changed to, say, 26Deg then you have to set Vop + 54mV to keep the gain 1.7E6.</t>
  </si>
  <si>
    <t>MPPC bias range:</t>
  </si>
  <si>
    <t>We also use bias &lt; Vop to reduce MPPC gain, when the beam current is large.</t>
  </si>
  <si>
    <t>Let us say Vop = 55V and gain 1.7E6.</t>
  </si>
  <si>
    <t>We set 54 V and gain is 0.7E6 (we have calibration for this, which measures function: Gain = f(Bias)).</t>
  </si>
  <si>
    <t>Also for this bias we assume temperature coefficient 54mV/Deg. (But strictly speaking, this temperature coefficient is defined for Vop)</t>
  </si>
  <si>
    <t>MOFE parameters</t>
  </si>
  <si>
    <t>Calibration Ods names:</t>
  </si>
  <si>
    <t>Default value</t>
  </si>
  <si>
    <t>Units</t>
  </si>
  <si>
    <t>MOFE#2</t>
  </si>
  <si>
    <t>Meanings</t>
  </si>
  <si>
    <t>MOFE_0_Bias0Cal</t>
  </si>
  <si>
    <r>
      <t>Minimum voltage at range 0 (</t>
    </r>
    <r>
      <rPr>
        <i/>
        <sz val="10"/>
        <color rgb="FF000000"/>
        <rFont val="Arial"/>
        <family val="2"/>
      </rPr>
      <t>MOFE_0_BiasRange</t>
    </r>
    <r>
      <rPr>
        <sz val="10"/>
        <color rgb="FF000000"/>
        <rFont val="Arial"/>
        <family val="2"/>
      </rPr>
      <t xml:space="preserve"> = 0 and 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0)</t>
    </r>
  </si>
  <si>
    <t>MOFE_0_BiasRangeThrLoCal</t>
  </si>
  <si>
    <r>
      <t>Minimum voltage at range 1 (</t>
    </r>
    <r>
      <rPr>
        <i/>
        <sz val="10"/>
        <color rgb="FF000000"/>
        <rFont val="Arial"/>
        <family val="2"/>
      </rPr>
      <t>MOFE_0_BiasRange</t>
    </r>
    <r>
      <rPr>
        <sz val="10"/>
        <color rgb="FF000000"/>
        <rFont val="Arial"/>
        <family val="2"/>
      </rPr>
      <t xml:space="preserve"> = 1 and 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0)</t>
    </r>
  </si>
  <si>
    <t>MOFE_0_BiasRangeThrHiCal</t>
  </si>
  <si>
    <r>
      <t>Minimum voltage at range 2 (</t>
    </r>
    <r>
      <rPr>
        <i/>
        <sz val="10"/>
        <color rgb="FF000000"/>
        <rFont val="Arial"/>
        <family val="2"/>
      </rPr>
      <t>MOFE_0_BiasRange</t>
    </r>
    <r>
      <rPr>
        <sz val="10"/>
        <color rgb="FF000000"/>
        <rFont val="Arial"/>
        <family val="2"/>
      </rPr>
      <t xml:space="preserve"> = 2 and 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0)</t>
    </r>
  </si>
  <si>
    <t>MOFE_0_MaxBiasOffsetCal</t>
  </si>
  <si>
    <r>
      <t>HV Bias span (measured voltage difference for: (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max) - (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min))</t>
    </r>
  </si>
  <si>
    <t>MOFE_0_MaxTempSensCal</t>
  </si>
  <si>
    <t>mV/Deg</t>
  </si>
  <si>
    <t>1000*(B27-B17)/10</t>
  </si>
  <si>
    <r>
      <t xml:space="preserve">Set: </t>
    </r>
    <r>
      <rPr>
        <i/>
        <sz val="10"/>
        <color rgb="FF000000"/>
        <rFont val="Arial"/>
        <family val="2"/>
      </rPr>
      <t>MOFE_0_Bias</t>
    </r>
    <r>
      <rPr>
        <sz val="10"/>
        <color rgb="FF000000"/>
        <rFont val="Arial"/>
        <family val="2"/>
      </rPr>
      <t xml:space="preserve"> = 0V, </t>
    </r>
    <r>
      <rPr>
        <i/>
        <sz val="10"/>
        <color rgb="FF000000"/>
        <rFont val="Arial"/>
        <family val="2"/>
      </rPr>
      <t>MOFE_0_BiasRange</t>
    </r>
    <r>
      <rPr>
        <sz val="10"/>
        <color rgb="FF000000"/>
        <rFont val="Arial"/>
        <family val="2"/>
      </rPr>
      <t xml:space="preserve"> = 3, </t>
    </r>
    <r>
      <rPr>
        <i/>
        <sz val="10"/>
        <color rgb="FF000000"/>
        <rFont val="Arial"/>
        <family val="2"/>
      </rPr>
      <t>MOFE_0_Temp =</t>
    </r>
    <r>
      <rPr>
        <sz val="10"/>
        <color rgb="FF000000"/>
        <rFont val="Arial"/>
        <family val="2"/>
      </rPr>
      <t xml:space="preserve"> max, Output bias is measured for two set temperatures (35 and 25 Deg). Results is: (V35-V25)/(35-25)</t>
    </r>
  </si>
  <si>
    <t>MOFE_0_RefVTempCal</t>
  </si>
  <si>
    <r>
      <t>Termistor at 25Deg, voltage difference for: (</t>
    </r>
    <r>
      <rPr>
        <i/>
        <sz val="10"/>
        <color rgb="FF000000"/>
        <rFont val="Arial"/>
        <family val="2"/>
      </rPr>
      <t>MOFE_0_Temp</t>
    </r>
    <r>
      <rPr>
        <sz val="10"/>
        <color rgb="FF000000"/>
        <rFont val="Arial"/>
        <family val="2"/>
      </rPr>
      <t xml:space="preserve"> = max) - (</t>
    </r>
    <r>
      <rPr>
        <i/>
        <sz val="10"/>
        <color rgb="FF000000"/>
        <rFont val="Arial"/>
        <family val="2"/>
      </rPr>
      <t>MOFE_0_Temp</t>
    </r>
    <r>
      <rPr>
        <sz val="10"/>
        <color rgb="FF000000"/>
        <rFont val="Arial"/>
        <family val="2"/>
      </rPr>
      <t xml:space="preserve"> = min)</t>
    </r>
  </si>
  <si>
    <t>MOFE_0_OffsetCal</t>
  </si>
  <si>
    <t>-20.7mV</t>
  </si>
  <si>
    <t>Parasitive offset value</t>
  </si>
  <si>
    <r>
      <t>MOFE_0_MaxTempSensCal:  </t>
    </r>
    <r>
      <rPr>
        <sz val="11"/>
        <color rgb="FF000000"/>
        <rFont val="Calibri"/>
        <family val="2"/>
        <scheme val="minor"/>
      </rPr>
      <t>Measured as:</t>
    </r>
  </si>
  <si>
    <r>
      <t xml:space="preserve">Temperature control set to Max, i.e. OD </t>
    </r>
    <r>
      <rPr>
        <b/>
        <sz val="11"/>
        <color rgb="FF000000"/>
        <rFont val="Calibri"/>
        <family val="2"/>
        <scheme val="minor"/>
      </rPr>
      <t>MOFE_0_Temp = max (2.045 in FW)</t>
    </r>
  </si>
  <si>
    <t>Temperature was changed by 10 Degrees and output bias measured:</t>
  </si>
  <si>
    <t xml:space="preserve">1000*(Bias_35Deg-Bias_25Deg)/10Deg </t>
  </si>
  <si>
    <t>1000 is because it is scaled to mV</t>
  </si>
  <si>
    <r>
      <t>Termistor at 25Deg, output voltage difference for: (</t>
    </r>
    <r>
      <rPr>
        <i/>
        <sz val="10"/>
        <color rgb="FF000000"/>
        <rFont val="Arial"/>
        <family val="2"/>
      </rPr>
      <t>MOFE_0_Temp</t>
    </r>
    <r>
      <rPr>
        <sz val="10"/>
        <color rgb="FF000000"/>
        <rFont val="Arial"/>
        <family val="2"/>
      </rPr>
      <t xml:space="preserve"> = max) - (</t>
    </r>
    <r>
      <rPr>
        <i/>
        <sz val="10"/>
        <color rgb="FF000000"/>
        <rFont val="Arial"/>
        <family val="2"/>
      </rPr>
      <t>MOFE_0_Temp</t>
    </r>
    <r>
      <rPr>
        <sz val="10"/>
        <color rgb="FF000000"/>
        <rFont val="Arial"/>
        <family val="2"/>
      </rPr>
      <t xml:space="preserve"> = min)</t>
    </r>
  </si>
  <si>
    <r>
      <t xml:space="preserve">Say </t>
    </r>
    <r>
      <rPr>
        <i/>
        <sz val="11"/>
        <color rgb="FF000000"/>
        <rFont val="Calibri"/>
        <family val="2"/>
        <scheme val="minor"/>
      </rPr>
      <t>MOFE_0_RefVTempCal = 2.6</t>
    </r>
  </si>
  <si>
    <t>SW control</t>
  </si>
  <si>
    <t>TempSens1 = 54 (from above)</t>
  </si>
  <si>
    <t>// pavel.stejskal@fei.com</t>
  </si>
  <si>
    <t>// modifications by Petr Kucera</t>
  </si>
  <si>
    <t>OffsetCmp1 = 0;</t>
  </si>
  <si>
    <t>if (BiasEnable)</t>
  </si>
  <si>
    <t>{</t>
  </si>
  <si>
    <t>  double biasOut = 0;</t>
  </si>
  <si>
    <t>// BiasV1 is just demanded bias value to have particular gain (this used function Gain = f(Bias) got by a calibration, but not important)</t>
  </si>
  <si>
    <t>// Just say you want to set: BiasV1 = 54V</t>
  </si>
  <si>
    <t>  BiasV1 = FitCoefB1 * pow(10,FitCoefK1 * (GainDb - MaxGainDb)/20) - FitCoefA1 * pow(10,-FitCoefKK1*(GainDb - MaxGainDb)/20) + Vop1 - FitCoefB1 + FitCoefA1;</t>
  </si>
  <si>
    <t>//  Vime, ze kdyz ma dioda teplotu 25Deg, tak teplotni kompenzace pri jejim maximalnim nastaveni pricte: RefVtemp1</t>
  </si>
  <si>
    <t>// Kdyz je nastaveni teplotni kompenzace TempSens1, tak pro teplotu 25Deg je pricteno: RefVtemp1*TempSens1/MaxTempSens1</t>
  </si>
  <si>
    <t>// rekneme: 2.6*54/110 = cca 1.3V. Tedy kdyz ma diode teplotu 25Deg a teplotni kompenzace je nastavena na 54mV/Deg tak HW pricte 1.3 V</t>
  </si>
  <si>
    <t>  double corrBias = BiasV1-RefVtemp1*TempSens1/MaxTempSens1;</t>
  </si>
  <si>
    <t>// corrBias je tedy: pozadovane napeti – napeti_ktere_HW_pricte_kdyz_ma_dioda_25Deg_a_teplotni_kompenzace_je_nastavena_na_54mV</t>
  </si>
  <si>
    <t>// pokud bude tedy teplota MPPC 25Deg, tak predeslou hodnotu HW zase pricte</t>
  </si>
  <si>
    <t>// pokud se bude teplota menit, co je rozdilna od 25Deg, tak to HW upravi</t>
  </si>
  <si>
    <t>// napr. pozadujeme 54V; Tak posleme na HW: 54 – 1.3 = 52.7</t>
  </si>
  <si>
    <t>// kdyz je teplot 25Deg, tak HW nastavi: 52.7 + 1.3 = 54</t>
  </si>
  <si>
    <t>// kdyz je teplota 27, tak HW nastavi: 52.7 + 1.3 + 2*54m = 54.108V</t>
  </si>
  <si>
    <t>// dalsi cast je jen prelozeni 52.7V na FW objekty s pouzitim dalsich kalibrovanych MOFE parametru</t>
  </si>
  <si>
    <t>  if (corrBias &lt;= Bias0Cal1)</t>
  </si>
  <si>
    <t>  {</t>
  </si>
  <si>
    <t>    biasOut = 0;</t>
  </si>
  <si>
    <t>  }</t>
  </si>
  <si>
    <t>  else if (corrBias &lt;= BiasRangeThrLo1)</t>
  </si>
  <si>
    <t>    BiasRange1 = 0;</t>
  </si>
  <si>
    <t>    biasOut = RangeConversion(corrBias-Bias0Cal1,0,MaxBiasOffset1,0,2.045);</t>
  </si>
  <si>
    <t>  else if (corrBias &lt;= BiasRangeThrHi1)</t>
  </si>
  <si>
    <t>    BiasRange1 = 1;</t>
  </si>
  <si>
    <t>    biasOut = RangeConversion(corrBias-BiasRangeThrLo1,0,MaxBiasOffset1,0,2.045);</t>
  </si>
  <si>
    <t>  else</t>
  </si>
  <si>
    <t>    BiasRange1 = 2;</t>
  </si>
  <si>
    <t>    biasOut = RangeConversion(corrBias-BiasRangeThrHi1,0,MaxBiasOffset1,0,2.045);</t>
  </si>
  <si>
    <t>  BiasRaw1 = clamp(biasOut,0,2.045);</t>
  </si>
  <si>
    <t>// Nastaveni teplotni kompenzace na TempSens = 54mV/Deg</t>
  </si>
  <si>
    <r>
      <t xml:space="preserve">// Kdyz se nastavi FW max hodnota 2.045, tak kompenzace je </t>
    </r>
    <r>
      <rPr>
        <i/>
        <sz val="11"/>
        <color rgb="FF00B050"/>
        <rFont val="Calibri"/>
        <family val="2"/>
        <scheme val="minor"/>
      </rPr>
      <t>MaxTempSensCal (cca 110mV)</t>
    </r>
  </si>
  <si>
    <t>// pomerove (linearne) se tedy FW hodnota upravi</t>
  </si>
  <si>
    <t>  TempCoefRaw1 = clamp(2.045*TempSens1/MaxTempSens1,0,2.045);</t>
  </si>
  <si>
    <t>  OffsetCmp1 = Offset1;</t>
  </si>
  <si>
    <t>}</t>
  </si>
  <si>
    <t>else</t>
  </si>
  <si>
    <t>    BiasRaw1 = 0.0;</t>
  </si>
  <si>
    <t>    OffsetCmp1 = 0.0;</t>
  </si>
  <si>
    <t>    TempCoefRaw1 = 0.0;</t>
  </si>
  <si>
    <t>//</t>
  </si>
  <si>
    <t>if (ChannelNum == 0) Channel0On = BiasEnable;</t>
  </si>
  <si>
    <t>Using the MOFE calibration data bias voltage is set in N steps to VopCal and is alse read using OD TAD.</t>
  </si>
  <si>
    <t>Reading using OD TAD is done as:</t>
  </si>
  <si>
    <t>Get:</t>
  </si>
  <si>
    <t>How the bias is set is illustrated in the attached file. Note that I use just default MOFE calibration data, in reality real calibration data is read from OD.</t>
  </si>
  <si>
    <t>The result is plot this graph:</t>
  </si>
  <si>
    <t>x-axis</t>
  </si>
  <si>
    <t>y-axis</t>
  </si>
  <si>
    <t>MOFE_CtrlCheck</t>
  </si>
  <si>
    <t>To pass this TAD, for each point the allowed difference is 10%</t>
  </si>
  <si>
    <t>For more details illustration script is attached:</t>
  </si>
  <si>
    <t># -*- coding: utf-8 -*-</t>
  </si>
  <si>
    <t>import math</t>
  </si>
  <si>
    <t>import numpy as np</t>
  </si>
  <si>
    <t>from scipy import misc</t>
  </si>
  <si>
    <t>from scipy import signal</t>
  </si>
  <si>
    <t>import matplotlib</t>
  </si>
  <si>
    <t>import matplotlib.pyplot as plt</t>
  </si>
  <si>
    <t>def RangeConversion(Values_in,min_in,max_in,min_out,max_out):</t>
  </si>
  <si>
    <t xml:space="preserve">    # linear function</t>
  </si>
  <si>
    <t xml:space="preserve">    k = (max_out-min_out)/(max_in-min_in)</t>
  </si>
  <si>
    <t xml:space="preserve">    c = min_out - k*min_in</t>
  </si>
  <si>
    <t xml:space="preserve">    Values_out = k*Values_in+c</t>
  </si>
  <si>
    <t xml:space="preserve">    return Values_out</t>
  </si>
  <si>
    <t xml:space="preserve">    </t>
  </si>
  <si>
    <t># MOFE calibration values read from MOFE</t>
  </si>
  <si>
    <t>MOFE_0_Bias0Cal = 0</t>
  </si>
  <si>
    <t>MOFE_0_BiasRangeThrLoCal = 25</t>
  </si>
  <si>
    <t>MOFE_0_BiasRangeThrHiCal = 50</t>
  </si>
  <si>
    <t>MOFE_0_MaxBiasOffsetCal = 30</t>
  </si>
  <si>
    <t># Reading TAD object</t>
  </si>
  <si>
    <t># MOFE_0_CtrlCheck</t>
  </si>
  <si>
    <t># MOFE Set Object</t>
  </si>
  <si>
    <t># MOFE_0_Bias</t>
  </si>
  <si>
    <t># Max_MOFE_0_Bias (form OD definition)</t>
  </si>
  <si>
    <t>Max_MOFE_0_Bias = 2.045</t>
  </si>
  <si>
    <t xml:space="preserve"># Read from MPPC ETD EEPROM </t>
  </si>
  <si>
    <t>MPPC_ETD_0_VopCal = 55</t>
  </si>
  <si>
    <t># only for plotting purpose</t>
  </si>
  <si>
    <t>Bias_out_array = np.array([])</t>
  </si>
  <si>
    <t>Range_array = np.array([])</t>
  </si>
  <si>
    <t>Bias_array = np.linspace(MOFE_0_Bias0Cal,MPPC_ETD_0_VopCal,10)</t>
  </si>
  <si>
    <t>for Bias in Bias_array:</t>
  </si>
  <si>
    <t xml:space="preserve">    if (Bias &lt;= MOFE_0_BiasRangeThrLoCal):</t>
  </si>
  <si>
    <t xml:space="preserve">        # Set bias range to HW</t>
  </si>
  <si>
    <t xml:space="preserve">        MOFE_0_BiasRange = 0</t>
  </si>
  <si>
    <t xml:space="preserve">        # Set bias control DAC to HW</t>
  </si>
  <si>
    <t xml:space="preserve">        MOFE_0_Bias = RangeConversion(Bias-MOFE_0_Bias0Cal,0,MOFE_0_MaxBiasOffsetCal,0,Max_MOFE_0_Bias)</t>
  </si>
  <si>
    <t xml:space="preserve">    elif (Bias &lt;= MOFE_0_BiasRangeThrHiCal):</t>
  </si>
  <si>
    <t xml:space="preserve">        MOFE_0_BiasRange = 1</t>
  </si>
  <si>
    <t xml:space="preserve">        MOFE_0_Bias = RangeConversion(Bias-MOFE_0_BiasRangeThrLoCal,0,MOFE_0_MaxBiasOffsetCal,0,Max_MOFE_0_Bias)</t>
  </si>
  <si>
    <t xml:space="preserve">    else:</t>
  </si>
  <si>
    <t xml:space="preserve">        MOFE_0_BiasRange = 2</t>
  </si>
  <si>
    <t xml:space="preserve">        MOFE_0_Bias = RangeConversion(Bias-MOFE_0_BiasRangeThrHiCal,0,MOFE_0_MaxBiasOffsetCal,0,Max_MOFE_0_Bias)</t>
  </si>
  <si>
    <t xml:space="preserve">    # only for plotting purpose</t>
  </si>
  <si>
    <t xml:space="preserve">    Bias_out_array = np.append(Bias_out_array,MOFE_0_Bias)</t>
  </si>
  <si>
    <t xml:space="preserve">    Range_array = np.append(Range_array,MOFE_0_BiasRange)</t>
  </si>
  <si>
    <t xml:space="preserve">    # Check based on TAD reading of:</t>
  </si>
  <si>
    <t>#    MOFE_0_CtrlCheck</t>
  </si>
  <si>
    <t>#    if (abs(MOFE_0_CtrlCheck-MOFE_0_Bias)/MOFE_0_Bias) &lt; 0.1:</t>
  </si>
  <si>
    <t>#        print('Bias check passed')</t>
  </si>
  <si>
    <t>#    else:</t>
  </si>
  <si>
    <t>#        print('Bias check failed')</t>
  </si>
  <si>
    <t>data1 = Bias_out_array</t>
  </si>
  <si>
    <t>data2 = Range_array</t>
  </si>
  <si>
    <t>t = Bias_array</t>
  </si>
  <si>
    <t>fig, ax1 = plt.subplots()</t>
  </si>
  <si>
    <t>color = 'red'</t>
  </si>
  <si>
    <t>ax1.set_xlabel("Bias [V]")</t>
  </si>
  <si>
    <t>ax1.set_ylabel('MOFE_0_Bias [V]', color=color)</t>
  </si>
  <si>
    <t>ax1.plot(t, data1,'o-',color=color)</t>
  </si>
  <si>
    <t>ax1.tick_params(axis='y', labelcolor=color)</t>
  </si>
  <si>
    <t>ax2 = ax1.twinx()  # instantiate a second axes that shares the same x-axis</t>
  </si>
  <si>
    <t>color = 'blue'</t>
  </si>
  <si>
    <t>ax2.set_ylabel('MOFE_0_BiasRange', color=color)  # we already handled the x-label with ax1</t>
  </si>
  <si>
    <t>ax2.plot(t, data2,'o-',color=color)</t>
  </si>
  <si>
    <t>ax2.tick_params(axis='y', labelcolor=color)</t>
  </si>
  <si>
    <t>fig.tight_layout()  # otherwise the right y-label is slightly clipped</t>
  </si>
  <si>
    <t>plt.grid()</t>
  </si>
  <si>
    <t>plt.show()</t>
  </si>
  <si>
    <t>PT 1000 connection</t>
  </si>
  <si>
    <t>The purpose of this TAD is to check if the thermistor PT1000 is properly connected</t>
  </si>
  <si>
    <t>MOFE_0_TADSwitch = 0 (Off)</t>
  </si>
  <si>
    <t>For instance (again default MOFE calibration values assumed, but real has to be read):</t>
  </si>
  <si>
    <t>Example of read value</t>
  </si>
  <si>
    <t>Calculate temperature as:</t>
  </si>
  <si>
    <t>T[Deg]</t>
  </si>
  <si>
    <t>MOFE_0_Temp</t>
  </si>
  <si>
    <t>Set to half its OD range</t>
  </si>
  <si>
    <r>
      <t>T[Deg] = 1000*(</t>
    </r>
    <r>
      <rPr>
        <i/>
        <sz val="10"/>
        <color theme="1"/>
        <rFont val="Arial"/>
        <family val="2"/>
      </rPr>
      <t>MOFE_0_TMeasOut</t>
    </r>
    <r>
      <rPr>
        <sz val="10"/>
        <color theme="1"/>
        <rFont val="Arial"/>
        <family val="2"/>
      </rPr>
      <t xml:space="preserve"> - </t>
    </r>
    <r>
      <rPr>
        <i/>
        <sz val="10"/>
        <color theme="1"/>
        <rFont val="Arial"/>
        <family val="2"/>
      </rPr>
      <t>MOFE_0_RefVTempCal</t>
    </r>
    <r>
      <rPr>
        <sz val="10"/>
        <color theme="1"/>
        <rFont val="Arial"/>
        <family val="2"/>
      </rPr>
      <t>/2)/(</t>
    </r>
    <r>
      <rPr>
        <i/>
        <sz val="10"/>
        <color theme="1"/>
        <rFont val="Arial"/>
        <family val="2"/>
      </rPr>
      <t>MOFE_0_MaxTempSensCal</t>
    </r>
    <r>
      <rPr>
        <sz val="10"/>
        <color theme="1"/>
        <rFont val="Arial"/>
        <family val="2"/>
      </rPr>
      <t>/2) + 25Deg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</si>
  <si>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"/>
        <family val="2"/>
      </rPr>
      <t>T &lt; = 5 Deg:</t>
    </r>
  </si>
  <si>
    <t>Measured temperature is xxx. MPPC temperature is too low. Temperature resistor seems to be shorted. Replace MPPC ETD.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</si>
  <si>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"/>
        <family val="2"/>
      </rPr>
      <t>T &gt;=  45 Deg</t>
    </r>
  </si>
  <si>
    <t>Measured temperature is xxx. MPPC temperature is too high. Temperature resistor seems to be disconnected. Replace MPPC ETD.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</si>
  <si>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"/>
        <family val="2"/>
      </rPr>
      <t>5 Deg&lt; T&lt;45 Deg;</t>
    </r>
  </si>
  <si>
    <t>Measured temperature is xxx.</t>
  </si>
  <si>
    <t>Report results</t>
  </si>
  <si>
    <t>MPPC ETD System TAD test</t>
  </si>
  <si>
    <t>Purpose of this part is troubleshoot overall MPPC ETD signal path from different point of view then boards TAD</t>
  </si>
  <si>
    <t>ETD - Bias Calibration</t>
  </si>
  <si>
    <t>Reasons of fails:</t>
  </si>
  <si>
    <t>Detector issue (low gain, collection efficiency…)</t>
  </si>
  <si>
    <t>Bad MOFE calibration data (real Bias is not a monotonic function)</t>
  </si>
  <si>
    <t>Optics issue (badly adjusted spots…), NOT aasumed her</t>
  </si>
  <si>
    <t>Buggs, SW issue (NOT assumed)</t>
  </si>
  <si>
    <t>HW issuse (dmaged MOFE or other board)</t>
  </si>
  <si>
    <t>Results of the calibration is function:</t>
  </si>
  <si>
    <t>Basically parasitic MOFE offset and MPPC dark current is measured</t>
  </si>
  <si>
    <t>MOFE_Offset = f(Bias) to get 0V output</t>
  </si>
  <si>
    <t>ETD - MOFE offset calibration; modification for TAD</t>
  </si>
  <si>
    <t>Steps:</t>
  </si>
  <si>
    <t>Determine required MOFE_Offset for 0V bias set</t>
  </si>
  <si>
    <t>passed:</t>
  </si>
  <si>
    <t>failed:</t>
  </si>
  <si>
    <t>abs(offset) &gt; 0.1</t>
  </si>
  <si>
    <t>abs(offset) &lt;= 0.1</t>
  </si>
  <si>
    <t>MOFE damaged</t>
  </si>
  <si>
    <t>Determine dark current mean value for bias = Vop</t>
  </si>
  <si>
    <t>(DABE setting as in ETD - MOFE offset calibration)</t>
  </si>
  <si>
    <t>was measured for 20dB on DABE and PreOn</t>
  </si>
  <si>
    <t>MOFE calibration uses 10dB</t>
  </si>
  <si>
    <t>Vop was about 54.8V</t>
  </si>
  <si>
    <t>(but these valuese can be deduced from offsets obtained in the calibration above)</t>
  </si>
  <si>
    <t>Do 60DN id a typical value for DABE gain 10dB and PreAmp ON</t>
  </si>
  <si>
    <t>within the range 40-80DN</t>
  </si>
  <si>
    <t>&lt;40DN</t>
  </si>
  <si>
    <t>&gt;80DN</t>
  </si>
  <si>
    <t>Wrong Vop, PT1000 issue, MOFE issue, wrong MOFE calibration data, Detector issue</t>
  </si>
  <si>
    <t>MOFE calibration data check; range consistency</t>
  </si>
  <si>
    <t>With beam and signal acquistion</t>
  </si>
  <si>
    <t>Vop cannot be exceeded</t>
  </si>
  <si>
    <t>At points where there are changes in the discrete MOFE bias ranges</t>
  </si>
  <si>
    <t>That bias, where the range changes will be set from left and from right</t>
  </si>
  <si>
    <t>Same signal has to be measured</t>
  </si>
  <si>
    <t>MOFE HW or MPPC HW issue</t>
  </si>
  <si>
    <t>Signal acquisition without beam</t>
  </si>
  <si>
    <t>Set DABE gain 10dB and PreAmp On</t>
  </si>
  <si>
    <t>Set Bias 0V</t>
  </si>
  <si>
    <t>White signal or black signal:</t>
  </si>
  <si>
    <t>MOFE, DABE, PIA Issue</t>
  </si>
  <si>
    <t>If ok continue</t>
  </si>
  <si>
    <t>Set Bias Vop - 15V</t>
  </si>
  <si>
    <t>Calculate signal difference for setting Bias = (Vop -15V) and Signal 0V</t>
  </si>
  <si>
    <t>if &gt; 50 DN</t>
  </si>
  <si>
    <t>MPPC ETD issue</t>
  </si>
  <si>
    <t>"
Created on Wed Jun  5 14:42:39 2019
@author: petr.kucera
"</t>
  </si>
  <si>
    <t>0x2241 MPPC_ETD_0_VopCal</t>
  </si>
  <si>
    <t>0x2321 MOFE_0_Bias0Cal</t>
  </si>
  <si>
    <t>0x2322 MOFE_0_BiasRangeThrLoCal</t>
  </si>
  <si>
    <t>0x2323 MOFE_0_BiasRangeThrHiCal</t>
  </si>
  <si>
    <t>0x2324 MOFE_0_MaxBiasOffsetCal</t>
  </si>
  <si>
    <t>Read</t>
  </si>
  <si>
    <t>0x8052 MOFE_0_TADSwitch</t>
  </si>
  <si>
    <t>0x230E MOFE_0_BiasRange</t>
  </si>
  <si>
    <t>0x230F MOFE_0_Bias</t>
  </si>
  <si>
    <t>SET</t>
  </si>
  <si>
    <t>GET</t>
  </si>
  <si>
    <t>0x8054 MOFE_0_CtrlCheck</t>
  </si>
  <si>
    <t>Tests</t>
  </si>
  <si>
    <t>Test formula:</t>
  </si>
  <si>
    <t>Bias functionality flow</t>
  </si>
  <si>
    <t>0x2325 MOFE_0_MaxTempSensCal</t>
  </si>
  <si>
    <t>0x2326 MOFE_0_RefVTempCal</t>
  </si>
  <si>
    <t>0x2310 MOFE_0_Temp</t>
  </si>
  <si>
    <t>0x8053 MOFE_0_TMeasOut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</si>
</sst>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00B050"/>
      <name val="Calibri"/>
      <family val="2"/>
    </font>
    <font>
      <i/>
      <sz val="11"/>
      <color rgb="FFFF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7" fillId="0" borderId="0" xfId="0" applyFont="1" applyAlignment="1">
      <alignment horizontal="left" vertical="center" indent="5"/>
    </xf>
    <xf numFmtId="0" fontId="9" fillId="0" borderId="0" xfId="0" applyFont="1" applyAlignment="1">
      <alignment horizontal="left" vertical="center" indent="10"/>
    </xf>
    <xf numFmtId="0" fontId="4" fillId="0" borderId="0" xfId="0" applyFont="1" applyAlignment="1">
      <alignment horizontal="left" vertical="center" indent="10"/>
    </xf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1" applyAlignment="1">
      <alignment vertical="center"/>
    </xf>
    <xf numFmtId="0" fontId="2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indent="5"/>
    </xf>
    <xf numFmtId="0" fontId="10" fillId="0" borderId="0" xfId="0" applyFont="1" applyAlignment="1">
      <alignment horizontal="left" vertical="center" indent="10"/>
    </xf>
    <xf numFmtId="0" fontId="0" fillId="2" borderId="0" xfId="0" applyFill="1"/>
    <xf numFmtId="0" fontId="13" fillId="0" borderId="0" xfId="0" applyFont="1"/>
    <xf numFmtId="0" fontId="24" fillId="0" borderId="0" xfId="0" applyFont="1"/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quotePrefix="1"/>
    <xf numFmtId="0" fontId="0" fillId="3" borderId="0" xfId="0" applyFill="1"/>
    <xf numFmtId="0" fontId="28" fillId="3" borderId="0" xfId="0" applyFont="1" applyFill="1"/>
    <xf numFmtId="0" fontId="2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543776</xdr:colOff>
      <xdr:row>32</xdr:row>
      <xdr:rowOff>144780</xdr:rowOff>
    </xdr:from>
    <xdr:to>
      <xdr:col>23</xdr:col>
      <xdr:colOff>115151</xdr:colOff>
      <xdr:row>51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0A1F1D-4685-48DC-9DBE-2D85E11C6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8176" y="6012180"/>
          <a:ext cx="5057775" cy="3360420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</xdr:colOff>
      <xdr:row>192</xdr:row>
      <xdr:rowOff>53340</xdr:rowOff>
    </xdr:from>
    <xdr:to>
      <xdr:col>10</xdr:col>
      <xdr:colOff>411480</xdr:colOff>
      <xdr:row>207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522C03-5847-45A2-880E-E6404359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35196780"/>
          <a:ext cx="4587240" cy="275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vel.stejskal@fe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FA7D-B17F-4BAB-8749-750D6EBA6C6C}">
  <dimension ref="A4:P234"/>
  <sheetViews>
    <sheetView topLeftCell="A127" workbookViewId="0">
      <selection activeCell="D144" sqref="D144"/>
    </sheetView>
  </sheetViews>
  <sheetFormatPr defaultRowHeight="14.4" x14ac:dyDescent="0.3"/>
  <sheetData>
    <row r="4" spans="1:6" ht="15.6" x14ac:dyDescent="0.3">
      <c r="A4" s="3" t="s">
        <v>2</v>
      </c>
    </row>
    <row r="5" spans="1:6" x14ac:dyDescent="0.3">
      <c r="A5" s="2"/>
    </row>
    <row r="8" spans="1:6" x14ac:dyDescent="0.3">
      <c r="B8" s="1" t="s">
        <v>8</v>
      </c>
    </row>
    <row r="10" spans="1:6" x14ac:dyDescent="0.3">
      <c r="C10" t="s">
        <v>9</v>
      </c>
      <c r="D10" s="4" t="s">
        <v>10</v>
      </c>
    </row>
    <row r="12" spans="1:6" x14ac:dyDescent="0.3">
      <c r="F12" s="6" t="s">
        <v>11</v>
      </c>
    </row>
    <row r="13" spans="1:6" x14ac:dyDescent="0.3">
      <c r="C13" s="7" t="s">
        <v>12</v>
      </c>
    </row>
    <row r="17" spans="3:8" x14ac:dyDescent="0.3">
      <c r="C17" t="s">
        <v>0</v>
      </c>
      <c r="D17" t="s">
        <v>104</v>
      </c>
    </row>
    <row r="18" spans="3:8" x14ac:dyDescent="0.3">
      <c r="D18" t="s">
        <v>105</v>
      </c>
    </row>
    <row r="19" spans="3:8" x14ac:dyDescent="0.3">
      <c r="G19" t="s">
        <v>6</v>
      </c>
    </row>
    <row r="20" spans="3:8" x14ac:dyDescent="0.3">
      <c r="H20" t="s">
        <v>5</v>
      </c>
    </row>
    <row r="21" spans="3:8" x14ac:dyDescent="0.3">
      <c r="G21" t="s">
        <v>106</v>
      </c>
    </row>
    <row r="22" spans="3:8" x14ac:dyDescent="0.3">
      <c r="H22" t="s">
        <v>4</v>
      </c>
    </row>
    <row r="23" spans="3:8" x14ac:dyDescent="0.3">
      <c r="D23" t="s">
        <v>107</v>
      </c>
    </row>
    <row r="25" spans="3:8" x14ac:dyDescent="0.3">
      <c r="D25" t="s">
        <v>108</v>
      </c>
    </row>
    <row r="26" spans="3:8" x14ac:dyDescent="0.3">
      <c r="F26" t="s">
        <v>109</v>
      </c>
      <c r="H26" s="22" t="s">
        <v>7</v>
      </c>
    </row>
    <row r="27" spans="3:8" x14ac:dyDescent="0.3">
      <c r="F27" t="s">
        <v>110</v>
      </c>
      <c r="H27" s="22" t="s">
        <v>111</v>
      </c>
    </row>
    <row r="29" spans="3:8" x14ac:dyDescent="0.3">
      <c r="D29" t="s">
        <v>112</v>
      </c>
    </row>
    <row r="32" spans="3:8" x14ac:dyDescent="0.3">
      <c r="D32" t="s">
        <v>113</v>
      </c>
    </row>
    <row r="35" spans="9:9" x14ac:dyDescent="0.3">
      <c r="I35" t="s">
        <v>114</v>
      </c>
    </row>
    <row r="36" spans="9:9" ht="158.4" x14ac:dyDescent="0.3">
      <c r="I36" s="23" t="s">
        <v>248</v>
      </c>
    </row>
    <row r="37" spans="9:9" x14ac:dyDescent="0.3">
      <c r="I37" t="s">
        <v>115</v>
      </c>
    </row>
    <row r="38" spans="9:9" x14ac:dyDescent="0.3">
      <c r="I38" t="s">
        <v>116</v>
      </c>
    </row>
    <row r="39" spans="9:9" x14ac:dyDescent="0.3">
      <c r="I39" t="s">
        <v>117</v>
      </c>
    </row>
    <row r="40" spans="9:9" x14ac:dyDescent="0.3">
      <c r="I40" t="s">
        <v>118</v>
      </c>
    </row>
    <row r="41" spans="9:9" x14ac:dyDescent="0.3">
      <c r="I41" t="s">
        <v>119</v>
      </c>
    </row>
    <row r="42" spans="9:9" x14ac:dyDescent="0.3">
      <c r="I42" t="s">
        <v>120</v>
      </c>
    </row>
    <row r="45" spans="9:9" x14ac:dyDescent="0.3">
      <c r="I45" t="s">
        <v>121</v>
      </c>
    </row>
    <row r="46" spans="9:9" x14ac:dyDescent="0.3">
      <c r="I46" t="s">
        <v>122</v>
      </c>
    </row>
    <row r="47" spans="9:9" x14ac:dyDescent="0.3">
      <c r="I47" t="s">
        <v>123</v>
      </c>
    </row>
    <row r="48" spans="9:9" x14ac:dyDescent="0.3">
      <c r="I48" t="s">
        <v>124</v>
      </c>
    </row>
    <row r="49" spans="9:9" x14ac:dyDescent="0.3">
      <c r="I49" t="s">
        <v>125</v>
      </c>
    </row>
    <row r="50" spans="9:9" x14ac:dyDescent="0.3">
      <c r="I50" t="s">
        <v>126</v>
      </c>
    </row>
    <row r="51" spans="9:9" x14ac:dyDescent="0.3">
      <c r="I51" t="s">
        <v>127</v>
      </c>
    </row>
    <row r="52" spans="9:9" x14ac:dyDescent="0.3">
      <c r="I52" t="s">
        <v>128</v>
      </c>
    </row>
    <row r="53" spans="9:9" x14ac:dyDescent="0.3">
      <c r="I53" t="s">
        <v>129</v>
      </c>
    </row>
    <row r="54" spans="9:9" x14ac:dyDescent="0.3">
      <c r="I54" t="s">
        <v>130</v>
      </c>
    </row>
    <row r="55" spans="9:9" x14ac:dyDescent="0.3">
      <c r="I55" t="s">
        <v>131</v>
      </c>
    </row>
    <row r="56" spans="9:9" x14ac:dyDescent="0.3">
      <c r="I56" t="s">
        <v>132</v>
      </c>
    </row>
    <row r="58" spans="9:9" x14ac:dyDescent="0.3">
      <c r="I58" t="s">
        <v>133</v>
      </c>
    </row>
    <row r="59" spans="9:9" x14ac:dyDescent="0.3">
      <c r="I59" t="s">
        <v>134</v>
      </c>
    </row>
    <row r="61" spans="9:9" x14ac:dyDescent="0.3">
      <c r="I61" t="s">
        <v>135</v>
      </c>
    </row>
    <row r="62" spans="9:9" x14ac:dyDescent="0.3">
      <c r="I62" t="s">
        <v>136</v>
      </c>
    </row>
    <row r="63" spans="9:9" x14ac:dyDescent="0.3">
      <c r="I63" t="s">
        <v>137</v>
      </c>
    </row>
    <row r="64" spans="9:9" x14ac:dyDescent="0.3">
      <c r="I64" t="s">
        <v>138</v>
      </c>
    </row>
    <row r="66" spans="9:9" x14ac:dyDescent="0.3">
      <c r="I66" t="s">
        <v>139</v>
      </c>
    </row>
    <row r="67" spans="9:9" x14ac:dyDescent="0.3">
      <c r="I67" t="s">
        <v>140</v>
      </c>
    </row>
    <row r="69" spans="9:9" x14ac:dyDescent="0.3">
      <c r="I69" t="s">
        <v>141</v>
      </c>
    </row>
    <row r="70" spans="9:9" x14ac:dyDescent="0.3">
      <c r="I70" t="s">
        <v>142</v>
      </c>
    </row>
    <row r="71" spans="9:9" x14ac:dyDescent="0.3">
      <c r="I71" t="s">
        <v>143</v>
      </c>
    </row>
    <row r="73" spans="9:9" x14ac:dyDescent="0.3">
      <c r="I73" t="s">
        <v>144</v>
      </c>
    </row>
    <row r="74" spans="9:9" x14ac:dyDescent="0.3">
      <c r="I74" t="s">
        <v>145</v>
      </c>
    </row>
    <row r="75" spans="9:9" x14ac:dyDescent="0.3">
      <c r="I75" t="s">
        <v>146</v>
      </c>
    </row>
    <row r="76" spans="9:9" x14ac:dyDescent="0.3">
      <c r="I76" t="s">
        <v>147</v>
      </c>
    </row>
    <row r="77" spans="9:9" x14ac:dyDescent="0.3">
      <c r="I77" t="s">
        <v>148</v>
      </c>
    </row>
    <row r="78" spans="9:9" x14ac:dyDescent="0.3">
      <c r="I78" t="s">
        <v>149</v>
      </c>
    </row>
    <row r="79" spans="9:9" x14ac:dyDescent="0.3">
      <c r="I79" t="s">
        <v>150</v>
      </c>
    </row>
    <row r="80" spans="9:9" x14ac:dyDescent="0.3">
      <c r="I80" t="s">
        <v>151</v>
      </c>
    </row>
    <row r="81" spans="9:9" x14ac:dyDescent="0.3">
      <c r="I81" t="s">
        <v>152</v>
      </c>
    </row>
    <row r="82" spans="9:9" x14ac:dyDescent="0.3">
      <c r="I82" t="s">
        <v>153</v>
      </c>
    </row>
    <row r="83" spans="9:9" x14ac:dyDescent="0.3">
      <c r="I83" t="s">
        <v>154</v>
      </c>
    </row>
    <row r="84" spans="9:9" x14ac:dyDescent="0.3">
      <c r="I84" t="s">
        <v>155</v>
      </c>
    </row>
    <row r="85" spans="9:9" x14ac:dyDescent="0.3">
      <c r="I85" t="s">
        <v>156</v>
      </c>
    </row>
    <row r="86" spans="9:9" x14ac:dyDescent="0.3">
      <c r="I86" t="s">
        <v>127</v>
      </c>
    </row>
    <row r="87" spans="9:9" x14ac:dyDescent="0.3">
      <c r="I87" t="s">
        <v>157</v>
      </c>
    </row>
    <row r="88" spans="9:9" x14ac:dyDescent="0.3">
      <c r="I88" t="s">
        <v>158</v>
      </c>
    </row>
    <row r="89" spans="9:9" x14ac:dyDescent="0.3">
      <c r="I89" t="s">
        <v>159</v>
      </c>
    </row>
    <row r="90" spans="9:9" x14ac:dyDescent="0.3">
      <c r="I90" t="s">
        <v>127</v>
      </c>
    </row>
    <row r="91" spans="9:9" x14ac:dyDescent="0.3">
      <c r="I91" t="s">
        <v>160</v>
      </c>
    </row>
    <row r="92" spans="9:9" x14ac:dyDescent="0.3">
      <c r="I92" t="s">
        <v>161</v>
      </c>
    </row>
    <row r="93" spans="9:9" x14ac:dyDescent="0.3">
      <c r="I93" t="s">
        <v>162</v>
      </c>
    </row>
    <row r="94" spans="9:9" x14ac:dyDescent="0.3">
      <c r="I94" t="s">
        <v>163</v>
      </c>
    </row>
    <row r="95" spans="9:9" x14ac:dyDescent="0.3">
      <c r="I95" t="s">
        <v>164</v>
      </c>
    </row>
    <row r="96" spans="9:9" x14ac:dyDescent="0.3">
      <c r="I96" t="s">
        <v>165</v>
      </c>
    </row>
    <row r="97" spans="9:9" x14ac:dyDescent="0.3">
      <c r="I97" t="s">
        <v>127</v>
      </c>
    </row>
    <row r="98" spans="9:9" x14ac:dyDescent="0.3">
      <c r="I98" t="s">
        <v>127</v>
      </c>
    </row>
    <row r="101" spans="9:9" x14ac:dyDescent="0.3">
      <c r="I101" t="s">
        <v>166</v>
      </c>
    </row>
    <row r="102" spans="9:9" x14ac:dyDescent="0.3">
      <c r="I102" t="s">
        <v>167</v>
      </c>
    </row>
    <row r="103" spans="9:9" x14ac:dyDescent="0.3">
      <c r="I103" t="s">
        <v>168</v>
      </c>
    </row>
    <row r="105" spans="9:9" x14ac:dyDescent="0.3">
      <c r="I105" t="s">
        <v>169</v>
      </c>
    </row>
    <row r="107" spans="9:9" x14ac:dyDescent="0.3">
      <c r="I107" t="s">
        <v>170</v>
      </c>
    </row>
    <row r="108" spans="9:9" x14ac:dyDescent="0.3">
      <c r="I108" t="s">
        <v>171</v>
      </c>
    </row>
    <row r="109" spans="9:9" x14ac:dyDescent="0.3">
      <c r="I109" t="s">
        <v>172</v>
      </c>
    </row>
    <row r="110" spans="9:9" x14ac:dyDescent="0.3">
      <c r="I110" t="s">
        <v>173</v>
      </c>
    </row>
    <row r="111" spans="9:9" x14ac:dyDescent="0.3">
      <c r="I111" t="s">
        <v>174</v>
      </c>
    </row>
    <row r="113" spans="2:9" x14ac:dyDescent="0.3">
      <c r="I113" t="s">
        <v>175</v>
      </c>
    </row>
    <row r="115" spans="2:9" x14ac:dyDescent="0.3">
      <c r="I115" t="s">
        <v>176</v>
      </c>
    </row>
    <row r="116" spans="2:9" x14ac:dyDescent="0.3">
      <c r="I116" t="s">
        <v>177</v>
      </c>
    </row>
    <row r="117" spans="2:9" x14ac:dyDescent="0.3">
      <c r="I117" t="s">
        <v>178</v>
      </c>
    </row>
    <row r="118" spans="2:9" x14ac:dyDescent="0.3">
      <c r="I118" t="s">
        <v>179</v>
      </c>
    </row>
    <row r="120" spans="2:9" x14ac:dyDescent="0.3">
      <c r="I120" t="s">
        <v>180</v>
      </c>
    </row>
    <row r="121" spans="2:9" x14ac:dyDescent="0.3">
      <c r="I121" t="s">
        <v>181</v>
      </c>
    </row>
    <row r="122" spans="2:9" x14ac:dyDescent="0.3">
      <c r="I122" t="s">
        <v>182</v>
      </c>
    </row>
    <row r="125" spans="2:9" x14ac:dyDescent="0.3">
      <c r="B125" s="1" t="s">
        <v>183</v>
      </c>
    </row>
    <row r="126" spans="2:9" x14ac:dyDescent="0.3">
      <c r="C126" t="s">
        <v>184</v>
      </c>
    </row>
    <row r="128" spans="2:9" x14ac:dyDescent="0.3">
      <c r="C128" t="s">
        <v>186</v>
      </c>
    </row>
    <row r="130" spans="3:16" x14ac:dyDescent="0.3">
      <c r="C130" s="29" t="s">
        <v>44</v>
      </c>
      <c r="D130" s="29"/>
      <c r="E130" s="29"/>
      <c r="G130">
        <v>2.6</v>
      </c>
      <c r="H130" t="s">
        <v>1</v>
      </c>
    </row>
    <row r="131" spans="3:16" x14ac:dyDescent="0.3">
      <c r="C131" s="30" t="s">
        <v>40</v>
      </c>
      <c r="D131" s="30"/>
      <c r="E131" s="30"/>
      <c r="G131">
        <v>110</v>
      </c>
      <c r="H131" t="s">
        <v>41</v>
      </c>
    </row>
    <row r="135" spans="3:16" x14ac:dyDescent="0.3">
      <c r="C135" t="s">
        <v>6</v>
      </c>
    </row>
    <row r="136" spans="3:16" x14ac:dyDescent="0.3">
      <c r="D136" s="28" t="s">
        <v>190</v>
      </c>
      <c r="G136">
        <f>2.045/2</f>
        <v>1.0225</v>
      </c>
      <c r="I136" t="s">
        <v>191</v>
      </c>
    </row>
    <row r="137" spans="3:16" x14ac:dyDescent="0.3">
      <c r="D137" s="2" t="s">
        <v>185</v>
      </c>
    </row>
    <row r="138" spans="3:16" x14ac:dyDescent="0.3">
      <c r="C138" t="s">
        <v>106</v>
      </c>
    </row>
    <row r="139" spans="3:16" x14ac:dyDescent="0.3">
      <c r="D139" s="2" t="s">
        <v>3</v>
      </c>
      <c r="G139">
        <v>1</v>
      </c>
      <c r="I139" t="s">
        <v>187</v>
      </c>
    </row>
    <row r="141" spans="3:16" x14ac:dyDescent="0.3">
      <c r="C141" t="s">
        <v>188</v>
      </c>
    </row>
    <row r="143" spans="3:16" x14ac:dyDescent="0.3">
      <c r="D143" s="24" t="s">
        <v>188</v>
      </c>
    </row>
    <row r="144" spans="3:16" x14ac:dyDescent="0.3">
      <c r="D144" s="24" t="s">
        <v>192</v>
      </c>
      <c r="P144" s="26">
        <f>1000*(1-G130/2)/(G131/2)+25</f>
        <v>19.545454545454543</v>
      </c>
    </row>
    <row r="145" spans="1:7" x14ac:dyDescent="0.3">
      <c r="G145" s="27"/>
    </row>
    <row r="147" spans="1:7" x14ac:dyDescent="0.3">
      <c r="D147" t="s">
        <v>189</v>
      </c>
      <c r="E147">
        <f>1000*(G139-G130/2)/(G131/2)+25</f>
        <v>19.545454545454543</v>
      </c>
    </row>
    <row r="149" spans="1:7" x14ac:dyDescent="0.3">
      <c r="C149" s="1" t="s">
        <v>199</v>
      </c>
    </row>
    <row r="150" spans="1:7" x14ac:dyDescent="0.3">
      <c r="C150" s="5" t="s">
        <v>193</v>
      </c>
    </row>
    <row r="151" spans="1:7" x14ac:dyDescent="0.3">
      <c r="C151" s="25" t="s">
        <v>194</v>
      </c>
    </row>
    <row r="152" spans="1:7" x14ac:dyDescent="0.3">
      <c r="C152" s="5" t="s">
        <v>195</v>
      </c>
    </row>
    <row r="153" spans="1:7" x14ac:dyDescent="0.3">
      <c r="C153" s="25" t="s">
        <v>196</v>
      </c>
    </row>
    <row r="154" spans="1:7" x14ac:dyDescent="0.3">
      <c r="C154" s="5" t="s">
        <v>197</v>
      </c>
    </row>
    <row r="155" spans="1:7" x14ac:dyDescent="0.3">
      <c r="C155" s="25" t="s">
        <v>198</v>
      </c>
    </row>
    <row r="159" spans="1:7" ht="15.6" x14ac:dyDescent="0.3">
      <c r="A159" s="3" t="s">
        <v>200</v>
      </c>
    </row>
    <row r="161" spans="2:6" x14ac:dyDescent="0.3">
      <c r="B161" t="s">
        <v>201</v>
      </c>
    </row>
    <row r="165" spans="2:6" x14ac:dyDescent="0.3">
      <c r="B165" s="1" t="s">
        <v>202</v>
      </c>
    </row>
    <row r="166" spans="2:6" x14ac:dyDescent="0.3">
      <c r="C166" t="s">
        <v>203</v>
      </c>
    </row>
    <row r="167" spans="2:6" x14ac:dyDescent="0.3">
      <c r="D167" t="s">
        <v>205</v>
      </c>
    </row>
    <row r="168" spans="2:6" x14ac:dyDescent="0.3">
      <c r="D168" t="s">
        <v>204</v>
      </c>
    </row>
    <row r="169" spans="2:6" x14ac:dyDescent="0.3">
      <c r="D169" t="s">
        <v>208</v>
      </c>
    </row>
    <row r="170" spans="2:6" x14ac:dyDescent="0.3">
      <c r="D170" t="s">
        <v>207</v>
      </c>
    </row>
    <row r="171" spans="2:6" x14ac:dyDescent="0.3">
      <c r="D171" t="s">
        <v>206</v>
      </c>
    </row>
    <row r="173" spans="2:6" x14ac:dyDescent="0.3">
      <c r="B173" s="1" t="s">
        <v>212</v>
      </c>
    </row>
    <row r="174" spans="2:6" x14ac:dyDescent="0.3">
      <c r="C174" t="s">
        <v>209</v>
      </c>
    </row>
    <row r="175" spans="2:6" x14ac:dyDescent="0.3">
      <c r="F175" t="s">
        <v>211</v>
      </c>
    </row>
    <row r="177" spans="3:10" x14ac:dyDescent="0.3">
      <c r="C177" t="s">
        <v>210</v>
      </c>
    </row>
    <row r="179" spans="3:10" x14ac:dyDescent="0.3">
      <c r="C179" t="s">
        <v>213</v>
      </c>
      <c r="E179" s="1" t="s">
        <v>225</v>
      </c>
    </row>
    <row r="180" spans="3:10" x14ac:dyDescent="0.3">
      <c r="D180" t="s">
        <v>9</v>
      </c>
      <c r="E180" t="s">
        <v>214</v>
      </c>
    </row>
    <row r="182" spans="3:10" x14ac:dyDescent="0.3">
      <c r="E182" t="s">
        <v>215</v>
      </c>
      <c r="G182" t="s">
        <v>218</v>
      </c>
    </row>
    <row r="183" spans="3:10" x14ac:dyDescent="0.3">
      <c r="E183" t="s">
        <v>216</v>
      </c>
      <c r="G183" t="s">
        <v>217</v>
      </c>
      <c r="J183" s="1" t="s">
        <v>219</v>
      </c>
    </row>
    <row r="186" spans="3:10" x14ac:dyDescent="0.3">
      <c r="D186" t="s">
        <v>0</v>
      </c>
      <c r="E186" t="s">
        <v>220</v>
      </c>
      <c r="J186" t="s">
        <v>221</v>
      </c>
    </row>
    <row r="188" spans="3:10" x14ac:dyDescent="0.3">
      <c r="E188" t="s">
        <v>215</v>
      </c>
      <c r="G188" t="s">
        <v>227</v>
      </c>
    </row>
    <row r="189" spans="3:10" x14ac:dyDescent="0.3">
      <c r="E189" t="s">
        <v>216</v>
      </c>
      <c r="G189" t="s">
        <v>228</v>
      </c>
      <c r="I189" t="s">
        <v>230</v>
      </c>
    </row>
    <row r="190" spans="3:10" x14ac:dyDescent="0.3">
      <c r="G190" t="s">
        <v>229</v>
      </c>
      <c r="I190" t="s">
        <v>230</v>
      </c>
    </row>
    <row r="194" spans="12:12" x14ac:dyDescent="0.3">
      <c r="L194" t="s">
        <v>222</v>
      </c>
    </row>
    <row r="195" spans="12:12" x14ac:dyDescent="0.3">
      <c r="L195" t="s">
        <v>223</v>
      </c>
    </row>
    <row r="197" spans="12:12" x14ac:dyDescent="0.3">
      <c r="L197" t="s">
        <v>224</v>
      </c>
    </row>
    <row r="200" spans="12:12" x14ac:dyDescent="0.3">
      <c r="L200" t="s">
        <v>226</v>
      </c>
    </row>
    <row r="211" spans="2:3" x14ac:dyDescent="0.3">
      <c r="B211" s="1" t="s">
        <v>231</v>
      </c>
    </row>
    <row r="213" spans="2:3" x14ac:dyDescent="0.3">
      <c r="C213" t="s">
        <v>232</v>
      </c>
    </row>
    <row r="214" spans="2:3" x14ac:dyDescent="0.3">
      <c r="C214" t="s">
        <v>233</v>
      </c>
    </row>
    <row r="216" spans="2:3" x14ac:dyDescent="0.3">
      <c r="C216" t="s">
        <v>234</v>
      </c>
    </row>
    <row r="217" spans="2:3" x14ac:dyDescent="0.3">
      <c r="C217" t="s">
        <v>235</v>
      </c>
    </row>
    <row r="218" spans="2:3" x14ac:dyDescent="0.3">
      <c r="C218" t="s">
        <v>236</v>
      </c>
    </row>
    <row r="222" spans="2:3" x14ac:dyDescent="0.3">
      <c r="B222" s="1" t="s">
        <v>237</v>
      </c>
    </row>
    <row r="224" spans="2:3" x14ac:dyDescent="0.3">
      <c r="C224" t="s">
        <v>238</v>
      </c>
    </row>
    <row r="225" spans="3:7" x14ac:dyDescent="0.3">
      <c r="C225" t="s">
        <v>239</v>
      </c>
    </row>
    <row r="227" spans="3:7" x14ac:dyDescent="0.3">
      <c r="C227" s="1" t="s">
        <v>240</v>
      </c>
    </row>
    <row r="228" spans="3:7" x14ac:dyDescent="0.3">
      <c r="D228" t="s">
        <v>241</v>
      </c>
      <c r="G228" s="1" t="s">
        <v>242</v>
      </c>
    </row>
    <row r="230" spans="3:7" x14ac:dyDescent="0.3">
      <c r="C230" t="s">
        <v>243</v>
      </c>
    </row>
    <row r="231" spans="3:7" x14ac:dyDescent="0.3">
      <c r="C231" s="1" t="s">
        <v>244</v>
      </c>
    </row>
    <row r="232" spans="3:7" x14ac:dyDescent="0.3">
      <c r="D232" t="s">
        <v>245</v>
      </c>
    </row>
    <row r="234" spans="3:7" x14ac:dyDescent="0.3">
      <c r="D234" t="s">
        <v>246</v>
      </c>
      <c r="F234" s="1" t="s">
        <v>247</v>
      </c>
    </row>
  </sheetData>
  <mergeCells count="2">
    <mergeCell ref="C130:E130"/>
    <mergeCell ref="C131:E1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F5F2-E89E-4F27-9DDA-C2ECCDDF7403}">
  <dimension ref="A2:D42"/>
  <sheetViews>
    <sheetView tabSelected="1" topLeftCell="A34" workbookViewId="0">
      <selection activeCell="C42" sqref="C42"/>
    </sheetView>
  </sheetViews>
  <sheetFormatPr defaultRowHeight="14.4" x14ac:dyDescent="0.3"/>
  <cols>
    <col min="2" max="2" width="31.5546875" customWidth="1"/>
    <col min="3" max="3" width="18" customWidth="1"/>
  </cols>
  <sheetData>
    <row r="2" spans="1:4" x14ac:dyDescent="0.3">
      <c r="A2" t="s">
        <v>263</v>
      </c>
    </row>
    <row r="3" spans="1:4" x14ac:dyDescent="0.3">
      <c r="B3" t="s">
        <v>254</v>
      </c>
      <c r="C3" s="27" t="s">
        <v>259</v>
      </c>
    </row>
    <row r="4" spans="1:4" x14ac:dyDescent="0.3">
      <c r="B4" s="35" t="s">
        <v>249</v>
      </c>
    </row>
    <row r="5" spans="1:4" x14ac:dyDescent="0.3">
      <c r="B5" s="35" t="s">
        <v>250</v>
      </c>
    </row>
    <row r="6" spans="1:4" x14ac:dyDescent="0.3">
      <c r="B6" s="35" t="s">
        <v>251</v>
      </c>
    </row>
    <row r="7" spans="1:4" x14ac:dyDescent="0.3">
      <c r="B7" s="35" t="s">
        <v>252</v>
      </c>
    </row>
    <row r="8" spans="1:4" x14ac:dyDescent="0.3">
      <c r="B8" s="35" t="s">
        <v>253</v>
      </c>
    </row>
    <row r="10" spans="1:4" x14ac:dyDescent="0.3">
      <c r="B10" t="s">
        <v>261</v>
      </c>
      <c r="C10" s="38" t="s">
        <v>258</v>
      </c>
      <c r="D10" s="37" t="s">
        <v>259</v>
      </c>
    </row>
    <row r="11" spans="1:4" x14ac:dyDescent="0.3">
      <c r="B11" s="35" t="s">
        <v>255</v>
      </c>
      <c r="C11">
        <v>1</v>
      </c>
    </row>
    <row r="13" spans="1:4" x14ac:dyDescent="0.3">
      <c r="B13" s="35" t="s">
        <v>256</v>
      </c>
      <c r="C13">
        <v>0</v>
      </c>
    </row>
    <row r="14" spans="1:4" x14ac:dyDescent="0.3">
      <c r="B14" s="35" t="s">
        <v>257</v>
      </c>
      <c r="C14">
        <v>0</v>
      </c>
    </row>
    <row r="15" spans="1:4" x14ac:dyDescent="0.3">
      <c r="B15" s="35" t="s">
        <v>260</v>
      </c>
    </row>
    <row r="16" spans="1:4" x14ac:dyDescent="0.3">
      <c r="B16" t="s">
        <v>262</v>
      </c>
    </row>
    <row r="18" spans="2:3" x14ac:dyDescent="0.3">
      <c r="B18" s="35" t="s">
        <v>256</v>
      </c>
      <c r="C18">
        <v>0</v>
      </c>
    </row>
    <row r="19" spans="2:3" x14ac:dyDescent="0.3">
      <c r="B19" s="35" t="s">
        <v>257</v>
      </c>
      <c r="C19">
        <v>0.37492446784161099</v>
      </c>
    </row>
    <row r="20" spans="2:3" x14ac:dyDescent="0.3">
      <c r="B20" s="35" t="s">
        <v>260</v>
      </c>
    </row>
    <row r="21" spans="2:3" x14ac:dyDescent="0.3">
      <c r="B21" t="s">
        <v>262</v>
      </c>
      <c r="C21">
        <f>(ABS(D20-C19)/C19)</f>
        <v>1</v>
      </c>
    </row>
    <row r="23" spans="2:3" x14ac:dyDescent="0.3">
      <c r="B23" s="35" t="s">
        <v>256</v>
      </c>
      <c r="C23">
        <v>1</v>
      </c>
    </row>
    <row r="24" spans="2:3" x14ac:dyDescent="0.3">
      <c r="B24" s="35" t="s">
        <v>257</v>
      </c>
      <c r="C24">
        <v>0.92025780117494504</v>
      </c>
    </row>
    <row r="25" spans="2:3" x14ac:dyDescent="0.3">
      <c r="B25" s="35" t="s">
        <v>260</v>
      </c>
    </row>
    <row r="26" spans="2:3" x14ac:dyDescent="0.3">
      <c r="B26" t="s">
        <v>262</v>
      </c>
      <c r="C26">
        <f>(ABS(D25-C24)/C24)</f>
        <v>1</v>
      </c>
    </row>
    <row r="28" spans="2:3" x14ac:dyDescent="0.3">
      <c r="B28" s="35" t="s">
        <v>256</v>
      </c>
      <c r="C28">
        <v>1</v>
      </c>
    </row>
    <row r="29" spans="2:3" x14ac:dyDescent="0.3">
      <c r="B29" s="35" t="s">
        <v>257</v>
      </c>
      <c r="C29">
        <v>1.67007553215839</v>
      </c>
    </row>
    <row r="30" spans="2:3" x14ac:dyDescent="0.3">
      <c r="B30" s="35" t="s">
        <v>260</v>
      </c>
    </row>
    <row r="31" spans="2:3" x14ac:dyDescent="0.3">
      <c r="B31" t="s">
        <v>262</v>
      </c>
      <c r="C31">
        <f>(ABS(D30-C29)/C29)</f>
        <v>1</v>
      </c>
    </row>
    <row r="37" spans="1:4" x14ac:dyDescent="0.3">
      <c r="A37" t="s">
        <v>183</v>
      </c>
      <c r="C37" s="36" t="s">
        <v>259</v>
      </c>
      <c r="D37" s="26" t="s">
        <v>258</v>
      </c>
    </row>
    <row r="38" spans="1:4" x14ac:dyDescent="0.3">
      <c r="B38" s="35" t="s">
        <v>265</v>
      </c>
    </row>
    <row r="39" spans="1:4" x14ac:dyDescent="0.3">
      <c r="B39" s="35" t="s">
        <v>264</v>
      </c>
    </row>
    <row r="40" spans="1:4" x14ac:dyDescent="0.3">
      <c r="B40" s="35" t="s">
        <v>266</v>
      </c>
      <c r="D40">
        <f>2.045/2</f>
        <v>1.0225</v>
      </c>
    </row>
    <row r="41" spans="1:4" x14ac:dyDescent="0.3">
      <c r="B41" s="35" t="s">
        <v>255</v>
      </c>
      <c r="D41">
        <v>0</v>
      </c>
    </row>
    <row r="42" spans="1:4" x14ac:dyDescent="0.3">
      <c r="B42" s="35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10D8-B7D5-47FD-8F07-C535A3CD9491}">
  <dimension ref="A8:Q126"/>
  <sheetViews>
    <sheetView topLeftCell="A46" workbookViewId="0">
      <selection activeCell="G43" sqref="G43"/>
    </sheetView>
  </sheetViews>
  <sheetFormatPr defaultRowHeight="14.4" x14ac:dyDescent="0.3"/>
  <sheetData>
    <row r="8" spans="1:1" x14ac:dyDescent="0.3">
      <c r="A8" s="8"/>
    </row>
    <row r="9" spans="1:1" x14ac:dyDescent="0.3">
      <c r="A9" s="9" t="s">
        <v>13</v>
      </c>
    </row>
    <row r="10" spans="1:1" x14ac:dyDescent="0.3">
      <c r="A10" s="8" t="s">
        <v>14</v>
      </c>
    </row>
    <row r="11" spans="1:1" x14ac:dyDescent="0.3">
      <c r="A11" s="10" t="s">
        <v>15</v>
      </c>
    </row>
    <row r="12" spans="1:1" x14ac:dyDescent="0.3">
      <c r="A12" s="11" t="s">
        <v>16</v>
      </c>
    </row>
    <row r="13" spans="1:1" x14ac:dyDescent="0.3">
      <c r="A13" s="8"/>
    </row>
    <row r="14" spans="1:1" x14ac:dyDescent="0.3">
      <c r="A14" s="10" t="s">
        <v>17</v>
      </c>
    </row>
    <row r="15" spans="1:1" x14ac:dyDescent="0.3">
      <c r="A15" s="8"/>
    </row>
    <row r="16" spans="1:1" x14ac:dyDescent="0.3">
      <c r="A16" s="8"/>
    </row>
    <row r="17" spans="1:17" x14ac:dyDescent="0.3">
      <c r="A17" s="10" t="s">
        <v>18</v>
      </c>
    </row>
    <row r="18" spans="1:17" x14ac:dyDescent="0.3">
      <c r="A18" s="8"/>
    </row>
    <row r="19" spans="1:17" x14ac:dyDescent="0.3">
      <c r="A19" s="8" t="s">
        <v>19</v>
      </c>
    </row>
    <row r="20" spans="1:17" x14ac:dyDescent="0.3">
      <c r="A20" s="8" t="s">
        <v>20</v>
      </c>
    </row>
    <row r="21" spans="1:17" x14ac:dyDescent="0.3">
      <c r="A21" s="8"/>
    </row>
    <row r="22" spans="1:17" x14ac:dyDescent="0.3">
      <c r="A22" s="8"/>
    </row>
    <row r="23" spans="1:17" x14ac:dyDescent="0.3">
      <c r="A23" s="9" t="s">
        <v>21</v>
      </c>
    </row>
    <row r="24" spans="1:17" x14ac:dyDescent="0.3">
      <c r="A24" s="8" t="s">
        <v>22</v>
      </c>
    </row>
    <row r="25" spans="1:17" x14ac:dyDescent="0.3">
      <c r="A25" s="8"/>
    </row>
    <row r="26" spans="1:17" x14ac:dyDescent="0.3">
      <c r="A26" s="8" t="s">
        <v>23</v>
      </c>
    </row>
    <row r="27" spans="1:17" x14ac:dyDescent="0.3">
      <c r="A27" s="8" t="s">
        <v>24</v>
      </c>
    </row>
    <row r="28" spans="1:17" x14ac:dyDescent="0.3">
      <c r="A28" s="8"/>
    </row>
    <row r="29" spans="1:17" x14ac:dyDescent="0.3">
      <c r="A29" s="8" t="s">
        <v>25</v>
      </c>
    </row>
    <row r="30" spans="1:17" x14ac:dyDescent="0.3">
      <c r="A30" s="8"/>
    </row>
    <row r="31" spans="1:17" x14ac:dyDescent="0.3">
      <c r="A31" s="9" t="s">
        <v>26</v>
      </c>
    </row>
    <row r="32" spans="1:17" x14ac:dyDescent="0.3">
      <c r="A32" s="34" t="s">
        <v>27</v>
      </c>
      <c r="B32" s="34"/>
      <c r="C32" s="34"/>
      <c r="D32" s="13"/>
      <c r="E32" s="12" t="s">
        <v>28</v>
      </c>
      <c r="F32" s="12" t="s">
        <v>29</v>
      </c>
      <c r="G32" s="12" t="s">
        <v>30</v>
      </c>
      <c r="H32" s="13"/>
      <c r="I32" s="34" t="s">
        <v>31</v>
      </c>
      <c r="J32" s="34"/>
      <c r="K32" s="13"/>
      <c r="L32" s="13"/>
      <c r="M32" s="13"/>
      <c r="N32" s="13"/>
      <c r="O32" s="13"/>
      <c r="P32" s="13"/>
      <c r="Q32" s="13"/>
    </row>
    <row r="33" spans="1:17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3">
      <c r="A34" s="31" t="s">
        <v>32</v>
      </c>
      <c r="B34" s="31"/>
      <c r="C34" s="13"/>
      <c r="D34" s="13"/>
      <c r="E34" s="14">
        <v>0</v>
      </c>
      <c r="F34" s="15" t="s">
        <v>1</v>
      </c>
      <c r="G34" s="15">
        <v>-1.2679</v>
      </c>
      <c r="H34" s="13"/>
      <c r="I34" s="32" t="s">
        <v>33</v>
      </c>
      <c r="J34" s="32"/>
      <c r="K34" s="32"/>
      <c r="L34" s="32"/>
      <c r="M34" s="32"/>
      <c r="N34" s="32"/>
      <c r="O34" s="32"/>
      <c r="P34" s="32"/>
      <c r="Q34" s="13"/>
    </row>
    <row r="35" spans="1:17" x14ac:dyDescent="0.3">
      <c r="A35" s="31" t="s">
        <v>34</v>
      </c>
      <c r="B35" s="31"/>
      <c r="C35" s="31"/>
      <c r="D35" s="13"/>
      <c r="E35" s="14">
        <v>25</v>
      </c>
      <c r="F35" s="15" t="s">
        <v>1</v>
      </c>
      <c r="G35" s="15">
        <v>24.018000000000001</v>
      </c>
      <c r="H35" s="13"/>
      <c r="I35" s="32" t="s">
        <v>35</v>
      </c>
      <c r="J35" s="32"/>
      <c r="K35" s="32"/>
      <c r="L35" s="32"/>
      <c r="M35" s="32"/>
      <c r="N35" s="32"/>
      <c r="O35" s="32"/>
      <c r="P35" s="32"/>
      <c r="Q35" s="13"/>
    </row>
    <row r="36" spans="1:17" x14ac:dyDescent="0.3">
      <c r="A36" s="31" t="s">
        <v>36</v>
      </c>
      <c r="B36" s="31"/>
      <c r="C36" s="31"/>
      <c r="D36" s="13"/>
      <c r="E36" s="14">
        <v>50</v>
      </c>
      <c r="F36" s="15" t="s">
        <v>1</v>
      </c>
      <c r="G36" s="15">
        <v>48.768000000000001</v>
      </c>
      <c r="H36" s="13"/>
      <c r="I36" s="32" t="s">
        <v>37</v>
      </c>
      <c r="J36" s="32"/>
      <c r="K36" s="32"/>
      <c r="L36" s="32"/>
      <c r="M36" s="32"/>
      <c r="N36" s="32"/>
      <c r="O36" s="32"/>
      <c r="P36" s="32"/>
      <c r="Q36" s="13"/>
    </row>
    <row r="37" spans="1:17" x14ac:dyDescent="0.3">
      <c r="A37" s="31" t="s">
        <v>38</v>
      </c>
      <c r="B37" s="31"/>
      <c r="C37" s="31"/>
      <c r="D37" s="13"/>
      <c r="E37" s="14">
        <v>30</v>
      </c>
      <c r="F37" s="15" t="s">
        <v>1</v>
      </c>
      <c r="G37" s="15">
        <v>30.702000000000002</v>
      </c>
      <c r="H37" s="13"/>
      <c r="I37" s="32" t="s">
        <v>39</v>
      </c>
      <c r="J37" s="32"/>
      <c r="K37" s="32"/>
      <c r="L37" s="32"/>
      <c r="M37" s="32"/>
      <c r="N37" s="32"/>
      <c r="O37" s="32"/>
      <c r="P37" s="32"/>
      <c r="Q37" s="32"/>
    </row>
    <row r="38" spans="1:17" x14ac:dyDescent="0.3">
      <c r="A38" s="31" t="s">
        <v>40</v>
      </c>
      <c r="B38" s="31"/>
      <c r="C38" s="31"/>
      <c r="D38" s="13"/>
      <c r="E38" s="14">
        <v>110</v>
      </c>
      <c r="F38" s="15" t="s">
        <v>41</v>
      </c>
      <c r="G38" s="33" t="s">
        <v>42</v>
      </c>
      <c r="H38" s="33"/>
      <c r="I38" s="32" t="s">
        <v>43</v>
      </c>
      <c r="J38" s="32"/>
      <c r="K38" s="32"/>
      <c r="L38" s="32"/>
      <c r="M38" s="32"/>
      <c r="N38" s="32"/>
      <c r="O38" s="32"/>
      <c r="P38" s="32"/>
      <c r="Q38" s="32"/>
    </row>
    <row r="39" spans="1:17" x14ac:dyDescent="0.3">
      <c r="A39" s="31" t="s">
        <v>44</v>
      </c>
      <c r="B39" s="31"/>
      <c r="C39" s="31"/>
      <c r="D39" s="13"/>
      <c r="E39" s="14">
        <v>2.6</v>
      </c>
      <c r="F39" s="15" t="s">
        <v>1</v>
      </c>
      <c r="G39" s="15">
        <f>C15-C10</f>
        <v>0</v>
      </c>
      <c r="H39" s="13"/>
      <c r="I39" s="32" t="s">
        <v>45</v>
      </c>
      <c r="J39" s="32"/>
      <c r="K39" s="32"/>
      <c r="L39" s="32"/>
      <c r="M39" s="32"/>
      <c r="N39" s="32"/>
      <c r="O39" s="32"/>
      <c r="P39" s="32"/>
      <c r="Q39" s="32"/>
    </row>
    <row r="40" spans="1:17" x14ac:dyDescent="0.3">
      <c r="A40" s="31" t="s">
        <v>46</v>
      </c>
      <c r="B40" s="31"/>
      <c r="C40" s="13"/>
      <c r="D40" s="13"/>
      <c r="E40" s="14">
        <v>0</v>
      </c>
      <c r="F40" s="15" t="s">
        <v>1</v>
      </c>
      <c r="G40" s="15" t="s">
        <v>47</v>
      </c>
      <c r="H40" s="13"/>
      <c r="I40" s="32" t="s">
        <v>48</v>
      </c>
      <c r="J40" s="32"/>
      <c r="K40" s="32"/>
      <c r="L40" s="13"/>
      <c r="M40" s="13"/>
      <c r="N40" s="13"/>
      <c r="O40" s="13"/>
      <c r="P40" s="13"/>
      <c r="Q40" s="13"/>
    </row>
    <row r="41" spans="1:17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x14ac:dyDescent="0.3">
      <c r="A42" s="8"/>
    </row>
    <row r="43" spans="1:17" x14ac:dyDescent="0.3">
      <c r="A43" s="8"/>
    </row>
    <row r="44" spans="1:17" x14ac:dyDescent="0.3">
      <c r="A44" s="8"/>
    </row>
    <row r="45" spans="1:17" x14ac:dyDescent="0.3">
      <c r="A45" s="18" t="s">
        <v>49</v>
      </c>
    </row>
    <row r="46" spans="1:17" x14ac:dyDescent="0.3">
      <c r="A46" s="19" t="s">
        <v>50</v>
      </c>
    </row>
    <row r="47" spans="1:17" x14ac:dyDescent="0.3">
      <c r="A47" s="19" t="s">
        <v>51</v>
      </c>
    </row>
    <row r="48" spans="1:17" x14ac:dyDescent="0.3">
      <c r="A48" s="20" t="s">
        <v>52</v>
      </c>
    </row>
    <row r="49" spans="1:1" x14ac:dyDescent="0.3">
      <c r="A49" s="8" t="s">
        <v>53</v>
      </c>
    </row>
    <row r="50" spans="1:1" x14ac:dyDescent="0.3">
      <c r="A50" s="8"/>
    </row>
    <row r="51" spans="1:1" x14ac:dyDescent="0.3">
      <c r="A51" s="18" t="s">
        <v>44</v>
      </c>
    </row>
    <row r="52" spans="1:1" x14ac:dyDescent="0.3">
      <c r="A52" s="16" t="s">
        <v>54</v>
      </c>
    </row>
    <row r="53" spans="1:1" x14ac:dyDescent="0.3">
      <c r="A53" s="8" t="s">
        <v>55</v>
      </c>
    </row>
    <row r="54" spans="1:1" x14ac:dyDescent="0.3">
      <c r="A54" s="8"/>
    </row>
    <row r="55" spans="1:1" x14ac:dyDescent="0.3">
      <c r="A55" s="8"/>
    </row>
    <row r="56" spans="1:1" x14ac:dyDescent="0.3">
      <c r="A56" s="9" t="s">
        <v>56</v>
      </c>
    </row>
    <row r="57" spans="1:1" x14ac:dyDescent="0.3">
      <c r="A57" s="8"/>
    </row>
    <row r="58" spans="1:1" x14ac:dyDescent="0.3">
      <c r="A58" s="11" t="s">
        <v>57</v>
      </c>
    </row>
    <row r="59" spans="1:1" x14ac:dyDescent="0.3">
      <c r="A59" s="8"/>
    </row>
    <row r="60" spans="1:1" x14ac:dyDescent="0.3">
      <c r="A60" s="8"/>
    </row>
    <row r="61" spans="1:1" x14ac:dyDescent="0.3">
      <c r="A61" s="8"/>
    </row>
    <row r="62" spans="1:1" x14ac:dyDescent="0.3">
      <c r="A62" s="21" t="s">
        <v>58</v>
      </c>
    </row>
    <row r="63" spans="1:1" x14ac:dyDescent="0.3">
      <c r="A63" s="8" t="s">
        <v>59</v>
      </c>
    </row>
    <row r="64" spans="1:1" x14ac:dyDescent="0.3">
      <c r="A64" s="8" t="s">
        <v>60</v>
      </c>
    </row>
    <row r="65" spans="1:1" x14ac:dyDescent="0.3">
      <c r="A65" s="8"/>
    </row>
    <row r="66" spans="1:1" x14ac:dyDescent="0.3">
      <c r="A66" s="8" t="s">
        <v>61</v>
      </c>
    </row>
    <row r="67" spans="1:1" x14ac:dyDescent="0.3">
      <c r="A67" s="8" t="s">
        <v>62</v>
      </c>
    </row>
    <row r="68" spans="1:1" x14ac:dyDescent="0.3">
      <c r="A68" s="8" t="s">
        <v>63</v>
      </c>
    </row>
    <row r="69" spans="1:1" x14ac:dyDescent="0.3">
      <c r="A69" s="11" t="s">
        <v>64</v>
      </c>
    </row>
    <row r="70" spans="1:1" x14ac:dyDescent="0.3">
      <c r="A70" s="11" t="s">
        <v>65</v>
      </c>
    </row>
    <row r="71" spans="1:1" x14ac:dyDescent="0.3">
      <c r="A71" s="8" t="s">
        <v>66</v>
      </c>
    </row>
    <row r="72" spans="1:1" x14ac:dyDescent="0.3">
      <c r="A72" s="8"/>
    </row>
    <row r="73" spans="1:1" x14ac:dyDescent="0.3">
      <c r="A73" s="11" t="s">
        <v>67</v>
      </c>
    </row>
    <row r="74" spans="1:1" x14ac:dyDescent="0.3">
      <c r="A74" s="11" t="s">
        <v>68</v>
      </c>
    </row>
    <row r="75" spans="1:1" x14ac:dyDescent="0.3">
      <c r="A75" s="11" t="s">
        <v>69</v>
      </c>
    </row>
    <row r="76" spans="1:1" x14ac:dyDescent="0.3">
      <c r="A76" s="11"/>
    </row>
    <row r="77" spans="1:1" x14ac:dyDescent="0.3">
      <c r="A77" s="8" t="s">
        <v>70</v>
      </c>
    </row>
    <row r="78" spans="1:1" x14ac:dyDescent="0.3">
      <c r="A78" s="8"/>
    </row>
    <row r="79" spans="1:1" x14ac:dyDescent="0.3">
      <c r="A79" s="11" t="s">
        <v>71</v>
      </c>
    </row>
    <row r="80" spans="1:1" x14ac:dyDescent="0.3">
      <c r="A80" s="11"/>
    </row>
    <row r="81" spans="1:1" x14ac:dyDescent="0.3">
      <c r="A81" s="11" t="s">
        <v>72</v>
      </c>
    </row>
    <row r="82" spans="1:1" x14ac:dyDescent="0.3">
      <c r="A82" s="11" t="s">
        <v>73</v>
      </c>
    </row>
    <row r="83" spans="1:1" x14ac:dyDescent="0.3">
      <c r="A83" s="11" t="s">
        <v>74</v>
      </c>
    </row>
    <row r="84" spans="1:1" x14ac:dyDescent="0.3">
      <c r="A84" s="11" t="s">
        <v>75</v>
      </c>
    </row>
    <row r="85" spans="1:1" x14ac:dyDescent="0.3">
      <c r="A85" s="11" t="s">
        <v>76</v>
      </c>
    </row>
    <row r="86" spans="1:1" x14ac:dyDescent="0.3">
      <c r="A86" s="11"/>
    </row>
    <row r="87" spans="1:1" x14ac:dyDescent="0.3">
      <c r="A87" s="11"/>
    </row>
    <row r="88" spans="1:1" x14ac:dyDescent="0.3">
      <c r="A88" s="11" t="s">
        <v>77</v>
      </c>
    </row>
    <row r="89" spans="1:1" x14ac:dyDescent="0.3">
      <c r="A89" s="8" t="s">
        <v>78</v>
      </c>
    </row>
    <row r="90" spans="1:1" x14ac:dyDescent="0.3">
      <c r="A90" s="8" t="s">
        <v>79</v>
      </c>
    </row>
    <row r="91" spans="1:1" x14ac:dyDescent="0.3">
      <c r="A91" s="8" t="s">
        <v>80</v>
      </c>
    </row>
    <row r="92" spans="1:1" x14ac:dyDescent="0.3">
      <c r="A92" s="8" t="s">
        <v>81</v>
      </c>
    </row>
    <row r="93" spans="1:1" x14ac:dyDescent="0.3">
      <c r="A93" s="8" t="s">
        <v>82</v>
      </c>
    </row>
    <row r="94" spans="1:1" x14ac:dyDescent="0.3">
      <c r="A94" s="8" t="s">
        <v>79</v>
      </c>
    </row>
    <row r="95" spans="1:1" x14ac:dyDescent="0.3">
      <c r="A95" s="8" t="s">
        <v>83</v>
      </c>
    </row>
    <row r="96" spans="1:1" x14ac:dyDescent="0.3">
      <c r="A96" s="8" t="s">
        <v>84</v>
      </c>
    </row>
    <row r="97" spans="1:1" x14ac:dyDescent="0.3">
      <c r="A97" s="8" t="s">
        <v>81</v>
      </c>
    </row>
    <row r="98" spans="1:1" x14ac:dyDescent="0.3">
      <c r="A98" s="8" t="s">
        <v>85</v>
      </c>
    </row>
    <row r="99" spans="1:1" x14ac:dyDescent="0.3">
      <c r="A99" s="8" t="s">
        <v>79</v>
      </c>
    </row>
    <row r="100" spans="1:1" x14ac:dyDescent="0.3">
      <c r="A100" s="8" t="s">
        <v>86</v>
      </c>
    </row>
    <row r="101" spans="1:1" x14ac:dyDescent="0.3">
      <c r="A101" s="8" t="s">
        <v>87</v>
      </c>
    </row>
    <row r="102" spans="1:1" x14ac:dyDescent="0.3">
      <c r="A102" s="8" t="s">
        <v>81</v>
      </c>
    </row>
    <row r="103" spans="1:1" x14ac:dyDescent="0.3">
      <c r="A103" s="8" t="s">
        <v>88</v>
      </c>
    </row>
    <row r="104" spans="1:1" x14ac:dyDescent="0.3">
      <c r="A104" s="8" t="s">
        <v>79</v>
      </c>
    </row>
    <row r="105" spans="1:1" x14ac:dyDescent="0.3">
      <c r="A105" s="8" t="s">
        <v>89</v>
      </c>
    </row>
    <row r="106" spans="1:1" x14ac:dyDescent="0.3">
      <c r="A106" s="8" t="s">
        <v>90</v>
      </c>
    </row>
    <row r="107" spans="1:1" x14ac:dyDescent="0.3">
      <c r="A107" s="8" t="s">
        <v>81</v>
      </c>
    </row>
    <row r="108" spans="1:1" x14ac:dyDescent="0.3">
      <c r="A108" s="8" t="s">
        <v>91</v>
      </c>
    </row>
    <row r="109" spans="1:1" x14ac:dyDescent="0.3">
      <c r="A109" s="8"/>
    </row>
    <row r="110" spans="1:1" x14ac:dyDescent="0.3">
      <c r="A110" s="11" t="s">
        <v>92</v>
      </c>
    </row>
    <row r="111" spans="1:1" x14ac:dyDescent="0.3">
      <c r="A111" s="11" t="s">
        <v>93</v>
      </c>
    </row>
    <row r="112" spans="1:1" x14ac:dyDescent="0.3">
      <c r="A112" s="11" t="s">
        <v>94</v>
      </c>
    </row>
    <row r="113" spans="1:1" x14ac:dyDescent="0.3">
      <c r="A113" s="8" t="s">
        <v>95</v>
      </c>
    </row>
    <row r="114" spans="1:1" x14ac:dyDescent="0.3">
      <c r="A114" s="8"/>
    </row>
    <row r="115" spans="1:1" x14ac:dyDescent="0.3">
      <c r="A115" s="8" t="s">
        <v>96</v>
      </c>
    </row>
    <row r="116" spans="1:1" x14ac:dyDescent="0.3">
      <c r="A116" s="8" t="s">
        <v>97</v>
      </c>
    </row>
    <row r="117" spans="1:1" x14ac:dyDescent="0.3">
      <c r="A117" s="8" t="s">
        <v>98</v>
      </c>
    </row>
    <row r="118" spans="1:1" x14ac:dyDescent="0.3">
      <c r="A118" s="8" t="s">
        <v>62</v>
      </c>
    </row>
    <row r="119" spans="1:1" x14ac:dyDescent="0.3">
      <c r="A119" s="8" t="s">
        <v>83</v>
      </c>
    </row>
    <row r="120" spans="1:1" x14ac:dyDescent="0.3">
      <c r="A120" s="8" t="s">
        <v>99</v>
      </c>
    </row>
    <row r="121" spans="1:1" x14ac:dyDescent="0.3">
      <c r="A121" s="8" t="s">
        <v>100</v>
      </c>
    </row>
    <row r="122" spans="1:1" x14ac:dyDescent="0.3">
      <c r="A122" s="8" t="s">
        <v>101</v>
      </c>
    </row>
    <row r="123" spans="1:1" x14ac:dyDescent="0.3">
      <c r="A123" s="8" t="s">
        <v>97</v>
      </c>
    </row>
    <row r="124" spans="1:1" x14ac:dyDescent="0.3">
      <c r="A124" s="8" t="s">
        <v>102</v>
      </c>
    </row>
    <row r="125" spans="1:1" x14ac:dyDescent="0.3">
      <c r="A125" s="8" t="s">
        <v>103</v>
      </c>
    </row>
    <row r="126" spans="1:1" x14ac:dyDescent="0.3">
      <c r="A126" s="8"/>
    </row>
  </sheetData>
  <mergeCells count="17">
    <mergeCell ref="A32:C32"/>
    <mergeCell ref="I32:J32"/>
    <mergeCell ref="A34:B34"/>
    <mergeCell ref="I34:P34"/>
    <mergeCell ref="A35:C35"/>
    <mergeCell ref="I35:P35"/>
    <mergeCell ref="A39:C39"/>
    <mergeCell ref="I39:Q39"/>
    <mergeCell ref="A40:B40"/>
    <mergeCell ref="I40:K40"/>
    <mergeCell ref="A36:C36"/>
    <mergeCell ref="I36:P36"/>
    <mergeCell ref="A37:C37"/>
    <mergeCell ref="I37:Q37"/>
    <mergeCell ref="A38:C38"/>
    <mergeCell ref="G38:H38"/>
    <mergeCell ref="I38:Q38"/>
  </mergeCells>
  <hyperlinks>
    <hyperlink ref="A62" r:id="rId1" display="mailto:pavel.stejskal@fei.com" xr:uid="{9047D5E3-CAD2-4293-BDD0-9580F005C1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MPPC ETD</vt:lpstr>
      <vt:lpstr>TestOnA7</vt:lpstr>
      <vt:lpstr>MOFE Cal Params Expl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2020-11-02T12:25:50Z</dcterms:modified>
</cp:coreProperties>
</file>