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st_mult_23\"/>
    </mc:Choice>
  </mc:AlternateContent>
  <bookViews>
    <workbookView xWindow="0" yWindow="0" windowWidth="23232" windowHeight="9384" activeTab="1"/>
  </bookViews>
  <sheets>
    <sheet name="Hoja1" sheetId="1" r:id="rId1"/>
    <sheet name="Hoja3" sheetId="3" r:id="rId2"/>
    <sheet name="Hoja4" sheetId="4" r:id="rId3"/>
    <sheet name="Hoja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4"/>
  <c r="I28" i="3"/>
  <c r="E26" i="3"/>
  <c r="F26" i="3"/>
  <c r="N28" i="3"/>
  <c r="K29" i="3"/>
  <c r="J28" i="3"/>
  <c r="O28" i="3" s="1"/>
  <c r="K30" i="3"/>
  <c r="P30" i="3" s="1"/>
  <c r="J29" i="3"/>
  <c r="O29" i="3" s="1"/>
  <c r="D26" i="3"/>
  <c r="L24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" i="3"/>
  <c r="I2" i="3"/>
  <c r="K5" i="3"/>
  <c r="K13" i="3"/>
  <c r="K21" i="3"/>
  <c r="K2" i="3"/>
  <c r="I8" i="3"/>
  <c r="I12" i="3"/>
  <c r="I16" i="3"/>
  <c r="E24" i="3"/>
  <c r="E25" i="3" s="1"/>
  <c r="D24" i="3"/>
  <c r="D25" i="3" s="1"/>
  <c r="E23" i="3"/>
  <c r="D23" i="3"/>
  <c r="F3" i="3"/>
  <c r="F4" i="3"/>
  <c r="F5" i="3"/>
  <c r="K28" i="3" s="1"/>
  <c r="F6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F23" i="3" s="1"/>
  <c r="K4" i="3" s="1"/>
  <c r="B8" i="2"/>
  <c r="B28" i="1"/>
  <c r="B6" i="2"/>
  <c r="B5" i="2"/>
  <c r="B25" i="1"/>
  <c r="E2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B22" i="1"/>
  <c r="C22" i="1" s="1"/>
  <c r="B2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K18" i="3" l="1"/>
  <c r="K3" i="3"/>
  <c r="K10" i="3"/>
  <c r="K17" i="3"/>
  <c r="K9" i="3"/>
  <c r="K14" i="3"/>
  <c r="K6" i="3"/>
  <c r="K20" i="3"/>
  <c r="K16" i="3"/>
  <c r="K12" i="3"/>
  <c r="K8" i="3"/>
  <c r="I20" i="3"/>
  <c r="I4" i="3"/>
  <c r="K19" i="3"/>
  <c r="K15" i="3"/>
  <c r="K11" i="3"/>
  <c r="K7" i="3"/>
  <c r="J9" i="3"/>
  <c r="J17" i="3"/>
  <c r="J21" i="3"/>
  <c r="J5" i="3"/>
  <c r="J13" i="3"/>
  <c r="J6" i="3"/>
  <c r="F24" i="3"/>
  <c r="F25" i="3" s="1"/>
  <c r="I19" i="3"/>
  <c r="I11" i="3"/>
  <c r="I3" i="3"/>
  <c r="J16" i="3"/>
  <c r="J12" i="3"/>
  <c r="J4" i="3"/>
  <c r="I18" i="3"/>
  <c r="I14" i="3"/>
  <c r="I10" i="3"/>
  <c r="I6" i="3"/>
  <c r="J19" i="3"/>
  <c r="J15" i="3"/>
  <c r="J11" i="3"/>
  <c r="J7" i="3"/>
  <c r="J3" i="3"/>
  <c r="I15" i="3"/>
  <c r="I7" i="3"/>
  <c r="J20" i="3"/>
  <c r="J8" i="3"/>
  <c r="I21" i="3"/>
  <c r="I17" i="3"/>
  <c r="I13" i="3"/>
  <c r="I9" i="3"/>
  <c r="I5" i="3"/>
  <c r="J2" i="3"/>
  <c r="J18" i="3"/>
  <c r="J14" i="3"/>
  <c r="J10" i="3"/>
  <c r="K24" i="3" l="1"/>
  <c r="P29" i="3"/>
  <c r="P28" i="3"/>
  <c r="I24" i="3"/>
  <c r="J24" i="3"/>
</calcChain>
</file>

<file path=xl/sharedStrings.xml><?xml version="1.0" encoding="utf-8"?>
<sst xmlns="http://schemas.openxmlformats.org/spreadsheetml/2006/main" count="49" uniqueCount="33">
  <si>
    <t>Variable1</t>
  </si>
  <si>
    <t>media</t>
  </si>
  <si>
    <t>desviaciones</t>
  </si>
  <si>
    <t>desviaciones
al cuadrado</t>
  </si>
  <si>
    <t>varianza</t>
  </si>
  <si>
    <t>desviaciones
absolutas</t>
  </si>
  <si>
    <t>desviacion</t>
  </si>
  <si>
    <t>coeficiente de
variacion</t>
  </si>
  <si>
    <t>Si el cv &lt; 0.3 entonces la media es un muy buen representante de los datos
Si el 0.3&lt;cv&lt;0.5 entonces la media es mas o menos un buen representante
Si el cv &gt; 0.5 entonces la media es un mal representante</t>
  </si>
  <si>
    <t>cv</t>
  </si>
  <si>
    <t>var1</t>
  </si>
  <si>
    <t>var2</t>
  </si>
  <si>
    <t>var3</t>
  </si>
  <si>
    <t>cov12</t>
  </si>
  <si>
    <t>Cov12</t>
  </si>
  <si>
    <t>cov13</t>
  </si>
  <si>
    <t>Cov13</t>
  </si>
  <si>
    <t>cov23</t>
  </si>
  <si>
    <t>Cov23</t>
  </si>
  <si>
    <t>cov11</t>
  </si>
  <si>
    <t>Cov11</t>
  </si>
  <si>
    <t>cov21</t>
  </si>
  <si>
    <t>cov31</t>
  </si>
  <si>
    <t>cov32</t>
  </si>
  <si>
    <t>cov22</t>
  </si>
  <si>
    <t>cov33</t>
  </si>
  <si>
    <t>Var1</t>
  </si>
  <si>
    <t>Var2</t>
  </si>
  <si>
    <t>Var3</t>
  </si>
  <si>
    <t>Matriz de covarianza</t>
  </si>
  <si>
    <t>Matriz de correlación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</si>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</sst>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7634711286089239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Hoja3!$E$2:$E$21</c:f>
              <c:numCache>
                <c:formatCode>General</c:formatCode>
                <c:ptCount val="20"/>
                <c:pt idx="0">
                  <c:v>6.748038030622503</c:v>
                </c:pt>
                <c:pt idx="1">
                  <c:v>4.9811018492803525</c:v>
                </c:pt>
                <c:pt idx="2">
                  <c:v>6.9428648598885836</c:v>
                </c:pt>
                <c:pt idx="4">
                  <c:v>6.4748714036402752</c:v>
                </c:pt>
                <c:pt idx="5">
                  <c:v>4.2634501176189961</c:v>
                </c:pt>
                <c:pt idx="6">
                  <c:v>6.9977267501702345</c:v>
                </c:pt>
                <c:pt idx="7">
                  <c:v>6.1013260464196666</c:v>
                </c:pt>
                <c:pt idx="8">
                  <c:v>5.2174142660694542</c:v>
                </c:pt>
                <c:pt idx="9">
                  <c:v>4.9976340991965289</c:v>
                </c:pt>
                <c:pt idx="10">
                  <c:v>6.0003734168774887</c:v>
                </c:pt>
                <c:pt idx="11">
                  <c:v>4.4088469742337066</c:v>
                </c:pt>
                <c:pt idx="12">
                  <c:v>5.3471766921774231</c:v>
                </c:pt>
                <c:pt idx="13">
                  <c:v>6.9288680696758389</c:v>
                </c:pt>
                <c:pt idx="14">
                  <c:v>6.4741348571961304</c:v>
                </c:pt>
                <c:pt idx="15">
                  <c:v>6.5012387072475644</c:v>
                </c:pt>
                <c:pt idx="16">
                  <c:v>6.7513142507665096</c:v>
                </c:pt>
                <c:pt idx="17">
                  <c:v>5.2616679256849874</c:v>
                </c:pt>
                <c:pt idx="18">
                  <c:v>6.4294133788715904</c:v>
                </c:pt>
                <c:pt idx="19">
                  <c:v>6.7234310896243477</c:v>
                </c:pt>
              </c:numCache>
            </c:numRef>
          </c:xVal>
          <c:yVal>
            <c:numRef>
              <c:f>Hoja3!$F$2:$F$21</c:f>
              <c:numCache>
                <c:formatCode>General</c:formatCode>
                <c:ptCount val="20"/>
                <c:pt idx="0">
                  <c:v>8.7057542332125681</c:v>
                </c:pt>
                <c:pt idx="1">
                  <c:v>5.518003536214569</c:v>
                </c:pt>
                <c:pt idx="2">
                  <c:v>8.0898040948697751</c:v>
                </c:pt>
                <c:pt idx="3">
                  <c:v>0.40628177093044382</c:v>
                </c:pt>
                <c:pt idx="4">
                  <c:v>7.4321335015470735</c:v>
                </c:pt>
                <c:pt idx="6">
                  <c:v>7.0413066047817132</c:v>
                </c:pt>
                <c:pt idx="7">
                  <c:v>7.7490597859552697</c:v>
                </c:pt>
                <c:pt idx="8">
                  <c:v>6.9237652089779083</c:v>
                </c:pt>
                <c:pt idx="9">
                  <c:v>6.3972044126234149</c:v>
                </c:pt>
                <c:pt idx="10">
                  <c:v>6.6741358766190499</c:v>
                </c:pt>
                <c:pt idx="11">
                  <c:v>4.7317426666487608</c:v>
                </c:pt>
                <c:pt idx="12">
                  <c:v>7.0894958294350365</c:v>
                </c:pt>
                <c:pt idx="13">
                  <c:v>7.051599046385336</c:v>
                </c:pt>
                <c:pt idx="14">
                  <c:v>7.7922617007566846</c:v>
                </c:pt>
                <c:pt idx="15">
                  <c:v>7.9269317488374114</c:v>
                </c:pt>
                <c:pt idx="16">
                  <c:v>7.3644536732528092</c:v>
                </c:pt>
                <c:pt idx="17">
                  <c:v>6.6802626075686895</c:v>
                </c:pt>
                <c:pt idx="18">
                  <c:v>7.0425183692001658</c:v>
                </c:pt>
                <c:pt idx="19">
                  <c:v>8.2769912016843232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FC-4718-9359-50A42856B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588959"/>
        <c:axId val="230588127"/>
      </c:scatterChart>
      <c:valAx>
        <c:axId val="23058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0588127"/>
        <c:crosses val="autoZero"/>
        <c:crossBetween val="midCat"/>
      </c:valAx>
      <c:valAx>
        <c:axId val="23058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058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Hoja3!$D$2:$D$21</c:f>
              <c:numCache>
                <c:formatCode>General</c:formatCode>
                <c:ptCount val="20"/>
                <c:pt idx="0">
                  <c:v>0.9788581012950327</c:v>
                </c:pt>
                <c:pt idx="1">
                  <c:v>0.26845084346710812</c:v>
                </c:pt>
                <c:pt idx="2">
                  <c:v>0.57346961749059555</c:v>
                </c:pt>
                <c:pt idx="3">
                  <c:v>0.20314088546522191</c:v>
                </c:pt>
                <c:pt idx="4">
                  <c:v>0.47863104895339914</c:v>
                </c:pt>
                <c:pt idx="5">
                  <c:v>0.56480831709002066</c:v>
                </c:pt>
                <c:pt idx="6">
                  <c:v>2.1789927305739143E-2</c:v>
                </c:pt>
                <c:pt idx="7">
                  <c:v>0.82386686976780166</c:v>
                </c:pt>
                <c:pt idx="8">
                  <c:v>0.85317547145422723</c:v>
                </c:pt>
                <c:pt idx="9">
                  <c:v>0.6997851567134431</c:v>
                </c:pt>
                <c:pt idx="10">
                  <c:v>0.33688122987078062</c:v>
                </c:pt>
                <c:pt idx="11">
                  <c:v>0.16144784620752695</c:v>
                </c:pt>
                <c:pt idx="12">
                  <c:v>0.87115956862880684</c:v>
                </c:pt>
                <c:pt idx="13">
                  <c:v>6.1365488354748754E-2</c:v>
                </c:pt>
                <c:pt idx="14">
                  <c:v>0.65906342178027688</c:v>
                </c:pt>
                <c:pt idx="15">
                  <c:v>0.71284652079492361</c:v>
                </c:pt>
                <c:pt idx="16">
                  <c:v>0.3065697112431498</c:v>
                </c:pt>
                <c:pt idx="17">
                  <c:v>0.70929734094185126</c:v>
                </c:pt>
                <c:pt idx="18">
                  <c:v>0.30655249516428773</c:v>
                </c:pt>
                <c:pt idx="19">
                  <c:v>0.77678005602998779</c:v>
                </c:pt>
              </c:numCache>
            </c:numRef>
          </c:xVal>
          <c:yVal>
            <c:numRef>
              <c:f>Hoja3!$E$2:$E$21</c:f>
              <c:numCache>
                <c:formatCode>General</c:formatCode>
                <c:ptCount val="20"/>
                <c:pt idx="0">
                  <c:v>6.748038030622503</c:v>
                </c:pt>
                <c:pt idx="1">
                  <c:v>4.9811018492803525</c:v>
                </c:pt>
                <c:pt idx="2">
                  <c:v>6.9428648598885836</c:v>
                </c:pt>
                <c:pt idx="4">
                  <c:v>6.4748714036402752</c:v>
                </c:pt>
                <c:pt idx="5">
                  <c:v>4.2634501176189961</c:v>
                </c:pt>
                <c:pt idx="6">
                  <c:v>6.9977267501702345</c:v>
                </c:pt>
                <c:pt idx="7">
                  <c:v>6.1013260464196666</c:v>
                </c:pt>
                <c:pt idx="8">
                  <c:v>5.2174142660694542</c:v>
                </c:pt>
                <c:pt idx="9">
                  <c:v>4.9976340991965289</c:v>
                </c:pt>
                <c:pt idx="10">
                  <c:v>6.0003734168774887</c:v>
                </c:pt>
                <c:pt idx="11">
                  <c:v>4.4088469742337066</c:v>
                </c:pt>
                <c:pt idx="12">
                  <c:v>5.3471766921774231</c:v>
                </c:pt>
                <c:pt idx="13">
                  <c:v>6.9288680696758389</c:v>
                </c:pt>
                <c:pt idx="14">
                  <c:v>6.4741348571961304</c:v>
                </c:pt>
                <c:pt idx="15">
                  <c:v>6.5012387072475644</c:v>
                </c:pt>
                <c:pt idx="16">
                  <c:v>6.7513142507665096</c:v>
                </c:pt>
                <c:pt idx="17">
                  <c:v>5.2616679256849874</c:v>
                </c:pt>
                <c:pt idx="18">
                  <c:v>6.4294133788715904</c:v>
                </c:pt>
                <c:pt idx="19">
                  <c:v>6.7234310896243477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FD-41D5-B60A-B078073F7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84143"/>
        <c:axId val="77482479"/>
      </c:scatterChart>
      <c:valAx>
        <c:axId val="7748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482479"/>
        <c:crosses val="autoZero"/>
        <c:crossBetween val="midCat"/>
      </c:valAx>
      <c:valAx>
        <c:axId val="7748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484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Hoja4!$A$2:$A$25</c:f>
              <c:numCache>
                <c:formatCode>General</c:formatCode>
                <c:ptCount val="24"/>
                <c:pt idx="0">
                  <c:v>29.583317559507144</c:v>
                </c:pt>
                <c:pt idx="1">
                  <c:v>21.523475594829179</c:v>
                </c:pt>
                <c:pt idx="2">
                  <c:v>22.825162748471477</c:v>
                </c:pt>
                <c:pt idx="3">
                  <c:v>21.730710555791596</c:v>
                </c:pt>
                <c:pt idx="4">
                  <c:v>22.043148511901514</c:v>
                </c:pt>
                <c:pt idx="5">
                  <c:v>21.375468148723375</c:v>
                </c:pt>
                <c:pt idx="6">
                  <c:v>26.465523523775122</c:v>
                </c:pt>
                <c:pt idx="7">
                  <c:v>24.545064915208417</c:v>
                </c:pt>
                <c:pt idx="8">
                  <c:v>26.361471469606403</c:v>
                </c:pt>
                <c:pt idx="9">
                  <c:v>28.075271023365303</c:v>
                </c:pt>
                <c:pt idx="10">
                  <c:v>20.970387248261545</c:v>
                </c:pt>
                <c:pt idx="11">
                  <c:v>24.574514069441324</c:v>
                </c:pt>
                <c:pt idx="12">
                  <c:v>22.24190172888088</c:v>
                </c:pt>
                <c:pt idx="13">
                  <c:v>27.284533018928112</c:v>
                </c:pt>
                <c:pt idx="14">
                  <c:v>21.34346321427536</c:v>
                </c:pt>
                <c:pt idx="15">
                  <c:v>28.805144574919606</c:v>
                </c:pt>
                <c:pt idx="16">
                  <c:v>25.25839167475943</c:v>
                </c:pt>
                <c:pt idx="17">
                  <c:v>25.747071099235317</c:v>
                </c:pt>
                <c:pt idx="18">
                  <c:v>21.527590181821392</c:v>
                </c:pt>
                <c:pt idx="19">
                  <c:v>25.192194916191486</c:v>
                </c:pt>
                <c:pt idx="20">
                  <c:v>23.574021120562662</c:v>
                </c:pt>
                <c:pt idx="21">
                  <c:v>29.086288004569631</c:v>
                </c:pt>
                <c:pt idx="22">
                  <c:v>28.221206938082442</c:v>
                </c:pt>
                <c:pt idx="23">
                  <c:v>24.243688671136447</c:v>
                </c:pt>
              </c:numCache>
            </c:numRef>
          </c:xVal>
          <c:yVal>
            <c:numRef>
              <c:f>Hoja4!$B$2:$B$25</c:f>
              <c:numCache>
                <c:formatCode>General</c:formatCode>
                <c:ptCount val="24"/>
                <c:pt idx="0">
                  <c:v>-0.96592239379855793</c:v>
                </c:pt>
                <c:pt idx="1">
                  <c:v>0.45081036408665581</c:v>
                </c:pt>
                <c:pt idx="2">
                  <c:v>-0.74063448676744237</c:v>
                </c:pt>
                <c:pt idx="3">
                  <c:v>0.25750382471422567</c:v>
                </c:pt>
                <c:pt idx="4">
                  <c:v>-5.1976505359920801E-2</c:v>
                </c:pt>
                <c:pt idx="5">
                  <c:v>0.57751414290268255</c:v>
                </c:pt>
                <c:pt idx="6">
                  <c:v>0.9718081289017434</c:v>
                </c:pt>
                <c:pt idx="7">
                  <c:v>-0.55442867698005904</c:v>
                </c:pt>
                <c:pt idx="8">
                  <c:v>0.94206364086448313</c:v>
                </c:pt>
                <c:pt idx="9">
                  <c:v>0.19775078306163824</c:v>
                </c:pt>
                <c:pt idx="10">
                  <c:v>0.85250622752201921</c:v>
                </c:pt>
                <c:pt idx="11">
                  <c:v>-0.52968331559475013</c:v>
                </c:pt>
                <c:pt idx="12">
                  <c:v>-0.24813362904284206</c:v>
                </c:pt>
                <c:pt idx="13">
                  <c:v>0.83591669778052358</c:v>
                </c:pt>
                <c:pt idx="14">
                  <c:v>0.6033421394983095</c:v>
                </c:pt>
                <c:pt idx="15">
                  <c:v>-0.50623264632147957</c:v>
                </c:pt>
                <c:pt idx="16">
                  <c:v>0.12532007801064732</c:v>
                </c:pt>
                <c:pt idx="17">
                  <c:v>0.57641104881024607</c:v>
                </c:pt>
                <c:pt idx="18">
                  <c:v>0.44713379677801873</c:v>
                </c:pt>
                <c:pt idx="19">
                  <c:v>5.9418668098936103E-2</c:v>
                </c:pt>
                <c:pt idx="20">
                  <c:v>-0.99992708335784564</c:v>
                </c:pt>
                <c:pt idx="21">
                  <c:v>-0.72563315487091029</c:v>
                </c:pt>
                <c:pt idx="22">
                  <c:v>5.3101956198475603E-2</c:v>
                </c:pt>
                <c:pt idx="23">
                  <c:v>-0.77647506719551307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9-42EE-BE3E-ABB4E3FFA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758047"/>
        <c:axId val="234760127"/>
      </c:scatterChart>
      <c:valAx>
        <c:axId val="23475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4760127"/>
        <c:crosses val="autoZero"/>
        <c:crossBetween val="midCat"/>
      </c:valAx>
      <c:valAx>
        <c:axId val="23476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475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7</xdr:row>
      <xdr:rowOff>156210</xdr:rowOff>
    </xdr:from>
    <xdr:to>
      <xdr:col>11</xdr:col>
      <xdr:colOff>784860</xdr:colOff>
      <xdr:row>22</xdr:row>
      <xdr:rowOff>156210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320040</xdr:colOff>
      <xdr:row>5</xdr:row>
      <xdr:rowOff>156210</xdr:rowOff>
    </xdr:from>
    <xdr:to>
      <xdr:col>17</xdr:col>
      <xdr:colOff>137160</xdr:colOff>
      <xdr:row>20</xdr:row>
      <xdr:rowOff>156210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0</xdr:row>
      <xdr:rowOff>41910</xdr:rowOff>
    </xdr:from>
    <xdr:to>
      <xdr:col>10</xdr:col>
      <xdr:colOff>670560</xdr:colOff>
      <xdr:row>15</xdr:row>
      <xdr:rowOff>41910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9" zoomScale="110" zoomScaleNormal="110" workbookViewId="0">
      <selection activeCell="B28" sqref="B28"/>
    </sheetView>
  </sheetViews>
  <sheetFormatPr baseColWidth="10" defaultRowHeight="14.4" x14ac:dyDescent="0.3"/>
  <cols>
    <col min="4" max="4" width="40.77734375" customWidth="1"/>
  </cols>
  <sheetData>
    <row r="1" spans="1:5" ht="28.8" x14ac:dyDescent="0.3">
      <c r="A1" t="s">
        <v>0</v>
      </c>
      <c r="B1" t="s">
        <v>2</v>
      </c>
      <c r="C1" s="1" t="s">
        <v>3</v>
      </c>
      <c r="E1" s="1" t="s">
        <v>5</v>
      </c>
    </row>
    <row r="2" spans="1:5" x14ac:dyDescent="0.3">
      <c r="A2">
        <v>0.84263925148501206</v>
      </c>
      <c r="B2">
        <f>A2-$B$23</f>
        <v>0.41863925148501208</v>
      </c>
      <c r="C2">
        <f>B2^2</f>
        <v>0.17525882288393119</v>
      </c>
      <c r="E2">
        <f>ABS(B2)</f>
        <v>0.41863925148501208</v>
      </c>
    </row>
    <row r="3" spans="1:5" x14ac:dyDescent="0.3">
      <c r="A3">
        <v>0.26481028507842264</v>
      </c>
      <c r="B3">
        <f t="shared" ref="B3:B21" si="0">A3-$B$23</f>
        <v>-0.15918971492157735</v>
      </c>
      <c r="C3">
        <f t="shared" ref="C3:C22" si="1">B3^2</f>
        <v>2.5341365336813068E-2</v>
      </c>
      <c r="E3">
        <f t="shared" ref="E3:E22" si="2">ABS(B3)</f>
        <v>0.15918971492157735</v>
      </c>
    </row>
    <row r="4" spans="1:5" x14ac:dyDescent="0.3">
      <c r="A4">
        <v>0.16261837726207073</v>
      </c>
      <c r="B4">
        <f t="shared" si="0"/>
        <v>-0.26138162273792925</v>
      </c>
      <c r="C4">
        <f t="shared" si="1"/>
        <v>6.8320352705113177E-2</v>
      </c>
      <c r="E4">
        <f t="shared" si="2"/>
        <v>0.26138162273792925</v>
      </c>
    </row>
    <row r="5" spans="1:5" x14ac:dyDescent="0.3">
      <c r="A5">
        <v>0.50618562758173236</v>
      </c>
      <c r="B5">
        <f t="shared" si="0"/>
        <v>8.2185627581732368E-2</v>
      </c>
      <c r="C5">
        <f t="shared" si="1"/>
        <v>6.7544773810032082E-3</v>
      </c>
      <c r="E5">
        <f t="shared" si="2"/>
        <v>8.2185627581732368E-2</v>
      </c>
    </row>
    <row r="6" spans="1:5" x14ac:dyDescent="0.3">
      <c r="A6">
        <v>0.20706286962727349</v>
      </c>
      <c r="B6">
        <f t="shared" si="0"/>
        <v>-0.21693713037272649</v>
      </c>
      <c r="C6">
        <f t="shared" si="1"/>
        <v>4.7061718534353335E-2</v>
      </c>
      <c r="E6">
        <f t="shared" si="2"/>
        <v>0.21693713037272649</v>
      </c>
    </row>
    <row r="7" spans="1:5" x14ac:dyDescent="0.3">
      <c r="A7">
        <v>9.1911492638357406E-2</v>
      </c>
      <c r="B7">
        <f t="shared" si="0"/>
        <v>-0.33208850736164258</v>
      </c>
      <c r="C7">
        <f t="shared" si="1"/>
        <v>0.11028277672168374</v>
      </c>
      <c r="E7">
        <f t="shared" si="2"/>
        <v>0.33208850736164258</v>
      </c>
    </row>
    <row r="8" spans="1:5" x14ac:dyDescent="0.3">
      <c r="A8">
        <v>0.28689166503570451</v>
      </c>
      <c r="B8">
        <f t="shared" si="0"/>
        <v>-0.13710833496429548</v>
      </c>
      <c r="C8">
        <f t="shared" si="1"/>
        <v>1.8798695516681448E-2</v>
      </c>
      <c r="E8">
        <f t="shared" si="2"/>
        <v>0.13710833496429548</v>
      </c>
    </row>
    <row r="9" spans="1:5" x14ac:dyDescent="0.3">
      <c r="A9">
        <v>0.14704257878188898</v>
      </c>
      <c r="B9">
        <f t="shared" si="0"/>
        <v>-0.27695742121811101</v>
      </c>
      <c r="C9">
        <f t="shared" si="1"/>
        <v>7.6705413167786174E-2</v>
      </c>
      <c r="E9">
        <f t="shared" si="2"/>
        <v>0.27695742121811101</v>
      </c>
    </row>
    <row r="10" spans="1:5" x14ac:dyDescent="0.3">
      <c r="A10">
        <v>0.55455147827433082</v>
      </c>
      <c r="B10">
        <f t="shared" si="0"/>
        <v>0.13055147827433083</v>
      </c>
      <c r="C10">
        <f t="shared" si="1"/>
        <v>1.7043688479613076E-2</v>
      </c>
      <c r="E10">
        <f t="shared" si="2"/>
        <v>0.13055147827433083</v>
      </c>
    </row>
    <row r="11" spans="1:5" x14ac:dyDescent="0.3">
      <c r="A11">
        <v>0.88564463456431775</v>
      </c>
      <c r="B11">
        <f t="shared" si="0"/>
        <v>0.46164463456431776</v>
      </c>
      <c r="C11">
        <f t="shared" si="1"/>
        <v>0.21311576862202247</v>
      </c>
      <c r="E11">
        <f t="shared" si="2"/>
        <v>0.46164463456431776</v>
      </c>
    </row>
    <row r="12" spans="1:5" x14ac:dyDescent="0.3">
      <c r="A12">
        <v>0.35680998461025148</v>
      </c>
      <c r="B12">
        <f t="shared" si="0"/>
        <v>-6.7190015389748503E-2</v>
      </c>
      <c r="C12">
        <f t="shared" si="1"/>
        <v>4.5144981680746406E-3</v>
      </c>
      <c r="E12">
        <f t="shared" si="2"/>
        <v>6.7190015389748503E-2</v>
      </c>
    </row>
    <row r="13" spans="1:5" x14ac:dyDescent="0.3">
      <c r="A13">
        <v>0.94242898962159827</v>
      </c>
      <c r="B13">
        <f t="shared" si="0"/>
        <v>0.51842898962159834</v>
      </c>
      <c r="C13">
        <f t="shared" si="1"/>
        <v>0.26876861728007129</v>
      </c>
      <c r="E13">
        <f t="shared" si="2"/>
        <v>0.51842898962159834</v>
      </c>
    </row>
    <row r="14" spans="1:5" x14ac:dyDescent="0.3">
      <c r="A14">
        <v>0.16850151316962469</v>
      </c>
      <c r="B14">
        <f t="shared" si="0"/>
        <v>-0.25549848683037529</v>
      </c>
      <c r="C14">
        <f t="shared" si="1"/>
        <v>6.5279476772611464E-2</v>
      </c>
      <c r="E14">
        <f t="shared" si="2"/>
        <v>0.25549848683037529</v>
      </c>
    </row>
    <row r="15" spans="1:5" x14ac:dyDescent="0.3">
      <c r="A15">
        <v>0.26636760541008531</v>
      </c>
      <c r="B15">
        <f t="shared" si="0"/>
        <v>-0.15763239458991468</v>
      </c>
      <c r="C15">
        <f t="shared" si="1"/>
        <v>2.4847971824150564E-2</v>
      </c>
      <c r="E15">
        <f t="shared" si="2"/>
        <v>0.15763239458991468</v>
      </c>
    </row>
    <row r="16" spans="1:5" x14ac:dyDescent="0.3">
      <c r="A16">
        <v>0.33733285733437035</v>
      </c>
      <c r="B16">
        <f t="shared" si="0"/>
        <v>-8.6667142665629637E-2</v>
      </c>
      <c r="C16">
        <f t="shared" si="1"/>
        <v>7.5111936178246007E-3</v>
      </c>
      <c r="E16">
        <f t="shared" si="2"/>
        <v>8.6667142665629637E-2</v>
      </c>
    </row>
    <row r="17" spans="1:5" x14ac:dyDescent="0.3">
      <c r="A17">
        <v>0.41822572723329154</v>
      </c>
      <c r="B17">
        <f t="shared" si="0"/>
        <v>-5.7742727667084437E-3</v>
      </c>
      <c r="C17">
        <f t="shared" si="1"/>
        <v>3.3342225984350787E-5</v>
      </c>
      <c r="E17">
        <f t="shared" si="2"/>
        <v>5.7742727667084437E-3</v>
      </c>
    </row>
    <row r="18" spans="1:5" x14ac:dyDescent="0.3">
      <c r="A18">
        <v>2.8096487453006636E-2</v>
      </c>
      <c r="B18">
        <f t="shared" si="0"/>
        <v>-0.39590351254699335</v>
      </c>
      <c r="C18">
        <f t="shared" si="1"/>
        <v>0.15673959124704731</v>
      </c>
      <c r="E18">
        <f t="shared" si="2"/>
        <v>0.39590351254699335</v>
      </c>
    </row>
    <row r="19" spans="1:5" x14ac:dyDescent="0.3">
      <c r="A19">
        <v>0.29423517054297743</v>
      </c>
      <c r="B19">
        <f t="shared" si="0"/>
        <v>-0.12976482945702256</v>
      </c>
      <c r="C19">
        <f t="shared" si="1"/>
        <v>1.6838910964010148E-2</v>
      </c>
      <c r="E19">
        <f t="shared" si="2"/>
        <v>0.12976482945702256</v>
      </c>
    </row>
    <row r="20" spans="1:5" x14ac:dyDescent="0.3">
      <c r="A20">
        <v>0.92470643393349417</v>
      </c>
      <c r="B20">
        <f t="shared" si="0"/>
        <v>0.50070643393349412</v>
      </c>
      <c r="C20">
        <f t="shared" si="1"/>
        <v>0.25070693298239649</v>
      </c>
      <c r="E20">
        <f t="shared" si="2"/>
        <v>0.50070643393349412</v>
      </c>
    </row>
    <row r="21" spans="1:5" x14ac:dyDescent="0.3">
      <c r="A21">
        <v>0.79554223481136155</v>
      </c>
      <c r="B21">
        <f t="shared" si="0"/>
        <v>0.37154223481136156</v>
      </c>
      <c r="C21">
        <f t="shared" si="1"/>
        <v>0.13804363224862093</v>
      </c>
      <c r="E21">
        <f t="shared" si="2"/>
        <v>0.37154223481136156</v>
      </c>
    </row>
    <row r="22" spans="1:5" x14ac:dyDescent="0.3">
      <c r="B22">
        <f>SUM(B2:B21)</f>
        <v>1.6052644491724721E-3</v>
      </c>
      <c r="C22">
        <f t="shared" si="1"/>
        <v>2.5768739517770002E-6</v>
      </c>
      <c r="E22">
        <f t="shared" si="2"/>
        <v>1.6052644491724721E-3</v>
      </c>
    </row>
    <row r="23" spans="1:5" x14ac:dyDescent="0.3">
      <c r="A23" t="s">
        <v>1</v>
      </c>
      <c r="B23">
        <v>0.42399999999999999</v>
      </c>
      <c r="E23">
        <f>SUM(E2:E22)/20</f>
        <v>0.24836986502718469</v>
      </c>
    </row>
    <row r="24" spans="1:5" x14ac:dyDescent="0.3">
      <c r="A24" t="s">
        <v>4</v>
      </c>
      <c r="B24">
        <f>SUM(C2:C21)/19</f>
        <v>8.9050907719989095E-2</v>
      </c>
    </row>
    <row r="25" spans="1:5" x14ac:dyDescent="0.3">
      <c r="A25" t="s">
        <v>6</v>
      </c>
      <c r="B25">
        <f>SQRT(B24)</f>
        <v>0.29841398713865458</v>
      </c>
    </row>
    <row r="28" spans="1:5" ht="86.4" x14ac:dyDescent="0.3">
      <c r="A28" s="1" t="s">
        <v>7</v>
      </c>
      <c r="B28">
        <f>B25/ABS(B23)</f>
        <v>0.70380657344022313</v>
      </c>
      <c r="D2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30"/>
  <sheetViews>
    <sheetView tabSelected="1" workbookViewId="0"/>
  </sheetViews>
  <sheetFormatPr baseColWidth="10" defaultRowHeight="14.4" x14ac:dyDescent="0.3"/>
  <sheetData>
    <row r="1" spans="4:17" x14ac:dyDescent="0.3">
      <c r="D1" t="s">
        <v>10</v>
      </c>
      <c r="E1" t="s">
        <v>11</v>
      </c>
      <c r="F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4:17" x14ac:dyDescent="0.3">
      <c r="D2">
        <v>0.9788581012950327</v>
      </c>
      <c r="E2">
        <v>6.748038030622503</v>
      </c>
      <c r="F2">
        <f>2*D2+E2</f>
        <v>8.7057542332125681</v>
      </c>
      <c r="I2">
        <f>(D2-$D$23)*(E2-$E$23)</f>
        <v>0.35532643974875988</v>
      </c>
      <c r="J2">
        <f>(D2-$D$23)*(F2-$F$23)</f>
        <v>0.88494867630321761</v>
      </c>
      <c r="K2">
        <f>(E2-$E$23)*(F2-$F$23)</f>
        <v>1.4830633579959807</v>
      </c>
      <c r="L2">
        <f>(D2-$D$23)*(D2-$D$23)</f>
        <v>0.21202442958074369</v>
      </c>
    </row>
    <row r="3" spans="4:17" x14ac:dyDescent="0.3">
      <c r="D3">
        <v>0.26845084346710812</v>
      </c>
      <c r="E3">
        <v>4.9811018492803525</v>
      </c>
      <c r="F3">
        <f t="shared" ref="F3:F21" si="0">2*D3+E3</f>
        <v>5.518003536214569</v>
      </c>
      <c r="I3">
        <f t="shared" ref="I3:I21" si="1">(D3-$D$23)*(E3-$E$23)</f>
        <v>0.24876163984411892</v>
      </c>
      <c r="J3">
        <f t="shared" ref="J3:J21" si="2">(D3-$D$23)*(F3-$F$23)</f>
        <v>0.31640076569215025</v>
      </c>
      <c r="K3">
        <f t="shared" ref="K3:K21" si="3">(E3-$E$23)*(F3-$F$23)</f>
        <v>1.2598766450227981</v>
      </c>
      <c r="L3">
        <f t="shared" ref="L3:L21" si="4">(D3-$D$23)*(D3-$D$23)</f>
        <v>6.2473079116479605E-2</v>
      </c>
    </row>
    <row r="4" spans="4:17" x14ac:dyDescent="0.3">
      <c r="D4">
        <v>0.57346961749059555</v>
      </c>
      <c r="E4">
        <v>6.9428648598885836</v>
      </c>
      <c r="F4">
        <f t="shared" si="0"/>
        <v>8.0898040948697751</v>
      </c>
      <c r="I4">
        <f t="shared" si="1"/>
        <v>5.3227803412002256E-2</v>
      </c>
      <c r="J4">
        <f t="shared" si="2"/>
        <v>7.1920704459653484E-2</v>
      </c>
      <c r="K4">
        <f t="shared" si="3"/>
        <v>1.2621790750536033</v>
      </c>
      <c r="L4">
        <f t="shared" si="4"/>
        <v>3.0329936487566715E-3</v>
      </c>
    </row>
    <row r="5" spans="4:17" x14ac:dyDescent="0.3">
      <c r="D5">
        <v>0.20314088546522191</v>
      </c>
      <c r="F5">
        <f t="shared" si="0"/>
        <v>0.40628177093044382</v>
      </c>
      <c r="I5">
        <f t="shared" si="1"/>
        <v>1.8840848839992499</v>
      </c>
      <c r="J5">
        <f t="shared" si="2"/>
        <v>2.0105765771589628</v>
      </c>
      <c r="K5">
        <f t="shared" si="3"/>
        <v>38.114836225661413</v>
      </c>
      <c r="L5">
        <f t="shared" si="4"/>
        <v>9.9386415167061815E-2</v>
      </c>
    </row>
    <row r="6" spans="4:17" x14ac:dyDescent="0.3">
      <c r="D6">
        <v>0.47863104895339914</v>
      </c>
      <c r="E6">
        <v>6.4748714036402752</v>
      </c>
      <c r="F6">
        <f t="shared" si="0"/>
        <v>7.4321335015470735</v>
      </c>
      <c r="I6">
        <f t="shared" si="1"/>
        <v>-1.9823667553278385E-2</v>
      </c>
      <c r="J6">
        <f t="shared" si="2"/>
        <v>-2.5778443925434023E-2</v>
      </c>
      <c r="K6">
        <f t="shared" si="3"/>
        <v>0.32316033275751233</v>
      </c>
      <c r="L6">
        <f t="shared" si="4"/>
        <v>1.5813305366351564E-3</v>
      </c>
    </row>
    <row r="7" spans="4:17" x14ac:dyDescent="0.3">
      <c r="D7">
        <v>0.56480831709002066</v>
      </c>
      <c r="E7">
        <v>4.2634501176189961</v>
      </c>
      <c r="I7">
        <f t="shared" si="1"/>
        <v>-7.9498539657742714E-2</v>
      </c>
      <c r="J7">
        <f t="shared" si="2"/>
        <v>-0.31484879907155028</v>
      </c>
      <c r="K7">
        <f t="shared" si="3"/>
        <v>11.620192665759152</v>
      </c>
      <c r="L7">
        <f t="shared" si="4"/>
        <v>2.1540107345153982E-3</v>
      </c>
    </row>
    <row r="8" spans="4:17" x14ac:dyDescent="0.3">
      <c r="D8">
        <v>2.1789927305739143E-2</v>
      </c>
      <c r="E8">
        <v>6.9977267501702345</v>
      </c>
      <c r="F8">
        <f t="shared" si="0"/>
        <v>7.0413066047817132</v>
      </c>
      <c r="I8">
        <f t="shared" si="1"/>
        <v>-0.50721656810295268</v>
      </c>
      <c r="J8">
        <f t="shared" si="2"/>
        <v>-0.12784024091094184</v>
      </c>
      <c r="K8">
        <f t="shared" si="3"/>
        <v>0.26292701915703254</v>
      </c>
      <c r="L8">
        <f t="shared" si="4"/>
        <v>0.24661858057872504</v>
      </c>
    </row>
    <row r="9" spans="4:17" x14ac:dyDescent="0.3">
      <c r="D9">
        <v>0.82386686976780166</v>
      </c>
      <c r="E9">
        <v>6.1013260464196666</v>
      </c>
      <c r="F9">
        <f t="shared" si="0"/>
        <v>7.7490597859552697</v>
      </c>
      <c r="I9">
        <f t="shared" si="1"/>
        <v>3.8172513789698118E-2</v>
      </c>
      <c r="J9">
        <f t="shared" si="2"/>
        <v>0.29483357465573901</v>
      </c>
      <c r="K9">
        <f t="shared" si="3"/>
        <v>0.12061211343634042</v>
      </c>
      <c r="L9">
        <f t="shared" si="4"/>
        <v>9.3311843840232361E-2</v>
      </c>
    </row>
    <row r="10" spans="4:17" x14ac:dyDescent="0.3">
      <c r="D10">
        <v>0.85317547145422723</v>
      </c>
      <c r="E10">
        <v>5.2174142660694542</v>
      </c>
      <c r="F10">
        <f t="shared" si="0"/>
        <v>6.9237652089779083</v>
      </c>
      <c r="I10">
        <f t="shared" si="1"/>
        <v>-0.25407962590501848</v>
      </c>
      <c r="J10">
        <f t="shared" si="2"/>
        <v>4.683080599233487E-2</v>
      </c>
      <c r="K10">
        <f t="shared" si="3"/>
        <v>-0.10616623565685185</v>
      </c>
      <c r="L10">
        <f t="shared" si="4"/>
        <v>0.11207662769377853</v>
      </c>
    </row>
    <row r="11" spans="4:17" x14ac:dyDescent="0.3">
      <c r="D11">
        <v>0.6997851567134431</v>
      </c>
      <c r="E11">
        <v>4.9976340991965289</v>
      </c>
      <c r="F11">
        <f t="shared" si="0"/>
        <v>6.3972044126234149</v>
      </c>
      <c r="I11">
        <f t="shared" si="1"/>
        <v>-0.17752979501374958</v>
      </c>
      <c r="J11">
        <f t="shared" si="2"/>
        <v>-7.0138238725055563E-2</v>
      </c>
      <c r="K11">
        <f t="shared" si="3"/>
        <v>0.37844975893426175</v>
      </c>
      <c r="L11">
        <f t="shared" si="4"/>
        <v>3.2901664882940107E-2</v>
      </c>
    </row>
    <row r="12" spans="4:17" x14ac:dyDescent="0.3">
      <c r="D12">
        <v>0.33688122987078062</v>
      </c>
      <c r="E12">
        <v>6.0003734168774887</v>
      </c>
      <c r="F12">
        <f t="shared" si="0"/>
        <v>6.6741358766190499</v>
      </c>
      <c r="I12">
        <f t="shared" si="1"/>
        <v>-4.3583094775558519E-3</v>
      </c>
      <c r="J12">
        <f t="shared" si="2"/>
        <v>1.992015362762585E-2</v>
      </c>
      <c r="K12">
        <f t="shared" si="3"/>
        <v>-2.6350086396206467E-3</v>
      </c>
      <c r="L12">
        <f t="shared" si="4"/>
        <v>3.2947973317517948E-2</v>
      </c>
    </row>
    <row r="13" spans="4:17" x14ac:dyDescent="0.3">
      <c r="D13">
        <v>0.16144784620752695</v>
      </c>
      <c r="E13">
        <v>4.4088469742337066</v>
      </c>
      <c r="F13">
        <f t="shared" si="0"/>
        <v>4.7317426666487608</v>
      </c>
      <c r="I13">
        <f t="shared" si="1"/>
        <v>0.55952343334666166</v>
      </c>
      <c r="J13">
        <f t="shared" si="2"/>
        <v>0.73250841072702522</v>
      </c>
      <c r="K13">
        <f t="shared" si="3"/>
        <v>3.2167565361013044</v>
      </c>
      <c r="L13">
        <f t="shared" si="4"/>
        <v>0.1274126954668553</v>
      </c>
    </row>
    <row r="14" spans="4:17" x14ac:dyDescent="0.3">
      <c r="D14">
        <v>0.87115956862880684</v>
      </c>
      <c r="E14">
        <v>5.3471766921774231</v>
      </c>
      <c r="F14">
        <f t="shared" si="0"/>
        <v>7.0894958294350365</v>
      </c>
      <c r="I14">
        <f t="shared" si="1"/>
        <v>-0.22195330241991179</v>
      </c>
      <c r="J14">
        <f t="shared" si="2"/>
        <v>0.10781008861108249</v>
      </c>
      <c r="K14">
        <f t="shared" si="3"/>
        <v>-0.19228969547240546</v>
      </c>
      <c r="L14">
        <f t="shared" si="4"/>
        <v>0.1244414327175789</v>
      </c>
    </row>
    <row r="15" spans="4:17" x14ac:dyDescent="0.3">
      <c r="D15">
        <v>6.1365488354748754E-2</v>
      </c>
      <c r="E15">
        <v>6.9288680696758389</v>
      </c>
      <c r="F15">
        <f t="shared" si="0"/>
        <v>7.051599046385336</v>
      </c>
      <c r="I15">
        <f t="shared" si="1"/>
        <v>-0.43532492932186989</v>
      </c>
      <c r="J15">
        <f t="shared" si="2"/>
        <v>-0.12235637926743954</v>
      </c>
      <c r="K15">
        <f t="shared" si="3"/>
        <v>0.25500451670663765</v>
      </c>
      <c r="L15">
        <f t="shared" si="4"/>
        <v>0.20887779888995026</v>
      </c>
    </row>
    <row r="16" spans="4:17" x14ac:dyDescent="0.3">
      <c r="D16">
        <v>0.65906342178027688</v>
      </c>
      <c r="E16">
        <v>6.4741348571961304</v>
      </c>
      <c r="F16">
        <f t="shared" si="0"/>
        <v>7.7922617007566846</v>
      </c>
      <c r="I16">
        <f t="shared" si="1"/>
        <v>7.0019819258891003E-2</v>
      </c>
      <c r="J16">
        <f t="shared" si="2"/>
        <v>0.14184555438265745</v>
      </c>
      <c r="K16">
        <f t="shared" si="3"/>
        <v>0.50194462583416044</v>
      </c>
      <c r="L16">
        <f t="shared" si="4"/>
        <v>1.9787043369665129E-2</v>
      </c>
    </row>
    <row r="17" spans="3:16" x14ac:dyDescent="0.3">
      <c r="D17">
        <v>0.71284652079492361</v>
      </c>
      <c r="E17">
        <v>6.5012387072475644</v>
      </c>
      <c r="F17">
        <f t="shared" si="0"/>
        <v>7.9269317488374114</v>
      </c>
      <c r="I17">
        <f t="shared" si="1"/>
        <v>0.10206187503708776</v>
      </c>
      <c r="J17">
        <f t="shared" si="2"/>
        <v>0.2222660141048125</v>
      </c>
      <c r="K17">
        <f t="shared" si="3"/>
        <v>0.5999607390085604</v>
      </c>
      <c r="L17">
        <f t="shared" si="4"/>
        <v>3.7810617731493398E-2</v>
      </c>
    </row>
    <row r="18" spans="3:16" x14ac:dyDescent="0.3">
      <c r="D18">
        <v>0.3065697112431498</v>
      </c>
      <c r="E18">
        <v>6.7513142507665096</v>
      </c>
      <c r="F18">
        <f t="shared" si="0"/>
        <v>7.3644536732528092</v>
      </c>
      <c r="I18">
        <f t="shared" si="1"/>
        <v>-0.16415586618132078</v>
      </c>
      <c r="J18">
        <f t="shared" si="2"/>
        <v>-0.12298150228711573</v>
      </c>
      <c r="K18">
        <f t="shared" si="3"/>
        <v>0.44991699937657254</v>
      </c>
      <c r="L18">
        <f t="shared" si="4"/>
        <v>4.4870798525495262E-2</v>
      </c>
    </row>
    <row r="19" spans="3:16" x14ac:dyDescent="0.3">
      <c r="D19">
        <v>0.70929734094185126</v>
      </c>
      <c r="E19">
        <v>5.2616679256849874</v>
      </c>
      <c r="F19">
        <f t="shared" si="0"/>
        <v>6.6802626075686895</v>
      </c>
      <c r="I19">
        <f t="shared" si="1"/>
        <v>-0.1364354939386708</v>
      </c>
      <c r="J19">
        <f t="shared" si="2"/>
        <v>-1.9780453992789954E-2</v>
      </c>
      <c r="K19">
        <f t="shared" si="3"/>
        <v>7.4054285472705331E-2</v>
      </c>
      <c r="L19">
        <f t="shared" si="4"/>
        <v>3.6442941736736463E-2</v>
      </c>
    </row>
    <row r="20" spans="3:16" x14ac:dyDescent="0.3">
      <c r="D20">
        <v>0.30655249516428773</v>
      </c>
      <c r="E20">
        <v>6.4294133788715904</v>
      </c>
      <c r="F20">
        <f t="shared" si="0"/>
        <v>7.0425183692001658</v>
      </c>
      <c r="I20">
        <f t="shared" si="1"/>
        <v>-9.5976278313712887E-2</v>
      </c>
      <c r="J20">
        <f t="shared" si="2"/>
        <v>-5.4791273745526774E-2</v>
      </c>
      <c r="K20">
        <f t="shared" si="3"/>
        <v>0.11717660546865354</v>
      </c>
      <c r="L20">
        <f t="shared" si="4"/>
        <v>4.4878092492364248E-2</v>
      </c>
    </row>
    <row r="21" spans="3:16" x14ac:dyDescent="0.3">
      <c r="D21">
        <v>0.77678005602998779</v>
      </c>
      <c r="E21">
        <v>6.7234310896243477</v>
      </c>
      <c r="F21">
        <f t="shared" si="0"/>
        <v>8.2769912016843232</v>
      </c>
      <c r="I21">
        <f t="shared" si="1"/>
        <v>0.19302979643857227</v>
      </c>
      <c r="J21">
        <f t="shared" si="2"/>
        <v>0.38579483356633354</v>
      </c>
      <c r="K21">
        <f t="shared" si="3"/>
        <v>1.1154566198558775</v>
      </c>
      <c r="L21">
        <f t="shared" si="4"/>
        <v>6.6761805761647725E-2</v>
      </c>
    </row>
    <row r="23" spans="3:16" x14ac:dyDescent="0.3">
      <c r="C23" t="s">
        <v>1</v>
      </c>
      <c r="D23">
        <f>AVERAGE(D2:D21)</f>
        <v>0.51839699590094657</v>
      </c>
      <c r="E23">
        <f t="shared" ref="E23:F23" si="5">AVERAGE(E2:E21)</f>
        <v>5.9763627781716941</v>
      </c>
      <c r="F23">
        <f t="shared" si="5"/>
        <v>6.7838792562895263</v>
      </c>
      <c r="I23" t="s">
        <v>14</v>
      </c>
      <c r="J23" t="s">
        <v>16</v>
      </c>
      <c r="K23" t="s">
        <v>18</v>
      </c>
      <c r="L23" t="s">
        <v>20</v>
      </c>
    </row>
    <row r="24" spans="3:16" x14ac:dyDescent="0.3">
      <c r="C24" t="s">
        <v>6</v>
      </c>
      <c r="D24">
        <f>_xlfn.STDEV.S(D2:D21)</f>
        <v>0.29107714439458093</v>
      </c>
      <c r="E24">
        <f t="shared" ref="E24:F24" si="6">_xlfn.STDEV.S(E2:E21)</f>
        <v>0.89611032145197989</v>
      </c>
      <c r="F24">
        <f t="shared" si="6"/>
        <v>1.804596965913708</v>
      </c>
      <c r="I24">
        <f>SUM(I2:I21)/19</f>
        <v>7.4097675209960953E-2</v>
      </c>
      <c r="J24">
        <f>SUM(J2:J21)/19</f>
        <v>0.23037583301872322</v>
      </c>
      <c r="K24">
        <f>SUM(K2:K21)/19</f>
        <v>3.2028672200965094</v>
      </c>
      <c r="L24">
        <f>SUM(L2:L21)/19</f>
        <v>8.4725903988903853E-2</v>
      </c>
    </row>
    <row r="25" spans="3:16" x14ac:dyDescent="0.3">
      <c r="C25" t="s">
        <v>9</v>
      </c>
      <c r="D25">
        <f>D24/D23</f>
        <v>0.56149465891233463</v>
      </c>
      <c r="E25">
        <f t="shared" ref="E25:F25" si="7">E24/E23</f>
        <v>0.14994242396478491</v>
      </c>
      <c r="F25">
        <f t="shared" si="7"/>
        <v>0.26601254204821162</v>
      </c>
    </row>
    <row r="26" spans="3:16" x14ac:dyDescent="0.3">
      <c r="C26" t="s">
        <v>4</v>
      </c>
      <c r="D26">
        <f>_xlfn.VAR.S(D2:D21)</f>
        <v>8.4725903988903714E-2</v>
      </c>
      <c r="E26">
        <f t="shared" ref="E26:F26" si="8">_xlfn.VAR.S(E2:E21)</f>
        <v>0.80301370821277063</v>
      </c>
      <c r="F26">
        <f t="shared" si="8"/>
        <v>3.2565702093849609</v>
      </c>
      <c r="I26" s="2" t="s">
        <v>29</v>
      </c>
      <c r="J26" s="2"/>
      <c r="K26" s="2"/>
      <c r="N26" s="2" t="s">
        <v>30</v>
      </c>
      <c r="O26" s="2"/>
      <c r="P26" s="2"/>
    </row>
    <row r="27" spans="3:16" x14ac:dyDescent="0.3">
      <c r="I27" t="s">
        <v>26</v>
      </c>
      <c r="J27" t="s">
        <v>27</v>
      </c>
      <c r="K27" t="s">
        <v>28</v>
      </c>
      <c r="N27" t="s">
        <v>10</v>
      </c>
      <c r="O27" t="s">
        <v>11</v>
      </c>
      <c r="P27" t="s">
        <v>12</v>
      </c>
    </row>
    <row r="28" spans="3:16" x14ac:dyDescent="0.3">
      <c r="H28" t="s">
        <v>26</v>
      </c>
      <c r="I28">
        <f>_xlfn.VAR.S(D2:D21)</f>
        <v>8.4725903988903714E-2</v>
      </c>
      <c r="J28">
        <f>_xlfn.COVARIANCE.S(D2:D21,E2:E21)</f>
        <v>-2.6457169722777323E-2</v>
      </c>
      <c r="K28">
        <f>_xlfn.COVARIANCE.S(D2:D21,F2:F21)</f>
        <v>0.26066609035707172</v>
      </c>
      <c r="M28" t="s">
        <v>10</v>
      </c>
      <c r="N28">
        <f>I28/D26</f>
        <v>1</v>
      </c>
      <c r="O28">
        <f>J28/(D24*E24)</f>
        <v>-0.10143172190101166</v>
      </c>
      <c r="P28">
        <f>K28/(D24*F24)</f>
        <v>0.49624507505501142</v>
      </c>
    </row>
    <row r="29" spans="3:16" x14ac:dyDescent="0.3">
      <c r="H29" t="s">
        <v>27</v>
      </c>
      <c r="I29">
        <v>-4.2030631580893214E-2</v>
      </c>
      <c r="J29">
        <f>_xlfn.VAR.S(E2:E21)</f>
        <v>0.80301370821277063</v>
      </c>
      <c r="K29">
        <f>_xlfn.COVARIANCE.S(E2:E21,F2:F21)</f>
        <v>0.6183849730420119</v>
      </c>
      <c r="M29" t="s">
        <v>11</v>
      </c>
      <c r="N29">
        <v>-0.16014209776244162</v>
      </c>
      <c r="O29">
        <f>J29/E26</f>
        <v>1</v>
      </c>
      <c r="P29">
        <f>K29/(E24*F24)</f>
        <v>0.38239942018981787</v>
      </c>
    </row>
    <row r="30" spans="3:16" x14ac:dyDescent="0.3">
      <c r="H30" t="s">
        <v>28</v>
      </c>
      <c r="I30">
        <v>0.12742117639691447</v>
      </c>
      <c r="J30">
        <v>0.72896503675289959</v>
      </c>
      <c r="K30">
        <f>_xlfn.VAR.S(F2:F21)</f>
        <v>3.2565702093849609</v>
      </c>
      <c r="M30" t="s">
        <v>12</v>
      </c>
      <c r="N30">
        <v>0.44134525783292583</v>
      </c>
      <c r="O30">
        <v>0.81507835716478005</v>
      </c>
      <c r="P30">
        <f>K30/F26</f>
        <v>1</v>
      </c>
    </row>
  </sheetData>
  <mergeCells count="2">
    <mergeCell ref="I26:K26"/>
    <mergeCell ref="N26:P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>
        <v>29.583317559507144</v>
      </c>
      <c r="B2">
        <f>SIN(A2)</f>
        <v>-0.96592239379855793</v>
      </c>
    </row>
    <row r="3" spans="1:2" x14ac:dyDescent="0.3">
      <c r="A3">
        <v>21.523475594829179</v>
      </c>
      <c r="B3">
        <f t="shared" ref="B3:B25" si="0">SIN(A3)</f>
        <v>0.45081036408665581</v>
      </c>
    </row>
    <row r="4" spans="1:2" x14ac:dyDescent="0.3">
      <c r="A4">
        <v>22.825162748471477</v>
      </c>
      <c r="B4">
        <f t="shared" si="0"/>
        <v>-0.74063448676744237</v>
      </c>
    </row>
    <row r="5" spans="1:2" x14ac:dyDescent="0.3">
      <c r="A5">
        <v>21.730710555791596</v>
      </c>
      <c r="B5">
        <f t="shared" si="0"/>
        <v>0.25750382471422567</v>
      </c>
    </row>
    <row r="6" spans="1:2" x14ac:dyDescent="0.3">
      <c r="A6">
        <v>22.043148511901514</v>
      </c>
      <c r="B6">
        <f t="shared" si="0"/>
        <v>-5.1976505359920801E-2</v>
      </c>
    </row>
    <row r="7" spans="1:2" x14ac:dyDescent="0.3">
      <c r="A7">
        <v>21.375468148723375</v>
      </c>
      <c r="B7">
        <f t="shared" si="0"/>
        <v>0.57751414290268255</v>
      </c>
    </row>
    <row r="8" spans="1:2" x14ac:dyDescent="0.3">
      <c r="A8">
        <v>26.465523523775122</v>
      </c>
      <c r="B8">
        <f t="shared" si="0"/>
        <v>0.9718081289017434</v>
      </c>
    </row>
    <row r="9" spans="1:2" x14ac:dyDescent="0.3">
      <c r="A9">
        <v>24.545064915208417</v>
      </c>
      <c r="B9">
        <f t="shared" si="0"/>
        <v>-0.55442867698005904</v>
      </c>
    </row>
    <row r="10" spans="1:2" x14ac:dyDescent="0.3">
      <c r="A10">
        <v>26.361471469606403</v>
      </c>
      <c r="B10">
        <f t="shared" si="0"/>
        <v>0.94206364086448313</v>
      </c>
    </row>
    <row r="11" spans="1:2" x14ac:dyDescent="0.3">
      <c r="A11">
        <v>28.075271023365303</v>
      </c>
      <c r="B11">
        <f t="shared" si="0"/>
        <v>0.19775078306163824</v>
      </c>
    </row>
    <row r="12" spans="1:2" x14ac:dyDescent="0.3">
      <c r="A12">
        <v>20.970387248261545</v>
      </c>
      <c r="B12">
        <f t="shared" si="0"/>
        <v>0.85250622752201921</v>
      </c>
    </row>
    <row r="13" spans="1:2" x14ac:dyDescent="0.3">
      <c r="A13">
        <v>24.574514069441324</v>
      </c>
      <c r="B13">
        <f t="shared" si="0"/>
        <v>-0.52968331559475013</v>
      </c>
    </row>
    <row r="14" spans="1:2" x14ac:dyDescent="0.3">
      <c r="A14">
        <v>22.24190172888088</v>
      </c>
      <c r="B14">
        <f t="shared" si="0"/>
        <v>-0.24813362904284206</v>
      </c>
    </row>
    <row r="15" spans="1:2" x14ac:dyDescent="0.3">
      <c r="A15">
        <v>27.284533018928112</v>
      </c>
      <c r="B15">
        <f t="shared" si="0"/>
        <v>0.83591669778052358</v>
      </c>
    </row>
    <row r="16" spans="1:2" x14ac:dyDescent="0.3">
      <c r="A16">
        <v>21.34346321427536</v>
      </c>
      <c r="B16">
        <f t="shared" si="0"/>
        <v>0.6033421394983095</v>
      </c>
    </row>
    <row r="17" spans="1:2" x14ac:dyDescent="0.3">
      <c r="A17">
        <v>28.805144574919606</v>
      </c>
      <c r="B17">
        <f t="shared" si="0"/>
        <v>-0.50623264632147957</v>
      </c>
    </row>
    <row r="18" spans="1:2" x14ac:dyDescent="0.3">
      <c r="A18">
        <v>25.25839167475943</v>
      </c>
      <c r="B18">
        <f t="shared" si="0"/>
        <v>0.12532007801064732</v>
      </c>
    </row>
    <row r="19" spans="1:2" x14ac:dyDescent="0.3">
      <c r="A19">
        <v>25.747071099235317</v>
      </c>
      <c r="B19">
        <f t="shared" si="0"/>
        <v>0.57641104881024607</v>
      </c>
    </row>
    <row r="20" spans="1:2" x14ac:dyDescent="0.3">
      <c r="A20">
        <v>21.527590181821392</v>
      </c>
      <c r="B20">
        <f t="shared" si="0"/>
        <v>0.44713379677801873</v>
      </c>
    </row>
    <row r="21" spans="1:2" x14ac:dyDescent="0.3">
      <c r="A21">
        <v>25.192194916191486</v>
      </c>
      <c r="B21">
        <f t="shared" si="0"/>
        <v>5.9418668098936103E-2</v>
      </c>
    </row>
    <row r="22" spans="1:2" x14ac:dyDescent="0.3">
      <c r="A22">
        <v>23.574021120562662</v>
      </c>
      <c r="B22">
        <f t="shared" si="0"/>
        <v>-0.99992708335784564</v>
      </c>
    </row>
    <row r="23" spans="1:2" x14ac:dyDescent="0.3">
      <c r="A23">
        <v>29.086288004569631</v>
      </c>
      <c r="B23">
        <f t="shared" si="0"/>
        <v>-0.72563315487091029</v>
      </c>
    </row>
    <row r="24" spans="1:2" x14ac:dyDescent="0.3">
      <c r="A24">
        <v>28.221206938082442</v>
      </c>
      <c r="B24">
        <f t="shared" si="0"/>
        <v>5.3101956198475603E-2</v>
      </c>
    </row>
    <row r="25" spans="1:2" x14ac:dyDescent="0.3">
      <c r="A25">
        <v>24.243688671136447</v>
      </c>
      <c r="B25">
        <f t="shared" si="0"/>
        <v>-0.77647506719551307</v>
      </c>
    </row>
    <row r="27" spans="1:2" x14ac:dyDescent="0.3">
      <c r="A27">
        <f>CORREL(A2:A25,B2:B25)</f>
        <v>-0.24206885345995655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4.4" x14ac:dyDescent="0.3"/>
  <sheetData>
    <row r="1" spans="1:2" x14ac:dyDescent="0.3">
      <c r="A1">
        <v>0</v>
      </c>
    </row>
    <row r="2" spans="1:2" x14ac:dyDescent="0.3">
      <c r="A2">
        <v>10</v>
      </c>
    </row>
    <row r="4" spans="1:2" x14ac:dyDescent="0.3">
      <c r="A4" t="s">
        <v>1</v>
      </c>
      <c r="B4">
        <v>5</v>
      </c>
    </row>
    <row r="5" spans="1:2" x14ac:dyDescent="0.3">
      <c r="A5" t="s">
        <v>4</v>
      </c>
      <c r="B5">
        <f>_xlfn.VAR.S(A1:A2)</f>
        <v>50</v>
      </c>
    </row>
    <row r="6" spans="1:2" x14ac:dyDescent="0.3">
      <c r="A6" t="s">
        <v>6</v>
      </c>
      <c r="B6">
        <f>SQRT(B5)</f>
        <v>7.0710678118654755</v>
      </c>
    </row>
    <row r="8" spans="1:2" x14ac:dyDescent="0.3">
      <c r="A8" t="s">
        <v>9</v>
      </c>
      <c r="B8">
        <f>B6/B4</f>
        <v>1.4142135623730951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2023-04-11T02:22:13Z</dcterms:created>
  <dcterms:modified xsi:type="dcterms:W3CDTF">2023-04-11T04:00:20Z</dcterms:modified>
</cp:coreProperties>
</file>