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940" yWindow="0" windowWidth="1466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5" i="1" l="1"/>
  <c r="L55" i="1"/>
  <c r="K55" i="1"/>
  <c r="J55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P8" i="1"/>
  <c r="P6" i="1"/>
  <c r="P4" i="1"/>
  <c r="Q30" i="1" a="1"/>
  <c r="Q26" i="1"/>
  <c r="R26" i="1"/>
  <c r="S26" i="1"/>
  <c r="T26" i="1"/>
  <c r="Q29" i="1" a="1"/>
  <c r="Q29" i="1"/>
  <c r="Q28" i="1" a="1"/>
  <c r="Q28" i="1"/>
  <c r="Q27" i="1" a="1"/>
  <c r="Q27" i="1"/>
  <c r="Q19" i="1" a="1"/>
  <c r="Q19" i="1"/>
  <c r="Q21" i="1" a="1"/>
  <c r="Q20" i="1" a="1"/>
  <c r="Q20" i="1"/>
  <c r="Q18" i="1" a="1"/>
  <c r="Q18" i="1"/>
  <c r="Y10" i="1"/>
  <c r="X10" i="1"/>
  <c r="W10" i="1"/>
  <c r="V10" i="1"/>
  <c r="Y8" i="1"/>
  <c r="X8" i="1"/>
  <c r="W8" i="1"/>
  <c r="V8" i="1"/>
  <c r="T10" i="1"/>
  <c r="S10" i="1"/>
  <c r="R10" i="1"/>
  <c r="Q10" i="1"/>
  <c r="T8" i="1"/>
  <c r="S8" i="1"/>
  <c r="R8" i="1"/>
  <c r="Q8" i="1"/>
  <c r="Y6" i="1"/>
  <c r="X6" i="1"/>
  <c r="W6" i="1"/>
  <c r="V6" i="1"/>
  <c r="T6" i="1"/>
  <c r="S6" i="1"/>
  <c r="R6" i="1"/>
  <c r="Q6" i="1"/>
  <c r="T4" i="1"/>
  <c r="S4" i="1"/>
  <c r="R4" i="1"/>
  <c r="Q4" i="1"/>
  <c r="Y4" i="1"/>
  <c r="X4" i="1"/>
  <c r="W4" i="1"/>
  <c r="V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R17" i="1"/>
  <c r="S17" i="1"/>
  <c r="T17" i="1"/>
  <c r="Q17" i="1"/>
  <c r="Q21" i="1"/>
  <c r="Q30" i="1"/>
</calcChain>
</file>

<file path=xl/sharedStrings.xml><?xml version="1.0" encoding="utf-8"?>
<sst xmlns="http://schemas.openxmlformats.org/spreadsheetml/2006/main" count="55" uniqueCount="29">
  <si>
    <t>5 s</t>
  </si>
  <si>
    <t>1 min</t>
  </si>
  <si>
    <t>5 min</t>
  </si>
  <si>
    <t>Men</t>
  </si>
  <si>
    <t>Women</t>
  </si>
  <si>
    <t>FT</t>
  </si>
  <si>
    <t>Maximal Power Output (in W/kg)</t>
  </si>
  <si>
    <t>Power profile:</t>
  </si>
  <si>
    <t>Div. III professional</t>
  </si>
  <si>
    <t>described by coach</t>
  </si>
  <si>
    <t>as "strong TTer"</t>
  </si>
  <si>
    <t>Elite Australian</t>
  </si>
  <si>
    <t>road racer</t>
  </si>
  <si>
    <t>(top 10 at nationals)</t>
  </si>
  <si>
    <t>Gavin</t>
  </si>
  <si>
    <t>Male TT</t>
  </si>
  <si>
    <t>Male 45+/Crits</t>
  </si>
  <si>
    <t>Female elite road racer</t>
  </si>
  <si>
    <t>Masters 40+ MTB/Cat3</t>
  </si>
  <si>
    <t>TT</t>
  </si>
  <si>
    <t>Allrounder</t>
  </si>
  <si>
    <t>US Champ 3000m</t>
  </si>
  <si>
    <t>Masters 40+ World Champ 3000m pursuit</t>
  </si>
  <si>
    <t>Cat3 amazing sprint</t>
  </si>
  <si>
    <t>US Champ 500m</t>
  </si>
  <si>
    <t>Pursuit</t>
  </si>
  <si>
    <t>Sprint</t>
  </si>
  <si>
    <t>Jamie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</si>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</sst>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0"/>
      <name val="Arial"/>
    </font>
    <font>
      <sz val="10"/>
      <name val="Arial"/>
    </font>
    <font>
      <sz val="10"/>
      <color indexed="13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theme="1"/>
      <name val="Arial"/>
    </font>
    <font>
      <b/>
      <u/>
      <sz val="12"/>
      <color theme="1"/>
      <name val="Arial"/>
    </font>
    <font>
      <b/>
      <sz val="12"/>
      <color theme="1"/>
      <name val="Arial"/>
    </font>
    <font>
      <b/>
      <sz val="10"/>
      <name val="Arial"/>
    </font>
    <font>
      <b/>
      <u/>
      <sz val="12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medium">
        <color indexed="13"/>
      </bottom>
      <diagonal/>
    </border>
    <border>
      <left style="medium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thin">
        <color indexed="13"/>
      </right>
      <top/>
      <bottom/>
      <diagonal/>
    </border>
    <border>
      <left style="medium">
        <color indexed="13"/>
      </left>
      <right style="thin">
        <color indexed="13"/>
      </right>
      <top/>
      <bottom style="medium">
        <color indexed="13"/>
      </bottom>
      <diagonal/>
    </border>
    <border>
      <left style="thin">
        <color indexed="13"/>
      </left>
      <right style="medium">
        <color indexed="13"/>
      </right>
      <top/>
      <bottom style="thick">
        <color indexed="13"/>
      </bottom>
      <diagonal/>
    </border>
    <border>
      <left style="medium">
        <color indexed="13"/>
      </left>
      <right/>
      <top style="medium">
        <color indexed="13"/>
      </top>
      <bottom/>
      <diagonal/>
    </border>
    <border>
      <left/>
      <right/>
      <top style="medium">
        <color indexed="13"/>
      </top>
      <bottom/>
      <diagonal/>
    </border>
    <border>
      <left/>
      <right style="medium">
        <color indexed="13"/>
      </right>
      <top style="medium">
        <color indexed="13"/>
      </top>
      <bottom/>
      <diagonal/>
    </border>
    <border>
      <left/>
      <right/>
      <top/>
      <bottom style="medium">
        <color indexed="13"/>
      </bottom>
      <diagonal/>
    </border>
  </borders>
  <cellStyleXfs count="98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2" fontId="2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  <xf numFmtId="2" fontId="2" fillId="3" borderId="9" xfId="0" applyNumberFormat="1" applyFont="1" applyFill="1" applyBorder="1" applyAlignment="1">
      <alignment horizontal="center" vertical="center"/>
    </xf>
    <xf numFmtId="2" fontId="2" fillId="4" borderId="7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9" fontId="3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9" fontId="2" fillId="2" borderId="7" xfId="1" applyFont="1" applyFill="1" applyBorder="1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9" fontId="2" fillId="3" borderId="4" xfId="1" applyFont="1" applyFill="1" applyBorder="1" applyAlignment="1">
      <alignment horizontal="center" vertical="center"/>
    </xf>
    <xf numFmtId="9" fontId="2" fillId="3" borderId="5" xfId="1" applyFont="1" applyFill="1" applyBorder="1" applyAlignment="1">
      <alignment horizontal="center" vertical="center"/>
    </xf>
    <xf numFmtId="9" fontId="2" fillId="3" borderId="6" xfId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2" fontId="2" fillId="5" borderId="7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Sheet1!$O$4:$P$4</c:f>
              <c:strCache>
                <c:ptCount val="1"/>
                <c:pt idx="0">
                  <c:v>Male TT</c:v>
                </c:pt>
              </c:strCache>
            </c:strRef>
          </c:tx>
          <c:cat>
            <c:multiLvlStrRef>
              <c:f>Sheet1!$Q$1:$Y$2</c:f>
              <c:multiLvlStrCache>
                <c:ptCount val="9"/>
                <c:lvl>
                  <c:pt idx="0">
                    <c:v>5 s</c:v>
                  </c:pt>
                  <c:pt idx="1">
                    <c:v>1 min</c:v>
                  </c:pt>
                  <c:pt idx="2">
                    <c:v>5 min</c:v>
                  </c:pt>
                  <c:pt idx="3">
                    <c:v>FT</c:v>
                  </c:pt>
                  <c:pt idx="5">
                    <c:v>5 s</c:v>
                  </c:pt>
                  <c:pt idx="6">
                    <c:v>1 min</c:v>
                  </c:pt>
                  <c:pt idx="7">
                    <c:v>5 min</c:v>
                  </c:pt>
                  <c:pt idx="8">
                    <c:v>FT</c:v>
                  </c:pt>
                </c:lvl>
                <c:lvl>
                  <c:pt idx="0">
                    <c:v>Men</c:v>
                  </c:pt>
                  <c:pt idx="5">
                    <c:v>Women</c:v>
                  </c:pt>
                </c:lvl>
              </c:multiLvlStrCache>
            </c:multiLvlStrRef>
          </c:cat>
          <c:val>
            <c:numRef>
              <c:f>Sheet1!$Q$4:$Y$4</c:f>
              <c:numCache>
                <c:formatCode>0%</c:formatCode>
                <c:ptCount val="9"/>
                <c:pt idx="0">
                  <c:v>0.411</c:v>
                </c:pt>
                <c:pt idx="1">
                  <c:v>0.47</c:v>
                </c:pt>
                <c:pt idx="2">
                  <c:v>0.607</c:v>
                </c:pt>
                <c:pt idx="3">
                  <c:v>0.724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Sheet1!$O$6:$P$6</c:f>
              <c:strCache>
                <c:ptCount val="1"/>
                <c:pt idx="0">
                  <c:v>Male 45+/Crits</c:v>
                </c:pt>
              </c:strCache>
            </c:strRef>
          </c:tx>
          <c:cat>
            <c:multiLvlStrRef>
              <c:f>Sheet1!$Q$1:$Y$2</c:f>
              <c:multiLvlStrCache>
                <c:ptCount val="9"/>
                <c:lvl>
                  <c:pt idx="0">
                    <c:v>5 s</c:v>
                  </c:pt>
                  <c:pt idx="1">
                    <c:v>1 min</c:v>
                  </c:pt>
                  <c:pt idx="2">
                    <c:v>5 min</c:v>
                  </c:pt>
                  <c:pt idx="3">
                    <c:v>FT</c:v>
                  </c:pt>
                  <c:pt idx="5">
                    <c:v>5 s</c:v>
                  </c:pt>
                  <c:pt idx="6">
                    <c:v>1 min</c:v>
                  </c:pt>
                  <c:pt idx="7">
                    <c:v>5 min</c:v>
                  </c:pt>
                  <c:pt idx="8">
                    <c:v>FT</c:v>
                  </c:pt>
                </c:lvl>
                <c:lvl>
                  <c:pt idx="0">
                    <c:v>Men</c:v>
                  </c:pt>
                  <c:pt idx="5">
                    <c:v>Women</c:v>
                  </c:pt>
                </c:lvl>
              </c:multiLvlStrCache>
            </c:multiLvlStrRef>
          </c:cat>
          <c:val>
            <c:numRef>
              <c:f>Sheet1!$Q$6:$Y$6</c:f>
              <c:numCache>
                <c:formatCode>0%</c:formatCode>
                <c:ptCount val="9"/>
                <c:pt idx="0">
                  <c:v>0.353</c:v>
                </c:pt>
                <c:pt idx="1">
                  <c:v>0.332</c:v>
                </c:pt>
                <c:pt idx="2">
                  <c:v>0.45</c:v>
                </c:pt>
                <c:pt idx="3">
                  <c:v>0.51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Sheet1!$O$8:$P$8</c:f>
              <c:strCache>
                <c:ptCount val="1"/>
                <c:pt idx="0">
                  <c:v>Masters 40+ World Champ 3000m pursuit</c:v>
                </c:pt>
              </c:strCache>
            </c:strRef>
          </c:tx>
          <c:cat>
            <c:multiLvlStrRef>
              <c:f>Sheet1!$Q$1:$Y$2</c:f>
              <c:multiLvlStrCache>
                <c:ptCount val="9"/>
                <c:lvl>
                  <c:pt idx="0">
                    <c:v>5 s</c:v>
                  </c:pt>
                  <c:pt idx="1">
                    <c:v>1 min</c:v>
                  </c:pt>
                  <c:pt idx="2">
                    <c:v>5 min</c:v>
                  </c:pt>
                  <c:pt idx="3">
                    <c:v>FT</c:v>
                  </c:pt>
                  <c:pt idx="5">
                    <c:v>5 s</c:v>
                  </c:pt>
                  <c:pt idx="6">
                    <c:v>1 min</c:v>
                  </c:pt>
                  <c:pt idx="7">
                    <c:v>5 min</c:v>
                  </c:pt>
                  <c:pt idx="8">
                    <c:v>FT</c:v>
                  </c:pt>
                </c:lvl>
                <c:lvl>
                  <c:pt idx="0">
                    <c:v>Men</c:v>
                  </c:pt>
                  <c:pt idx="5">
                    <c:v>Women</c:v>
                  </c:pt>
                </c:lvl>
              </c:multiLvlStrCache>
            </c:multiLvlStrRef>
          </c:cat>
          <c:val>
            <c:numRef>
              <c:f>Sheet1!$Q$8:$Y$8</c:f>
              <c:numCache>
                <c:formatCode>0%</c:formatCode>
                <c:ptCount val="9"/>
                <c:pt idx="0">
                  <c:v>0.353</c:v>
                </c:pt>
                <c:pt idx="1">
                  <c:v>0.784</c:v>
                </c:pt>
                <c:pt idx="2">
                  <c:v>0.647</c:v>
                </c:pt>
                <c:pt idx="3">
                  <c:v>0.627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Sheet1!$O$10:$P$10</c:f>
              <c:strCache>
                <c:ptCount val="1"/>
                <c:pt idx="0">
                  <c:v>Cat3 amazing sprint</c:v>
                </c:pt>
              </c:strCache>
            </c:strRef>
          </c:tx>
          <c:cat>
            <c:multiLvlStrRef>
              <c:f>Sheet1!$Q$1:$Y$2</c:f>
              <c:multiLvlStrCache>
                <c:ptCount val="9"/>
                <c:lvl>
                  <c:pt idx="0">
                    <c:v>5 s</c:v>
                  </c:pt>
                  <c:pt idx="1">
                    <c:v>1 min</c:v>
                  </c:pt>
                  <c:pt idx="2">
                    <c:v>5 min</c:v>
                  </c:pt>
                  <c:pt idx="3">
                    <c:v>FT</c:v>
                  </c:pt>
                  <c:pt idx="5">
                    <c:v>5 s</c:v>
                  </c:pt>
                  <c:pt idx="6">
                    <c:v>1 min</c:v>
                  </c:pt>
                  <c:pt idx="7">
                    <c:v>5 min</c:v>
                  </c:pt>
                  <c:pt idx="8">
                    <c:v>FT</c:v>
                  </c:pt>
                </c:lvl>
                <c:lvl>
                  <c:pt idx="0">
                    <c:v>Men</c:v>
                  </c:pt>
                  <c:pt idx="5">
                    <c:v>Women</c:v>
                  </c:pt>
                </c:lvl>
              </c:multiLvlStrCache>
            </c:multiLvlStrRef>
          </c:cat>
          <c:val>
            <c:numRef>
              <c:f>Sheet1!$Q$10:$Y$10</c:f>
              <c:numCache>
                <c:formatCode>0%</c:formatCode>
                <c:ptCount val="9"/>
                <c:pt idx="0">
                  <c:v>0.705</c:v>
                </c:pt>
                <c:pt idx="1">
                  <c:v>0.45</c:v>
                </c:pt>
                <c:pt idx="2">
                  <c:v>0.332</c:v>
                </c:pt>
                <c:pt idx="3">
                  <c:v>0.411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578008"/>
        <c:axId val="-2129279144"/>
      </c:lineChart>
      <c:catAx>
        <c:axId val="21355780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279144"/>
        <c:crosses val="autoZero"/>
        <c:auto val="1"/>
        <c:lblAlgn val="ctr"/>
        <c:lblOffset val="100"/>
        <c:noMultiLvlLbl val="0"/>
      </c:catAx>
      <c:valAx>
        <c:axId val="-21292791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35578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Sheet1!$J$3</c:f>
              <c:strCache>
                <c:ptCount val="1"/>
                <c:pt idx="0">
                  <c:v>5 s</c:v>
                </c:pt>
              </c:strCache>
            </c:strRef>
          </c:tx>
          <c:val>
            <c:numRef>
              <c:f>Sheet1!$J$4:$J$55</c:f>
              <c:numCache>
                <c:formatCode>0.00</c:formatCode>
                <c:ptCount val="52"/>
                <c:pt idx="0">
                  <c:v>1.237899073120494</c:v>
                </c:pt>
                <c:pt idx="1">
                  <c:v>1.237633086272033</c:v>
                </c:pt>
                <c:pt idx="2">
                  <c:v>1.237361061312298</c:v>
                </c:pt>
                <c:pt idx="3">
                  <c:v>1.237082790275967</c:v>
                </c:pt>
                <c:pt idx="4">
                  <c:v>1.236798055536447</c:v>
                </c:pt>
                <c:pt idx="5">
                  <c:v>1.236506629238246</c:v>
                </c:pt>
                <c:pt idx="6">
                  <c:v>1.236208272688858</c:v>
                </c:pt>
                <c:pt idx="7">
                  <c:v>1.235902735706733</c:v>
                </c:pt>
                <c:pt idx="8">
                  <c:v>1.235589755921606</c:v>
                </c:pt>
                <c:pt idx="9">
                  <c:v>1.235269058023053</c:v>
                </c:pt>
                <c:pt idx="10">
                  <c:v>1.234940352952774</c:v>
                </c:pt>
                <c:pt idx="11">
                  <c:v>1.234603337035603</c:v>
                </c:pt>
                <c:pt idx="12">
                  <c:v>1.234257691043756</c:v>
                </c:pt>
                <c:pt idx="13">
                  <c:v>1.233903079188271</c:v>
                </c:pt>
                <c:pt idx="14">
                  <c:v>1.233539148030923</c:v>
                </c:pt>
                <c:pt idx="15">
                  <c:v>1.233165525309217</c:v>
                </c:pt>
                <c:pt idx="16">
                  <c:v>1.232781818666239</c:v>
                </c:pt>
                <c:pt idx="17">
                  <c:v>1.23238761427626</c:v>
                </c:pt>
                <c:pt idx="18">
                  <c:v>1.231982475355968</c:v>
                </c:pt>
                <c:pt idx="19">
                  <c:v>1.23156594055007</c:v>
                </c:pt>
                <c:pt idx="20">
                  <c:v>1.231137522178724</c:v>
                </c:pt>
                <c:pt idx="21">
                  <c:v>1.230696704332793</c:v>
                </c:pt>
                <c:pt idx="22">
                  <c:v>1.230242940801297</c:v>
                </c:pt>
                <c:pt idx="23">
                  <c:v>1.229775652813532</c:v>
                </c:pt>
                <c:pt idx="24">
                  <c:v>1.229294226576265</c:v>
                </c:pt>
                <c:pt idx="25">
                  <c:v>1.228798010583934</c:v>
                </c:pt>
                <c:pt idx="26">
                  <c:v>1.228286312677095</c:v>
                </c:pt>
                <c:pt idx="27">
                  <c:v>1.227758396821173</c:v>
                </c:pt>
                <c:pt idx="28">
                  <c:v>1.227213479573992</c:v>
                </c:pt>
                <c:pt idx="29">
                  <c:v>1.226650726206437</c:v>
                </c:pt>
                <c:pt idx="30">
                  <c:v>1.226069246435842</c:v>
                </c:pt>
                <c:pt idx="31">
                  <c:v>1.225468089726242</c:v>
                </c:pt>
                <c:pt idx="32">
                  <c:v>1.224846240103296</c:v>
                </c:pt>
                <c:pt idx="33">
                  <c:v>1.224202610424407</c:v>
                </c:pt>
                <c:pt idx="34">
                  <c:v>1.223536036036033</c:v>
                </c:pt>
                <c:pt idx="35">
                  <c:v>1.222845267740372</c:v>
                </c:pt>
                <c:pt idx="36">
                  <c:v>1.222128963982042</c:v>
                </c:pt>
                <c:pt idx="37">
                  <c:v>1.22138568215195</c:v>
                </c:pt>
                <c:pt idx="38">
                  <c:v>1.220613868889728</c:v>
                </c:pt>
                <c:pt idx="39">
                  <c:v>1.219811849247587</c:v>
                </c:pt>
                <c:pt idx="40">
                  <c:v>1.218977814556485</c:v>
                </c:pt>
                <c:pt idx="41">
                  <c:v>1.218109808809631</c:v>
                </c:pt>
                <c:pt idx="42">
                  <c:v>1.217205713347559</c:v>
                </c:pt>
                <c:pt idx="43">
                  <c:v>1.216263229592368</c:v>
                </c:pt>
                <c:pt idx="44">
                  <c:v>1.21527985953492</c:v>
                </c:pt>
                <c:pt idx="45">
                  <c:v>1.214252883626252</c:v>
                </c:pt>
                <c:pt idx="46">
                  <c:v>1.213179335661202</c:v>
                </c:pt>
                <c:pt idx="47">
                  <c:v>1.212055974165766</c:v>
                </c:pt>
                <c:pt idx="48">
                  <c:v>1.210879249706913</c:v>
                </c:pt>
                <c:pt idx="49">
                  <c:v>1.209645267430407</c:v>
                </c:pt>
                <c:pt idx="50">
                  <c:v>1.208349743993695</c:v>
                </c:pt>
                <c:pt idx="51">
                  <c:v>1.206987957890481</c:v>
                </c:pt>
              </c:numCache>
            </c:numRef>
          </c:val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1 min</c:v>
                </c:pt>
              </c:strCache>
            </c:strRef>
          </c:tx>
          <c:val>
            <c:numRef>
              <c:f>Sheet1!$K$4:$K$55</c:f>
              <c:numCache>
                <c:formatCode>0.00</c:formatCode>
                <c:ptCount val="52"/>
                <c:pt idx="0">
                  <c:v>1.237890204520991</c:v>
                </c:pt>
                <c:pt idx="1">
                  <c:v>1.237597428128686</c:v>
                </c:pt>
                <c:pt idx="2">
                  <c:v>1.237298825068323</c:v>
                </c:pt>
                <c:pt idx="3">
                  <c:v>1.236994219653179</c:v>
                </c:pt>
                <c:pt idx="4">
                  <c:v>1.236683429061703</c:v>
                </c:pt>
                <c:pt idx="5">
                  <c:v>1.236366262971613</c:v>
                </c:pt>
                <c:pt idx="6">
                  <c:v>1.236042523171236</c:v>
                </c:pt>
                <c:pt idx="7">
                  <c:v>1.235712003146432</c:v>
                </c:pt>
                <c:pt idx="8">
                  <c:v>1.235374487641286</c:v>
                </c:pt>
                <c:pt idx="9">
                  <c:v>1.235029752190614</c:v>
                </c:pt>
                <c:pt idx="10">
                  <c:v>1.234677562622135</c:v>
                </c:pt>
                <c:pt idx="11">
                  <c:v>1.234317674526002</c:v>
                </c:pt>
                <c:pt idx="12">
                  <c:v>1.233949832689164</c:v>
                </c:pt>
                <c:pt idx="13">
                  <c:v>1.233573770491802</c:v>
                </c:pt>
                <c:pt idx="14">
                  <c:v>1.233189209262844</c:v>
                </c:pt>
                <c:pt idx="15">
                  <c:v>1.232795857591285</c:v>
                </c:pt>
                <c:pt idx="16">
                  <c:v>1.232393410589735</c:v>
                </c:pt>
                <c:pt idx="17">
                  <c:v>1.231981549106284</c:v>
                </c:pt>
                <c:pt idx="18">
                  <c:v>1.231559938880399</c:v>
                </c:pt>
                <c:pt idx="19">
                  <c:v>1.231128229638167</c:v>
                </c:pt>
                <c:pt idx="20">
                  <c:v>1.23068605412173</c:v>
                </c:pt>
                <c:pt idx="21">
                  <c:v>1.230233027047266</c:v>
                </c:pt>
                <c:pt idx="22">
                  <c:v>1.229768743985301</c:v>
                </c:pt>
                <c:pt idx="23">
                  <c:v>1.229292780156502</c:v>
                </c:pt>
                <c:pt idx="24">
                  <c:v>1.228804689135439</c:v>
                </c:pt>
                <c:pt idx="25">
                  <c:v>1.228304001453971</c:v>
                </c:pt>
                <c:pt idx="26">
                  <c:v>1.227790223095097</c:v>
                </c:pt>
                <c:pt idx="27">
                  <c:v>1.227262833867104</c:v>
                </c:pt>
                <c:pt idx="28">
                  <c:v>1.22672128564676</c:v>
                </c:pt>
                <c:pt idx="29">
                  <c:v>1.226165000479093</c:v>
                </c:pt>
                <c:pt idx="30">
                  <c:v>1.225593368519895</c:v>
                </c:pt>
                <c:pt idx="31">
                  <c:v>1.225005745805559</c:v>
                </c:pt>
                <c:pt idx="32">
                  <c:v>1.224401451833103</c:v>
                </c:pt>
                <c:pt idx="33">
                  <c:v>1.22377976693126</c:v>
                </c:pt>
                <c:pt idx="34">
                  <c:v>1.22313992940128</c:v>
                </c:pt>
                <c:pt idx="35">
                  <c:v>1.222481132403573</c:v>
                </c:pt>
                <c:pt idx="36">
                  <c:v>1.221802520563418</c:v>
                </c:pt>
                <c:pt idx="37">
                  <c:v>1.221103186265723</c:v>
                </c:pt>
                <c:pt idx="38">
                  <c:v>1.220382165605093</c:v>
                </c:pt>
                <c:pt idx="39">
                  <c:v>1.219638433953194</c:v>
                </c:pt>
                <c:pt idx="40">
                  <c:v>1.21887090110055</c:v>
                </c:pt>
                <c:pt idx="41">
                  <c:v>1.21807840592434</c:v>
                </c:pt>
                <c:pt idx="42">
                  <c:v>1.217259710527334</c:v>
                </c:pt>
                <c:pt idx="43">
                  <c:v>1.216413493785754</c:v>
                </c:pt>
                <c:pt idx="44">
                  <c:v>1.21553834423532</c:v>
                </c:pt>
                <c:pt idx="45">
                  <c:v>1.214632752214916</c:v>
                </c:pt>
                <c:pt idx="46">
                  <c:v>1.213695101175882</c:v>
                </c:pt>
                <c:pt idx="47">
                  <c:v>1.212723658051688</c:v>
                </c:pt>
                <c:pt idx="48">
                  <c:v>1.211716562567303</c:v>
                </c:pt>
                <c:pt idx="49">
                  <c:v>1.210671815349508</c:v>
                </c:pt>
                <c:pt idx="50">
                  <c:v>1.209587264678261</c:v>
                </c:pt>
                <c:pt idx="51">
                  <c:v>1.208460591694395</c:v>
                </c:pt>
              </c:numCache>
            </c:numRef>
          </c:val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5 min</c:v>
                </c:pt>
              </c:strCache>
            </c:strRef>
          </c:tx>
          <c:val>
            <c:numRef>
              <c:f>Sheet1!$L$4:$L$55</c:f>
              <c:numCache>
                <c:formatCode>0.00</c:formatCode>
                <c:ptCount val="52"/>
                <c:pt idx="0">
                  <c:v>1.149773071104387</c:v>
                </c:pt>
                <c:pt idx="1">
                  <c:v>1.150235048315487</c:v>
                </c:pt>
                <c:pt idx="2">
                  <c:v>1.150710335463788</c:v>
                </c:pt>
                <c:pt idx="3">
                  <c:v>1.151199516161548</c:v>
                </c:pt>
                <c:pt idx="4">
                  <c:v>1.151703208647321</c:v>
                </c:pt>
                <c:pt idx="5">
                  <c:v>1.152222068392634</c:v>
                </c:pt>
                <c:pt idx="6">
                  <c:v>1.152756790947745</c:v>
                </c:pt>
                <c:pt idx="7">
                  <c:v>1.153308115052458</c:v>
                </c:pt>
                <c:pt idx="8">
                  <c:v>1.153876826041251</c:v>
                </c:pt>
                <c:pt idx="9">
                  <c:v>1.154463759575721</c:v>
                </c:pt>
                <c:pt idx="10">
                  <c:v>1.155069805741662</c:v>
                </c:pt>
                <c:pt idx="11">
                  <c:v>1.155695913553002</c:v>
                </c:pt>
                <c:pt idx="12">
                  <c:v>1.15634309591055</c:v>
                </c:pt>
                <c:pt idx="13">
                  <c:v>1.157012435070045</c:v>
                </c:pt>
                <c:pt idx="14">
                  <c:v>1.157705088681586</c:v>
                </c:pt>
                <c:pt idx="15">
                  <c:v>1.158422296471355</c:v>
                </c:pt>
                <c:pt idx="16">
                  <c:v>1.159165387646741</c:v>
                </c:pt>
                <c:pt idx="17">
                  <c:v>1.159935789117945</c:v>
                </c:pt>
                <c:pt idx="18">
                  <c:v>1.160735034643025</c:v>
                </c:pt>
                <c:pt idx="19">
                  <c:v>1.161564775019734</c:v>
                </c:pt>
                <c:pt idx="20">
                  <c:v>1.162426789466624</c:v>
                </c:pt>
                <c:pt idx="21">
                  <c:v>1.163322998358562</c:v>
                </c:pt>
                <c:pt idx="22">
                  <c:v>1.164255477508489</c:v>
                </c:pt>
                <c:pt idx="23">
                  <c:v>1.165226474218972</c:v>
                </c:pt>
                <c:pt idx="24">
                  <c:v>1.166238425364812</c:v>
                </c:pt>
                <c:pt idx="25">
                  <c:v>1.167293977812994</c:v>
                </c:pt>
                <c:pt idx="26">
                  <c:v>1.168396011540213</c:v>
                </c:pt>
                <c:pt idx="27">
                  <c:v>1.169547665873097</c:v>
                </c:pt>
                <c:pt idx="28">
                  <c:v>1.170752369354581</c:v>
                </c:pt>
                <c:pt idx="29">
                  <c:v>1.172013873834813</c:v>
                </c:pt>
                <c:pt idx="30">
                  <c:v>1.173336293500582</c:v>
                </c:pt>
                <c:pt idx="31">
                  <c:v>1.174724149698554</c:v>
                </c:pt>
                <c:pt idx="32">
                  <c:v>1.176182422581208</c:v>
                </c:pt>
                <c:pt idx="33">
                  <c:v>1.177716610818572</c:v>
                </c:pt>
                <c:pt idx="34">
                  <c:v>1.179332800884682</c:v>
                </c:pt>
                <c:pt idx="35">
                  <c:v>1.18103774775912</c:v>
                </c:pt>
                <c:pt idx="36">
                  <c:v>1.182838969299667</c:v>
                </c:pt>
                <c:pt idx="37">
                  <c:v>1.184744857066523</c:v>
                </c:pt>
                <c:pt idx="38">
                  <c:v>1.186764807044093</c:v>
                </c:pt>
                <c:pt idx="39">
                  <c:v>1.1889093745568</c:v>
                </c:pt>
                <c:pt idx="40">
                  <c:v>1.191190458769297</c:v>
                </c:pt>
                <c:pt idx="41">
                  <c:v>1.193621523579201</c:v>
                </c:pt>
                <c:pt idx="42">
                  <c:v>1.196217863561771</c:v>
                </c:pt>
                <c:pt idx="43">
                  <c:v>1.198996926063742</c:v>
                </c:pt>
                <c:pt idx="44">
                  <c:v>1.201978703781335</c:v>
                </c:pt>
                <c:pt idx="45">
                  <c:v>1.205186216498433</c:v>
                </c:pt>
                <c:pt idx="46">
                  <c:v>1.208646106538843</c:v>
                </c:pt>
                <c:pt idx="47">
                  <c:v>1.212389380530973</c:v>
                </c:pt>
                <c:pt idx="48">
                  <c:v>1.2164523412192</c:v>
                </c:pt>
                <c:pt idx="49">
                  <c:v>1.220877768662838</c:v>
                </c:pt>
                <c:pt idx="50">
                  <c:v>1.225716432328002</c:v>
                </c:pt>
                <c:pt idx="51">
                  <c:v>1.231029047511821</c:v>
                </c:pt>
              </c:numCache>
            </c:numRef>
          </c:val>
        </c:ser>
        <c:ser>
          <c:idx val="3"/>
          <c:order val="3"/>
          <c:tx>
            <c:strRef>
              <c:f>Sheet1!$M$3</c:f>
              <c:strCache>
                <c:ptCount val="1"/>
                <c:pt idx="0">
                  <c:v>FT</c:v>
                </c:pt>
              </c:strCache>
            </c:strRef>
          </c:tx>
          <c:val>
            <c:numRef>
              <c:f>Sheet1!$M$4:$M$55</c:f>
              <c:numCache>
                <c:formatCode>0.00</c:formatCode>
                <c:ptCount val="52"/>
                <c:pt idx="0">
                  <c:v>1.124780316344464</c:v>
                </c:pt>
                <c:pt idx="1">
                  <c:v>1.12539363356983</c:v>
                </c:pt>
                <c:pt idx="2">
                  <c:v>1.126025181933695</c:v>
                </c:pt>
                <c:pt idx="3">
                  <c:v>1.126675786593707</c:v>
                </c:pt>
                <c:pt idx="4">
                  <c:v>1.127346323266796</c:v>
                </c:pt>
                <c:pt idx="5">
                  <c:v>1.12803772216177</c:v>
                </c:pt>
                <c:pt idx="6">
                  <c:v>1.128750972284766</c:v>
                </c:pt>
                <c:pt idx="7">
                  <c:v>1.129487126159477</c:v>
                </c:pt>
                <c:pt idx="8">
                  <c:v>1.130247305009511</c:v>
                </c:pt>
                <c:pt idx="9">
                  <c:v>1.131032704456572</c:v>
                </c:pt>
                <c:pt idx="10">
                  <c:v>1.131844600795349</c:v>
                </c:pt>
                <c:pt idx="11">
                  <c:v>1.132684357914388</c:v>
                </c:pt>
                <c:pt idx="12">
                  <c:v>1.133553434941883</c:v>
                </c:pt>
                <c:pt idx="13">
                  <c:v>1.134453394706558</c:v>
                </c:pt>
                <c:pt idx="14">
                  <c:v>1.135385913116827</c:v>
                </c:pt>
                <c:pt idx="15">
                  <c:v>1.13635278957667</c:v>
                </c:pt>
                <c:pt idx="16">
                  <c:v>1.137355958574414</c:v>
                </c:pt>
                <c:pt idx="17">
                  <c:v>1.138397502601455</c:v>
                </c:pt>
                <c:pt idx="18">
                  <c:v>1.139479666582468</c:v>
                </c:pt>
                <c:pt idx="19">
                  <c:v>1.140604874027511</c:v>
                </c:pt>
                <c:pt idx="20">
                  <c:v>1.141775745150605</c:v>
                </c:pt>
                <c:pt idx="21">
                  <c:v>1.142995117239897</c:v>
                </c:pt>
                <c:pt idx="22">
                  <c:v>1.144266067612731</c:v>
                </c:pt>
                <c:pt idx="23">
                  <c:v>1.145591939546597</c:v>
                </c:pt>
                <c:pt idx="24">
                  <c:v>1.146976371645973</c:v>
                </c:pt>
                <c:pt idx="25">
                  <c:v>1.148423331188203</c:v>
                </c:pt>
                <c:pt idx="26">
                  <c:v>1.149937152091935</c:v>
                </c:pt>
                <c:pt idx="27">
                  <c:v>1.151522578273388</c:v>
                </c:pt>
                <c:pt idx="28">
                  <c:v>1.153184813304045</c:v>
                </c:pt>
                <c:pt idx="29">
                  <c:v>1.154929577464787</c:v>
                </c:pt>
                <c:pt idx="30">
                  <c:v>1.156763173514474</c:v>
                </c:pt>
                <c:pt idx="31">
                  <c:v>1.15869256276646</c:v>
                </c:pt>
                <c:pt idx="32">
                  <c:v>1.160725453408378</c:v>
                </c:pt>
                <c:pt idx="33">
                  <c:v>1.162870403427345</c:v>
                </c:pt>
                <c:pt idx="34">
                  <c:v>1.165136941038253</c:v>
                </c:pt>
                <c:pt idx="35">
                  <c:v>1.16753570618907</c:v>
                </c:pt>
                <c:pt idx="36">
                  <c:v>1.170078617576085</c:v>
                </c:pt>
                <c:pt idx="37">
                  <c:v>1.172779070700583</c:v>
                </c:pt>
                <c:pt idx="38">
                  <c:v>1.175652173913041</c:v>
                </c:pt>
                <c:pt idx="39">
                  <c:v>1.178715031225936</c:v>
                </c:pt>
                <c:pt idx="40">
                  <c:v>1.181987083075287</c:v>
                </c:pt>
                <c:pt idx="41">
                  <c:v>1.185490519373451</c:v>
                </c:pt>
                <c:pt idx="42">
                  <c:v>1.189250783401383</c:v>
                </c:pt>
                <c:pt idx="43">
                  <c:v>1.19329719073435</c:v>
                </c:pt>
                <c:pt idx="44">
                  <c:v>1.197663695050719</c:v>
                </c:pt>
                <c:pt idx="45">
                  <c:v>1.202389843166539</c:v>
                </c:pt>
                <c:pt idx="46">
                  <c:v>1.207521976187824</c:v>
                </c:pt>
                <c:pt idx="47">
                  <c:v>1.213114754098357</c:v>
                </c:pt>
                <c:pt idx="48">
                  <c:v>1.21923311016433</c:v>
                </c:pt>
                <c:pt idx="49">
                  <c:v>1.225954783497249</c:v>
                </c:pt>
                <c:pt idx="50">
                  <c:v>1.233373639661422</c:v>
                </c:pt>
                <c:pt idx="51">
                  <c:v>1.241604081054267</c:v>
                </c:pt>
              </c:numCache>
            </c:numRef>
          </c:val>
        </c:ser>
        <c:bandFmts/>
        <c:axId val="-2138122104"/>
        <c:axId val="-2091208120"/>
        <c:axId val="-2111294280"/>
      </c:surfaceChart>
      <c:catAx>
        <c:axId val="-2138122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208120"/>
        <c:crosses val="autoZero"/>
        <c:auto val="1"/>
        <c:lblAlgn val="ctr"/>
        <c:lblOffset val="100"/>
        <c:noMultiLvlLbl val="0"/>
      </c:catAx>
      <c:valAx>
        <c:axId val="-20912081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crossAx val="-2138122104"/>
        <c:crosses val="autoZero"/>
        <c:crossBetween val="midCat"/>
      </c:valAx>
      <c:serAx>
        <c:axId val="-2111294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20812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1816100</xdr:colOff>
      <xdr:row>31</xdr:row>
      <xdr:rowOff>101600</xdr:rowOff>
    </xdr:from>
    <xdr:to>
      <xdr:col>25</xdr:col>
      <xdr:colOff>127000</xdr:colOff>
      <xdr:row>57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12</xdr:row>
      <xdr:rowOff>0</xdr:rowOff>
    </xdr:from>
    <xdr:to>
      <xdr:col>12</xdr:col>
      <xdr:colOff>571500</xdr:colOff>
      <xdr:row>48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showGridLines="0" tabSelected="1" topLeftCell="C8" workbookViewId="0">
      <selection activeCell="J3" sqref="J3:M55"/>
    </sheetView>
  </sheetViews>
  <sheetFormatPr baseColWidth="10" defaultColWidth="9.1640625" defaultRowHeight="12.75" customHeight="1" x14ac:dyDescent="0"/>
  <cols>
    <col min="1" max="1" width="47.33203125" style="26" customWidth="1"/>
    <col min="2" max="2" width="9.33203125" style="15" bestFit="1" customWidth="1"/>
    <col min="3" max="9" width="9.1640625" style="15"/>
    <col min="10" max="13" width="9.1640625" style="53"/>
    <col min="14" max="14" width="47.33203125" style="26" customWidth="1"/>
    <col min="15" max="15" width="19.5" style="30" bestFit="1" customWidth="1"/>
    <col min="16" max="16" width="28.5" style="30" bestFit="1" customWidth="1"/>
    <col min="17" max="20" width="9.1640625" style="15"/>
    <col min="21" max="21" width="19.5" style="30" bestFit="1" customWidth="1"/>
    <col min="22" max="16384" width="9.1640625" style="15"/>
  </cols>
  <sheetData>
    <row r="1" spans="1:25" s="23" customFormat="1" ht="12.75" customHeight="1" thickBot="1">
      <c r="A1" s="25"/>
      <c r="B1" s="39" t="s">
        <v>6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25"/>
      <c r="O1" s="30"/>
      <c r="P1" s="30"/>
      <c r="Q1" s="40" t="s">
        <v>3</v>
      </c>
      <c r="R1" s="41"/>
      <c r="S1" s="41"/>
      <c r="T1" s="42"/>
      <c r="U1" s="30"/>
      <c r="V1" s="43" t="s">
        <v>4</v>
      </c>
      <c r="W1" s="44"/>
      <c r="X1" s="44"/>
      <c r="Y1" s="45"/>
    </row>
    <row r="2" spans="1:25" ht="12.75" customHeight="1">
      <c r="B2" s="40" t="s">
        <v>3</v>
      </c>
      <c r="C2" s="41"/>
      <c r="D2" s="41"/>
      <c r="E2" s="42"/>
      <c r="F2" s="43" t="s">
        <v>4</v>
      </c>
      <c r="G2" s="44"/>
      <c r="H2" s="44"/>
      <c r="I2" s="45"/>
      <c r="J2" s="46" t="s">
        <v>28</v>
      </c>
      <c r="K2" s="47"/>
      <c r="L2" s="47"/>
      <c r="M2" s="48"/>
      <c r="O2" s="29"/>
      <c r="P2" s="29"/>
      <c r="Q2" s="7" t="s">
        <v>0</v>
      </c>
      <c r="R2" s="8" t="s">
        <v>1</v>
      </c>
      <c r="S2" s="8" t="s">
        <v>2</v>
      </c>
      <c r="T2" s="9" t="s">
        <v>5</v>
      </c>
      <c r="U2" s="29"/>
      <c r="V2" s="10" t="s">
        <v>0</v>
      </c>
      <c r="W2" s="11" t="s">
        <v>1</v>
      </c>
      <c r="X2" s="11" t="s">
        <v>2</v>
      </c>
      <c r="Y2" s="12" t="s">
        <v>5</v>
      </c>
    </row>
    <row r="3" spans="1:25" ht="12.75" customHeight="1">
      <c r="B3" s="7" t="s">
        <v>0</v>
      </c>
      <c r="C3" s="8" t="s">
        <v>1</v>
      </c>
      <c r="D3" s="8" t="s">
        <v>2</v>
      </c>
      <c r="E3" s="9" t="s">
        <v>5</v>
      </c>
      <c r="F3" s="10" t="s">
        <v>0</v>
      </c>
      <c r="G3" s="11" t="s">
        <v>1</v>
      </c>
      <c r="H3" s="11" t="s">
        <v>2</v>
      </c>
      <c r="I3" s="12" t="s">
        <v>5</v>
      </c>
      <c r="J3" s="49" t="s">
        <v>0</v>
      </c>
      <c r="K3" s="50" t="s">
        <v>1</v>
      </c>
      <c r="L3" s="50" t="s">
        <v>2</v>
      </c>
      <c r="M3" s="51" t="s">
        <v>5</v>
      </c>
      <c r="P3" s="30" t="s">
        <v>15</v>
      </c>
      <c r="Q3" s="13">
        <v>15.88</v>
      </c>
      <c r="R3" s="3">
        <v>8.4</v>
      </c>
      <c r="S3" s="3">
        <v>5.53</v>
      </c>
      <c r="T3" s="1">
        <v>5.15</v>
      </c>
      <c r="U3" s="30" t="s">
        <v>17</v>
      </c>
      <c r="V3" s="10">
        <v>15.11</v>
      </c>
      <c r="W3" s="11">
        <v>8.2899999999999991</v>
      </c>
      <c r="X3" s="11">
        <v>5.31</v>
      </c>
      <c r="Y3" s="12">
        <v>4.7</v>
      </c>
    </row>
    <row r="4" spans="1:25" ht="12.75" customHeight="1">
      <c r="B4" s="13">
        <v>24.04</v>
      </c>
      <c r="C4" s="3">
        <v>11.5</v>
      </c>
      <c r="D4" s="3">
        <v>7.6</v>
      </c>
      <c r="E4" s="1">
        <v>6.4</v>
      </c>
      <c r="F4" s="14">
        <v>19.420000000000002</v>
      </c>
      <c r="G4" s="5">
        <v>9.2899999999999991</v>
      </c>
      <c r="H4" s="5">
        <v>6.61</v>
      </c>
      <c r="I4" s="2">
        <v>5.69</v>
      </c>
      <c r="J4" s="52">
        <f>B4/F4</f>
        <v>1.2378990731204942</v>
      </c>
      <c r="K4" s="52">
        <f t="shared" ref="K4:K55" si="0">C4/G4</f>
        <v>1.2378902045209905</v>
      </c>
      <c r="L4" s="52">
        <f t="shared" ref="L4:L55" si="1">D4/H4</f>
        <v>1.1497730711043872</v>
      </c>
      <c r="M4" s="52">
        <f t="shared" ref="M4:M55" si="2">E4/I4</f>
        <v>1.1247803163444638</v>
      </c>
      <c r="P4" s="30" t="str">
        <f>P3</f>
        <v>Male TT</v>
      </c>
      <c r="Q4" s="33">
        <f>PERCENTRANK(B$4:B$55,Q3)</f>
        <v>0.41099999999999998</v>
      </c>
      <c r="R4" s="34">
        <f>PERCENTRANK(C$4:C$55,R3)</f>
        <v>0.47</v>
      </c>
      <c r="S4" s="34">
        <f>PERCENTRANK(D$4:D$55,S3)</f>
        <v>0.60699999999999998</v>
      </c>
      <c r="T4" s="35">
        <f>PERCENTRANK(E$4:E$55,T3)</f>
        <v>0.72399999999999998</v>
      </c>
      <c r="V4" s="36" t="e">
        <f>PERCENTRANK(J$4:J$55,V3)</f>
        <v>#N/A</v>
      </c>
      <c r="W4" s="37" t="e">
        <f>PERCENTRANK(K$4:K$55,W3)</f>
        <v>#N/A</v>
      </c>
      <c r="X4" s="37" t="e">
        <f>PERCENTRANK(L$4:L$55,X3)</f>
        <v>#N/A</v>
      </c>
      <c r="Y4" s="38" t="e">
        <f>PERCENTRANK(M$4:M$55,Y3)</f>
        <v>#N/A</v>
      </c>
    </row>
    <row r="5" spans="1:25" ht="12.75" customHeight="1">
      <c r="B5" s="13">
        <f>B4-((24.04-11.26))/47</f>
        <v>23.768085106382976</v>
      </c>
      <c r="C5" s="3">
        <f>C4-(11.5-6.1)/47</f>
        <v>11.385106382978723</v>
      </c>
      <c r="D5" s="3">
        <f>D4-(7.6-2.74)/47</f>
        <v>7.4965957446808504</v>
      </c>
      <c r="E5" s="1">
        <f>E4-(6.4-2.22)/47</f>
        <v>6.3110638297872343</v>
      </c>
      <c r="F5" s="14">
        <f>F4-(19.42-9.29)/47</f>
        <v>19.204468085106384</v>
      </c>
      <c r="G5" s="5">
        <f>G4-(9.29-5.03)/47</f>
        <v>9.1993617021276588</v>
      </c>
      <c r="H5" s="5">
        <f>H4-(6.61-2.26)/47</f>
        <v>6.5174468085106385</v>
      </c>
      <c r="I5" s="2">
        <f>I4-(5.69-1.83)/47</f>
        <v>5.6078723404255326</v>
      </c>
      <c r="J5" s="52">
        <f t="shared" ref="J5:J55" si="3">B5/F5</f>
        <v>1.2376330862720331</v>
      </c>
      <c r="K5" s="52">
        <f t="shared" si="0"/>
        <v>1.2375974281286861</v>
      </c>
      <c r="L5" s="52">
        <f t="shared" si="1"/>
        <v>1.1502350483154868</v>
      </c>
      <c r="M5" s="52">
        <f t="shared" si="2"/>
        <v>1.1253936335698296</v>
      </c>
      <c r="P5" s="30" t="s">
        <v>16</v>
      </c>
      <c r="Q5" s="13">
        <v>15.07</v>
      </c>
      <c r="R5" s="3">
        <v>7.59</v>
      </c>
      <c r="S5" s="3">
        <v>4.7</v>
      </c>
      <c r="T5" s="1">
        <v>4.18</v>
      </c>
      <c r="U5" s="30" t="s">
        <v>18</v>
      </c>
      <c r="V5" s="10">
        <v>11.66</v>
      </c>
      <c r="W5" s="11">
        <v>5.57</v>
      </c>
      <c r="X5" s="11">
        <v>3.09</v>
      </c>
      <c r="Y5" s="12">
        <v>2.4</v>
      </c>
    </row>
    <row r="6" spans="1:25" ht="12.75" customHeight="1">
      <c r="B6" s="13">
        <f t="shared" ref="B6:B55" si="4">B5-((24.04-11.26))/47</f>
        <v>23.496170212765954</v>
      </c>
      <c r="C6" s="3">
        <f t="shared" ref="C6:C55" si="5">C5-(11.5-6.1)/47</f>
        <v>11.270212765957446</v>
      </c>
      <c r="D6" s="3">
        <f t="shared" ref="D6:D55" si="6">D5-(7.6-2.74)/47</f>
        <v>7.3931914893617012</v>
      </c>
      <c r="E6" s="1">
        <f t="shared" ref="E6:E55" si="7">E5-(6.4-2.22)/47</f>
        <v>6.2221276595744683</v>
      </c>
      <c r="F6" s="14">
        <f t="shared" ref="F6:F55" si="8">F5-(19.42-9.29)/47</f>
        <v>18.988936170212767</v>
      </c>
      <c r="G6" s="5">
        <f t="shared" ref="G6:G55" si="9">G5-(9.29-5.03)/47</f>
        <v>9.1087234042553185</v>
      </c>
      <c r="H6" s="5">
        <f t="shared" ref="H6:H55" si="10">H5-(6.61-2.26)/47</f>
        <v>6.4248936170212767</v>
      </c>
      <c r="I6" s="2">
        <f t="shared" ref="I6:I55" si="11">I5-(5.69-1.83)/47</f>
        <v>5.5257446808510648</v>
      </c>
      <c r="J6" s="52">
        <f t="shared" si="3"/>
        <v>1.2373610613122981</v>
      </c>
      <c r="K6" s="52">
        <f t="shared" si="0"/>
        <v>1.2372988250683234</v>
      </c>
      <c r="L6" s="52">
        <f t="shared" si="1"/>
        <v>1.1507103354637875</v>
      </c>
      <c r="M6" s="52">
        <f t="shared" si="2"/>
        <v>1.1260251819336951</v>
      </c>
      <c r="P6" s="30" t="str">
        <f>P5</f>
        <v>Male 45+/Crits</v>
      </c>
      <c r="Q6" s="33">
        <f>PERCENTRANK(B$4:B$55,Q5)</f>
        <v>0.35299999999999998</v>
      </c>
      <c r="R6" s="34">
        <f>PERCENTRANK(C$4:C$55,R5)</f>
        <v>0.33200000000000002</v>
      </c>
      <c r="S6" s="34">
        <f>PERCENTRANK(D$4:D$55,S5)</f>
        <v>0.45</v>
      </c>
      <c r="T6" s="35">
        <f>PERCENTRANK(E$4:E$55,T5)</f>
        <v>0.51</v>
      </c>
      <c r="V6" s="36" t="e">
        <f>PERCENTRANK(J$4:J$55,V5)</f>
        <v>#N/A</v>
      </c>
      <c r="W6" s="37" t="e">
        <f>PERCENTRANK(K$4:K$55,W5)</f>
        <v>#N/A</v>
      </c>
      <c r="X6" s="37" t="e">
        <f>PERCENTRANK(L$4:L$55,X5)</f>
        <v>#N/A</v>
      </c>
      <c r="Y6" s="38" t="e">
        <f>PERCENTRANK(M$4:M$55,Y5)</f>
        <v>#N/A</v>
      </c>
    </row>
    <row r="7" spans="1:25" ht="12.75" customHeight="1">
      <c r="B7" s="13">
        <f t="shared" si="4"/>
        <v>23.224255319148931</v>
      </c>
      <c r="C7" s="3">
        <f t="shared" si="5"/>
        <v>11.155319148936169</v>
      </c>
      <c r="D7" s="3">
        <f t="shared" si="6"/>
        <v>7.289787234042552</v>
      </c>
      <c r="E7" s="1">
        <f t="shared" si="7"/>
        <v>6.1331914893617023</v>
      </c>
      <c r="F7" s="14">
        <f t="shared" si="8"/>
        <v>18.77340425531915</v>
      </c>
      <c r="G7" s="5">
        <f t="shared" si="9"/>
        <v>9.0180851063829781</v>
      </c>
      <c r="H7" s="5">
        <f t="shared" si="10"/>
        <v>6.3323404255319149</v>
      </c>
      <c r="I7" s="2">
        <f t="shared" si="11"/>
        <v>5.4436170212765971</v>
      </c>
      <c r="J7" s="52">
        <f t="shared" si="3"/>
        <v>1.2370827902759671</v>
      </c>
      <c r="K7" s="52">
        <f t="shared" si="0"/>
        <v>1.2369942196531791</v>
      </c>
      <c r="L7" s="52">
        <f t="shared" si="1"/>
        <v>1.151199516161548</v>
      </c>
      <c r="M7" s="52">
        <f t="shared" si="2"/>
        <v>1.1266757865937069</v>
      </c>
      <c r="P7" s="30" t="s">
        <v>22</v>
      </c>
      <c r="Q7" s="13">
        <v>15.07</v>
      </c>
      <c r="R7" s="3">
        <v>10.24</v>
      </c>
      <c r="S7" s="3">
        <v>5.74</v>
      </c>
      <c r="T7" s="1">
        <v>4.71</v>
      </c>
      <c r="U7" s="30" t="s">
        <v>21</v>
      </c>
      <c r="V7" s="10">
        <v>14.03</v>
      </c>
      <c r="W7" s="11">
        <v>8.4700000000000006</v>
      </c>
      <c r="X7" s="11">
        <v>5.22</v>
      </c>
      <c r="Y7" s="12">
        <v>4.21</v>
      </c>
    </row>
    <row r="8" spans="1:25" ht="12.75" customHeight="1">
      <c r="B8" s="13">
        <f t="shared" si="4"/>
        <v>22.952340425531908</v>
      </c>
      <c r="C8" s="3">
        <f t="shared" si="5"/>
        <v>11.040425531914892</v>
      </c>
      <c r="D8" s="3">
        <f t="shared" si="6"/>
        <v>7.1863829787234028</v>
      </c>
      <c r="E8" s="1">
        <f t="shared" si="7"/>
        <v>6.0442553191489363</v>
      </c>
      <c r="F8" s="14">
        <f t="shared" si="8"/>
        <v>18.557872340425533</v>
      </c>
      <c r="G8" s="5">
        <f t="shared" si="9"/>
        <v>8.9274468085106378</v>
      </c>
      <c r="H8" s="5">
        <f t="shared" si="10"/>
        <v>6.2397872340425531</v>
      </c>
      <c r="I8" s="2">
        <f t="shared" si="11"/>
        <v>5.3614893617021293</v>
      </c>
      <c r="J8" s="52">
        <f t="shared" si="3"/>
        <v>1.2367980555364468</v>
      </c>
      <c r="K8" s="52">
        <f t="shared" si="0"/>
        <v>1.236683429061703</v>
      </c>
      <c r="L8" s="52">
        <f t="shared" si="1"/>
        <v>1.1517032086473213</v>
      </c>
      <c r="M8" s="52">
        <f t="shared" si="2"/>
        <v>1.127346323266796</v>
      </c>
      <c r="P8" s="30" t="str">
        <f>P7</f>
        <v>Masters 40+ World Champ 3000m pursuit</v>
      </c>
      <c r="Q8" s="33">
        <f t="shared" ref="Q8" si="12">PERCENTRANK(B$4:B$55,Q7)</f>
        <v>0.35299999999999998</v>
      </c>
      <c r="R8" s="34">
        <f t="shared" ref="R8" si="13">PERCENTRANK(C$4:C$55,R7)</f>
        <v>0.78400000000000003</v>
      </c>
      <c r="S8" s="34">
        <f t="shared" ref="S8" si="14">PERCENTRANK(D$4:D$55,S7)</f>
        <v>0.64700000000000002</v>
      </c>
      <c r="T8" s="35">
        <f t="shared" ref="T8" si="15">PERCENTRANK(E$4:E$55,T7)</f>
        <v>0.627</v>
      </c>
      <c r="V8" s="36" t="e">
        <f t="shared" ref="V8" si="16">PERCENTRANK(J$4:J$55,V7)</f>
        <v>#N/A</v>
      </c>
      <c r="W8" s="37" t="e">
        <f t="shared" ref="W8" si="17">PERCENTRANK(K$4:K$55,W7)</f>
        <v>#N/A</v>
      </c>
      <c r="X8" s="37" t="e">
        <f t="shared" ref="X8" si="18">PERCENTRANK(L$4:L$55,X7)</f>
        <v>#N/A</v>
      </c>
      <c r="Y8" s="38" t="e">
        <f t="shared" ref="Y8" si="19">PERCENTRANK(M$4:M$55,Y7)</f>
        <v>#N/A</v>
      </c>
    </row>
    <row r="9" spans="1:25" ht="12.75" customHeight="1">
      <c r="B9" s="13">
        <f t="shared" si="4"/>
        <v>22.680425531914885</v>
      </c>
      <c r="C9" s="3">
        <f t="shared" si="5"/>
        <v>10.925531914893615</v>
      </c>
      <c r="D9" s="3">
        <f t="shared" si="6"/>
        <v>7.0829787234042536</v>
      </c>
      <c r="E9" s="1">
        <f t="shared" si="7"/>
        <v>5.9553191489361703</v>
      </c>
      <c r="F9" s="14">
        <f t="shared" si="8"/>
        <v>18.342340425531916</v>
      </c>
      <c r="G9" s="5">
        <f t="shared" si="9"/>
        <v>8.8368085106382974</v>
      </c>
      <c r="H9" s="5">
        <f t="shared" si="10"/>
        <v>6.1472340425531913</v>
      </c>
      <c r="I9" s="2">
        <f t="shared" si="11"/>
        <v>5.2793617021276615</v>
      </c>
      <c r="J9" s="52">
        <f t="shared" si="3"/>
        <v>1.2365066292382461</v>
      </c>
      <c r="K9" s="52">
        <f t="shared" si="0"/>
        <v>1.2363662629716128</v>
      </c>
      <c r="L9" s="52">
        <f t="shared" si="1"/>
        <v>1.1522220683926343</v>
      </c>
      <c r="M9" s="52">
        <f t="shared" si="2"/>
        <v>1.1280377221617697</v>
      </c>
      <c r="P9" s="30" t="s">
        <v>23</v>
      </c>
      <c r="Q9" s="13">
        <v>19.96</v>
      </c>
      <c r="R9" s="3">
        <v>8.2799999999999994</v>
      </c>
      <c r="S9" s="3">
        <v>4.08</v>
      </c>
      <c r="T9" s="1">
        <v>3.73</v>
      </c>
      <c r="U9" s="30" t="s">
        <v>24</v>
      </c>
      <c r="V9" s="10">
        <v>16.190000000000001</v>
      </c>
      <c r="W9" s="11">
        <v>7.75</v>
      </c>
      <c r="X9" s="11">
        <v>3.93</v>
      </c>
      <c r="Y9" s="12">
        <v>3.31</v>
      </c>
    </row>
    <row r="10" spans="1:25" ht="12.75" customHeight="1">
      <c r="B10" s="13">
        <f t="shared" si="4"/>
        <v>22.408510638297862</v>
      </c>
      <c r="C10" s="3">
        <f t="shared" si="5"/>
        <v>10.810638297872337</v>
      </c>
      <c r="D10" s="3">
        <f t="shared" si="6"/>
        <v>6.9795744680851044</v>
      </c>
      <c r="E10" s="1">
        <f t="shared" si="7"/>
        <v>5.8663829787234043</v>
      </c>
      <c r="F10" s="14">
        <f t="shared" si="8"/>
        <v>18.126808510638298</v>
      </c>
      <c r="G10" s="5">
        <f t="shared" si="9"/>
        <v>8.7461702127659571</v>
      </c>
      <c r="H10" s="5">
        <f t="shared" si="10"/>
        <v>6.0546808510638295</v>
      </c>
      <c r="I10" s="2">
        <f t="shared" si="11"/>
        <v>5.1972340425531938</v>
      </c>
      <c r="J10" s="52">
        <f t="shared" si="3"/>
        <v>1.2362082726888581</v>
      </c>
      <c r="K10" s="52">
        <f t="shared" si="0"/>
        <v>1.2360425231712358</v>
      </c>
      <c r="L10" s="52">
        <f t="shared" si="1"/>
        <v>1.1527567909477454</v>
      </c>
      <c r="M10" s="52">
        <f t="shared" si="2"/>
        <v>1.1287509722847664</v>
      </c>
      <c r="P10" s="30" t="s">
        <v>23</v>
      </c>
      <c r="Q10" s="33">
        <f>PERCENTRANK(B$4:B$55,Q9)</f>
        <v>0.70499999999999996</v>
      </c>
      <c r="R10" s="34">
        <f>PERCENTRANK(C$4:C$55,R9)</f>
        <v>0.45</v>
      </c>
      <c r="S10" s="34">
        <f>PERCENTRANK(D$4:D$55,S9)</f>
        <v>0.33200000000000002</v>
      </c>
      <c r="T10" s="35">
        <f>PERCENTRANK(E$4:E$55,T9)</f>
        <v>0.41099999999999998</v>
      </c>
      <c r="V10" s="36" t="e">
        <f t="shared" ref="V10:Y10" si="20">PERCENTRANK(J$4:J$55,V9)</f>
        <v>#N/A</v>
      </c>
      <c r="W10" s="37" t="e">
        <f t="shared" si="20"/>
        <v>#N/A</v>
      </c>
      <c r="X10" s="37" t="e">
        <f t="shared" si="20"/>
        <v>#N/A</v>
      </c>
      <c r="Y10" s="38" t="e">
        <f t="shared" si="20"/>
        <v>#N/A</v>
      </c>
    </row>
    <row r="11" spans="1:25" ht="12.75" customHeight="1">
      <c r="B11" s="13">
        <f t="shared" si="4"/>
        <v>22.136595744680839</v>
      </c>
      <c r="C11" s="3">
        <f t="shared" si="5"/>
        <v>10.69574468085106</v>
      </c>
      <c r="D11" s="3">
        <f t="shared" si="6"/>
        <v>6.8761702127659552</v>
      </c>
      <c r="E11" s="1">
        <f t="shared" si="7"/>
        <v>5.7774468085106383</v>
      </c>
      <c r="F11" s="14">
        <f t="shared" si="8"/>
        <v>17.911276595744681</v>
      </c>
      <c r="G11" s="5">
        <f t="shared" si="9"/>
        <v>8.6555319148936167</v>
      </c>
      <c r="H11" s="5">
        <f t="shared" si="10"/>
        <v>5.9621276595744677</v>
      </c>
      <c r="I11" s="2">
        <f t="shared" si="11"/>
        <v>5.115106382978726</v>
      </c>
      <c r="J11" s="52">
        <f t="shared" si="3"/>
        <v>1.2359027357067334</v>
      </c>
      <c r="K11" s="52">
        <f t="shared" si="0"/>
        <v>1.2357120031464317</v>
      </c>
      <c r="L11" s="52">
        <f t="shared" si="1"/>
        <v>1.1533081150524584</v>
      </c>
      <c r="M11" s="52">
        <f t="shared" si="2"/>
        <v>1.129487126159477</v>
      </c>
    </row>
    <row r="12" spans="1:25" ht="12.75" customHeight="1">
      <c r="B12" s="13">
        <f t="shared" si="4"/>
        <v>21.864680851063817</v>
      </c>
      <c r="C12" s="3">
        <f t="shared" si="5"/>
        <v>10.580851063829783</v>
      </c>
      <c r="D12" s="3">
        <f t="shared" si="6"/>
        <v>6.772765957446806</v>
      </c>
      <c r="E12" s="1">
        <f t="shared" si="7"/>
        <v>5.6885106382978723</v>
      </c>
      <c r="F12" s="14">
        <f t="shared" si="8"/>
        <v>17.695744680851064</v>
      </c>
      <c r="G12" s="5">
        <f t="shared" si="9"/>
        <v>8.5648936170212764</v>
      </c>
      <c r="H12" s="5">
        <f t="shared" si="10"/>
        <v>5.8695744680851059</v>
      </c>
      <c r="I12" s="2">
        <f t="shared" si="11"/>
        <v>5.0329787234042582</v>
      </c>
      <c r="J12" s="52">
        <f t="shared" si="3"/>
        <v>1.2355897559216056</v>
      </c>
      <c r="K12" s="52">
        <f t="shared" si="0"/>
        <v>1.2353744876412864</v>
      </c>
      <c r="L12" s="52">
        <f t="shared" si="1"/>
        <v>1.1538768260412511</v>
      </c>
      <c r="M12" s="52">
        <f t="shared" si="2"/>
        <v>1.130247305009511</v>
      </c>
    </row>
    <row r="13" spans="1:25" ht="12.75" customHeight="1">
      <c r="B13" s="13">
        <f t="shared" si="4"/>
        <v>21.592765957446794</v>
      </c>
      <c r="C13" s="3">
        <f t="shared" si="5"/>
        <v>10.465957446808506</v>
      </c>
      <c r="D13" s="3">
        <f t="shared" si="6"/>
        <v>6.6693617021276568</v>
      </c>
      <c r="E13" s="1">
        <f t="shared" si="7"/>
        <v>5.5995744680851063</v>
      </c>
      <c r="F13" s="14">
        <f t="shared" si="8"/>
        <v>17.480212765957447</v>
      </c>
      <c r="G13" s="5">
        <f t="shared" si="9"/>
        <v>8.474255319148936</v>
      </c>
      <c r="H13" s="5">
        <f t="shared" si="10"/>
        <v>5.777021276595744</v>
      </c>
      <c r="I13" s="2">
        <f t="shared" si="11"/>
        <v>4.9508510638297905</v>
      </c>
      <c r="J13" s="52">
        <f t="shared" si="3"/>
        <v>1.2352690580230525</v>
      </c>
      <c r="K13" s="52">
        <f t="shared" si="0"/>
        <v>1.2350297521906144</v>
      </c>
      <c r="L13" s="52">
        <f t="shared" si="1"/>
        <v>1.1544637595757214</v>
      </c>
      <c r="M13" s="52">
        <f t="shared" si="2"/>
        <v>1.1310327044565724</v>
      </c>
    </row>
    <row r="14" spans="1:25" ht="12.75" customHeight="1">
      <c r="B14" s="13">
        <f t="shared" si="4"/>
        <v>21.320851063829771</v>
      </c>
      <c r="C14" s="3">
        <f t="shared" si="5"/>
        <v>10.351063829787229</v>
      </c>
      <c r="D14" s="3">
        <f t="shared" si="6"/>
        <v>6.5659574468085076</v>
      </c>
      <c r="E14" s="1">
        <f t="shared" si="7"/>
        <v>5.5106382978723403</v>
      </c>
      <c r="F14" s="14">
        <f t="shared" si="8"/>
        <v>17.264680851063829</v>
      </c>
      <c r="G14" s="5">
        <f t="shared" si="9"/>
        <v>8.3836170212765957</v>
      </c>
      <c r="H14" s="5">
        <f t="shared" si="10"/>
        <v>5.6844680851063822</v>
      </c>
      <c r="I14" s="2">
        <f t="shared" si="11"/>
        <v>4.8687234042553227</v>
      </c>
      <c r="J14" s="52">
        <f t="shared" si="3"/>
        <v>1.2349403529527745</v>
      </c>
      <c r="K14" s="52">
        <f t="shared" si="0"/>
        <v>1.2346775626221347</v>
      </c>
      <c r="L14" s="52">
        <f t="shared" si="1"/>
        <v>1.1550698057416622</v>
      </c>
      <c r="M14" s="52">
        <f t="shared" si="2"/>
        <v>1.1318446007953493</v>
      </c>
    </row>
    <row r="15" spans="1:25" ht="12.75" customHeight="1">
      <c r="B15" s="13">
        <f t="shared" si="4"/>
        <v>21.048936170212748</v>
      </c>
      <c r="C15" s="3">
        <f t="shared" si="5"/>
        <v>10.236170212765952</v>
      </c>
      <c r="D15" s="3">
        <f t="shared" si="6"/>
        <v>6.4625531914893584</v>
      </c>
      <c r="E15" s="1">
        <f t="shared" si="7"/>
        <v>5.4217021276595743</v>
      </c>
      <c r="F15" s="14">
        <f t="shared" si="8"/>
        <v>17.049148936170212</v>
      </c>
      <c r="G15" s="21">
        <f t="shared" si="9"/>
        <v>8.2929787234042553</v>
      </c>
      <c r="H15" s="5">
        <f t="shared" si="10"/>
        <v>5.5919148936170204</v>
      </c>
      <c r="I15" s="2">
        <f t="shared" si="11"/>
        <v>4.7865957446808549</v>
      </c>
      <c r="J15" s="52">
        <f t="shared" si="3"/>
        <v>1.2346033370356031</v>
      </c>
      <c r="K15" s="52">
        <f t="shared" si="0"/>
        <v>1.2343176745260018</v>
      </c>
      <c r="L15" s="52">
        <f t="shared" si="1"/>
        <v>1.1556959135530016</v>
      </c>
      <c r="M15" s="52">
        <f t="shared" si="2"/>
        <v>1.1326843579143877</v>
      </c>
    </row>
    <row r="16" spans="1:25" ht="12.75" customHeight="1">
      <c r="B16" s="13">
        <f t="shared" si="4"/>
        <v>20.777021276595725</v>
      </c>
      <c r="C16" s="3">
        <f t="shared" si="5"/>
        <v>10.121276595744675</v>
      </c>
      <c r="D16" s="3">
        <f t="shared" si="6"/>
        <v>6.3591489361702092</v>
      </c>
      <c r="E16" s="1">
        <f t="shared" si="7"/>
        <v>5.3327659574468083</v>
      </c>
      <c r="F16" s="14">
        <f t="shared" si="8"/>
        <v>16.833617021276595</v>
      </c>
      <c r="G16" s="5">
        <f t="shared" si="9"/>
        <v>8.202340425531915</v>
      </c>
      <c r="H16" s="5">
        <f t="shared" si="10"/>
        <v>5.4993617021276586</v>
      </c>
      <c r="I16" s="22">
        <f t="shared" si="11"/>
        <v>4.7044680851063871</v>
      </c>
      <c r="J16" s="52">
        <f t="shared" si="3"/>
        <v>1.2342576910437564</v>
      </c>
      <c r="K16" s="52">
        <f t="shared" si="0"/>
        <v>1.2339498326891642</v>
      </c>
      <c r="L16" s="52">
        <f t="shared" si="1"/>
        <v>1.1563430959105501</v>
      </c>
      <c r="M16" s="52">
        <f t="shared" si="2"/>
        <v>1.133553434941883</v>
      </c>
      <c r="P16" s="30" t="s">
        <v>14</v>
      </c>
      <c r="Q16" s="13">
        <v>15.1</v>
      </c>
      <c r="R16" s="3">
        <v>7.9</v>
      </c>
      <c r="S16" s="3">
        <v>5.2</v>
      </c>
      <c r="T16" s="1">
        <v>4.4000000000000004</v>
      </c>
    </row>
    <row r="17" spans="1:21" ht="12.75" customHeight="1">
      <c r="B17" s="13">
        <f t="shared" si="4"/>
        <v>20.505106382978703</v>
      </c>
      <c r="C17" s="3">
        <f t="shared" si="5"/>
        <v>10.006382978723398</v>
      </c>
      <c r="D17" s="3">
        <f t="shared" si="6"/>
        <v>6.2557446808510599</v>
      </c>
      <c r="E17" s="1">
        <f t="shared" si="7"/>
        <v>5.2438297872340423</v>
      </c>
      <c r="F17" s="14">
        <f t="shared" si="8"/>
        <v>16.618085106382978</v>
      </c>
      <c r="G17" s="5">
        <f t="shared" si="9"/>
        <v>8.1117021276595747</v>
      </c>
      <c r="H17" s="5">
        <f t="shared" si="10"/>
        <v>5.4068085106382968</v>
      </c>
      <c r="I17" s="2">
        <f t="shared" si="11"/>
        <v>4.6223404255319194</v>
      </c>
      <c r="J17" s="52">
        <f t="shared" si="3"/>
        <v>1.233903079188271</v>
      </c>
      <c r="K17" s="52">
        <f t="shared" si="0"/>
        <v>1.2335737704918024</v>
      </c>
      <c r="L17" s="52">
        <f t="shared" si="1"/>
        <v>1.1570124350700453</v>
      </c>
      <c r="M17" s="52">
        <f t="shared" si="2"/>
        <v>1.134453394706558</v>
      </c>
      <c r="P17" s="30" t="s">
        <v>14</v>
      </c>
      <c r="Q17" s="33">
        <f>PERCENTRANK(B$4:B$55,Q16)</f>
        <v>0.35499999999999998</v>
      </c>
      <c r="R17" s="34">
        <f>PERCENTRANK(C$4:C$55,R16)</f>
        <v>0.38500000000000001</v>
      </c>
      <c r="S17" s="34">
        <f>PERCENTRANK(D$4:D$55,S16)</f>
        <v>0.54400000000000004</v>
      </c>
      <c r="T17" s="35">
        <f>PERCENTRANK(E$4:E$55,T16)</f>
        <v>0.55900000000000005</v>
      </c>
    </row>
    <row r="18" spans="1:21" ht="12.75" customHeight="1">
      <c r="B18" s="13">
        <f t="shared" si="4"/>
        <v>20.23319148936168</v>
      </c>
      <c r="C18" s="3">
        <f t="shared" si="5"/>
        <v>9.8914893617021207</v>
      </c>
      <c r="D18" s="3">
        <f t="shared" si="6"/>
        <v>6.1523404255319107</v>
      </c>
      <c r="E18" s="22">
        <f t="shared" si="7"/>
        <v>5.1548936170212762</v>
      </c>
      <c r="F18" s="14">
        <f t="shared" si="8"/>
        <v>16.402553191489361</v>
      </c>
      <c r="G18" s="5">
        <f t="shared" si="9"/>
        <v>8.0210638297872343</v>
      </c>
      <c r="H18" s="21">
        <f t="shared" si="10"/>
        <v>5.314255319148935</v>
      </c>
      <c r="I18" s="2">
        <f t="shared" si="11"/>
        <v>4.5402127659574516</v>
      </c>
      <c r="J18" s="52">
        <f t="shared" si="3"/>
        <v>1.2335391480309228</v>
      </c>
      <c r="K18" s="52">
        <f t="shared" si="0"/>
        <v>1.2331892092628443</v>
      </c>
      <c r="L18" s="52">
        <f t="shared" si="1"/>
        <v>1.1577050886815865</v>
      </c>
      <c r="M18" s="52">
        <f t="shared" si="2"/>
        <v>1.1353859131168271</v>
      </c>
      <c r="P18" s="30" t="s">
        <v>19</v>
      </c>
      <c r="Q18" s="24">
        <f t="array" ref="Q18">SQRT(AVERAGE((Q17:T17-Q$4:T$4)^2))</f>
        <v>0.10192521768433949</v>
      </c>
      <c r="R18" s="24"/>
      <c r="S18" s="24"/>
      <c r="T18" s="24"/>
    </row>
    <row r="19" spans="1:21" ht="12.75" customHeight="1">
      <c r="B19" s="13">
        <f t="shared" si="4"/>
        <v>19.961276595744657</v>
      </c>
      <c r="C19" s="3">
        <f t="shared" si="5"/>
        <v>9.7765957446808436</v>
      </c>
      <c r="D19" s="3">
        <f t="shared" si="6"/>
        <v>6.0489361702127615</v>
      </c>
      <c r="E19" s="1">
        <f t="shared" si="7"/>
        <v>5.0659574468085102</v>
      </c>
      <c r="F19" s="14">
        <f t="shared" si="8"/>
        <v>16.187021276595743</v>
      </c>
      <c r="G19" s="5">
        <f t="shared" si="9"/>
        <v>7.930425531914894</v>
      </c>
      <c r="H19" s="5">
        <f t="shared" si="10"/>
        <v>5.2217021276595732</v>
      </c>
      <c r="I19" s="2">
        <f t="shared" si="11"/>
        <v>4.4580851063829838</v>
      </c>
      <c r="J19" s="52">
        <f t="shared" si="3"/>
        <v>1.2331655253092166</v>
      </c>
      <c r="K19" s="52">
        <f t="shared" si="0"/>
        <v>1.232795857591285</v>
      </c>
      <c r="L19" s="52">
        <f t="shared" si="1"/>
        <v>1.1584222964713546</v>
      </c>
      <c r="M19" s="52">
        <f t="shared" si="2"/>
        <v>1.1363527895766703</v>
      </c>
      <c r="P19" s="30" t="s">
        <v>20</v>
      </c>
      <c r="Q19" s="24">
        <f t="array" ref="Q19">SQRT(AVERAGE((Q17:T17-Q$6:T$6)^2))</f>
        <v>5.9266347955648509E-2</v>
      </c>
      <c r="R19" s="16"/>
    </row>
    <row r="20" spans="1:21" ht="12.75" customHeight="1">
      <c r="B20" s="13">
        <f t="shared" si="4"/>
        <v>19.689361702127634</v>
      </c>
      <c r="C20" s="3">
        <f t="shared" si="5"/>
        <v>9.6617021276595665</v>
      </c>
      <c r="D20" s="3">
        <f t="shared" si="6"/>
        <v>5.9455319148936123</v>
      </c>
      <c r="E20" s="1">
        <f t="shared" si="7"/>
        <v>4.9770212765957442</v>
      </c>
      <c r="F20" s="14">
        <f t="shared" si="8"/>
        <v>15.971489361702126</v>
      </c>
      <c r="G20" s="5">
        <f t="shared" si="9"/>
        <v>7.8397872340425536</v>
      </c>
      <c r="H20" s="5">
        <f t="shared" si="10"/>
        <v>5.1291489361702114</v>
      </c>
      <c r="I20" s="2">
        <f t="shared" si="11"/>
        <v>4.3759574468085161</v>
      </c>
      <c r="J20" s="52">
        <f t="shared" si="3"/>
        <v>1.2327818186662389</v>
      </c>
      <c r="K20" s="52">
        <f t="shared" si="0"/>
        <v>1.232393410589735</v>
      </c>
      <c r="L20" s="52">
        <f t="shared" si="1"/>
        <v>1.1591653876467409</v>
      </c>
      <c r="M20" s="52">
        <f t="shared" si="2"/>
        <v>1.1373559585744137</v>
      </c>
      <c r="P20" s="30" t="s">
        <v>25</v>
      </c>
      <c r="Q20" s="24">
        <f t="array" ref="Q20">SQRT(AVERAGE((Q17:T17-Q$8:T$8)^2))</f>
        <v>0.2088288773134597</v>
      </c>
    </row>
    <row r="21" spans="1:21" ht="12.75" customHeight="1">
      <c r="B21" s="13">
        <f t="shared" si="4"/>
        <v>19.417446808510611</v>
      </c>
      <c r="C21" s="3">
        <f t="shared" si="5"/>
        <v>9.5468085106382894</v>
      </c>
      <c r="D21" s="3">
        <f t="shared" si="6"/>
        <v>5.8421276595744631</v>
      </c>
      <c r="E21" s="1">
        <f t="shared" si="7"/>
        <v>4.8880851063829782</v>
      </c>
      <c r="F21" s="14">
        <f t="shared" si="8"/>
        <v>15.755957446808509</v>
      </c>
      <c r="G21" s="5">
        <f t="shared" si="9"/>
        <v>7.7491489361702133</v>
      </c>
      <c r="H21" s="5">
        <f t="shared" si="10"/>
        <v>5.0365957446808496</v>
      </c>
      <c r="I21" s="2">
        <f t="shared" si="11"/>
        <v>4.2938297872340483</v>
      </c>
      <c r="J21" s="52">
        <f t="shared" si="3"/>
        <v>1.23238761427626</v>
      </c>
      <c r="K21" s="52">
        <f t="shared" si="0"/>
        <v>1.2319815491062838</v>
      </c>
      <c r="L21" s="52">
        <f t="shared" si="1"/>
        <v>1.1599357891179447</v>
      </c>
      <c r="M21" s="52">
        <f t="shared" si="2"/>
        <v>1.1383975026014552</v>
      </c>
      <c r="P21" s="30" t="s">
        <v>26</v>
      </c>
      <c r="Q21" s="24">
        <f t="array" ref="Q21">SQRT(AVERAGE((Q17:T17-Q$10:T$10)^2))</f>
        <v>0.21998465855600022</v>
      </c>
    </row>
    <row r="22" spans="1:21" ht="12.75" customHeight="1">
      <c r="B22" s="13">
        <f t="shared" si="4"/>
        <v>19.145531914893589</v>
      </c>
      <c r="C22" s="3">
        <f t="shared" si="5"/>
        <v>9.4319148936170123</v>
      </c>
      <c r="D22" s="3">
        <f t="shared" si="6"/>
        <v>5.7387234042553139</v>
      </c>
      <c r="E22" s="1">
        <f t="shared" si="7"/>
        <v>4.7991489361702122</v>
      </c>
      <c r="F22" s="14">
        <f t="shared" si="8"/>
        <v>15.540425531914892</v>
      </c>
      <c r="G22" s="5">
        <f t="shared" si="9"/>
        <v>7.6585106382978729</v>
      </c>
      <c r="H22" s="5">
        <f t="shared" si="10"/>
        <v>4.9440425531914878</v>
      </c>
      <c r="I22" s="2">
        <f t="shared" si="11"/>
        <v>4.2117021276595805</v>
      </c>
      <c r="J22" s="52">
        <f t="shared" si="3"/>
        <v>1.2319824753559676</v>
      </c>
      <c r="K22" s="52">
        <f t="shared" si="0"/>
        <v>1.2315599388803988</v>
      </c>
      <c r="L22" s="52">
        <f t="shared" si="1"/>
        <v>1.1607350346430254</v>
      </c>
      <c r="M22" s="52">
        <f t="shared" si="2"/>
        <v>1.1394796665824685</v>
      </c>
    </row>
    <row r="23" spans="1:21" ht="12.75" customHeight="1">
      <c r="B23" s="13">
        <f t="shared" si="4"/>
        <v>18.873617021276566</v>
      </c>
      <c r="C23" s="3">
        <f t="shared" si="5"/>
        <v>9.3170212765957352</v>
      </c>
      <c r="D23" s="3">
        <f t="shared" si="6"/>
        <v>5.6353191489361647</v>
      </c>
      <c r="E23" s="1">
        <f t="shared" si="7"/>
        <v>4.7102127659574462</v>
      </c>
      <c r="F23" s="14">
        <f t="shared" si="8"/>
        <v>15.324893617021274</v>
      </c>
      <c r="G23" s="5">
        <f t="shared" si="9"/>
        <v>7.5678723404255326</v>
      </c>
      <c r="H23" s="5">
        <f t="shared" si="10"/>
        <v>4.851489361702126</v>
      </c>
      <c r="I23" s="2">
        <f t="shared" si="11"/>
        <v>4.1295744680851127</v>
      </c>
      <c r="J23" s="52">
        <f t="shared" si="3"/>
        <v>1.2315659405500696</v>
      </c>
      <c r="K23" s="52">
        <f t="shared" si="0"/>
        <v>1.2311282296381667</v>
      </c>
      <c r="L23" s="52">
        <f t="shared" si="1"/>
        <v>1.1615647750197344</v>
      </c>
      <c r="M23" s="52">
        <f t="shared" si="2"/>
        <v>1.1406048740275112</v>
      </c>
    </row>
    <row r="24" spans="1:21" ht="12.75" customHeight="1">
      <c r="B24" s="13">
        <f t="shared" si="4"/>
        <v>18.601702127659543</v>
      </c>
      <c r="C24" s="3">
        <f t="shared" si="5"/>
        <v>9.2021276595744581</v>
      </c>
      <c r="D24" s="21">
        <f t="shared" si="6"/>
        <v>5.5319148936170155</v>
      </c>
      <c r="E24" s="1">
        <f t="shared" si="7"/>
        <v>4.6212765957446802</v>
      </c>
      <c r="F24" s="20">
        <f t="shared" si="8"/>
        <v>15.109361702127657</v>
      </c>
      <c r="G24" s="5">
        <f t="shared" si="9"/>
        <v>7.4772340425531922</v>
      </c>
      <c r="H24" s="5">
        <f t="shared" si="10"/>
        <v>4.7589361702127642</v>
      </c>
      <c r="I24" s="2">
        <f t="shared" si="11"/>
        <v>4.047446808510645</v>
      </c>
      <c r="J24" s="52">
        <f t="shared" si="3"/>
        <v>1.2311375221787235</v>
      </c>
      <c r="K24" s="52">
        <f t="shared" si="0"/>
        <v>1.2306860541217297</v>
      </c>
      <c r="L24" s="52">
        <f t="shared" si="1"/>
        <v>1.1624267894666243</v>
      </c>
      <c r="M24" s="52">
        <f t="shared" si="2"/>
        <v>1.1417757451506052</v>
      </c>
    </row>
    <row r="25" spans="1:21" ht="12.75" customHeight="1">
      <c r="B25" s="13">
        <f t="shared" si="4"/>
        <v>18.32978723404252</v>
      </c>
      <c r="C25" s="3">
        <f t="shared" si="5"/>
        <v>9.087234042553181</v>
      </c>
      <c r="D25" s="3">
        <f t="shared" si="6"/>
        <v>5.4285106382978663</v>
      </c>
      <c r="E25" s="1">
        <f t="shared" si="7"/>
        <v>4.5323404255319142</v>
      </c>
      <c r="F25" s="14">
        <f t="shared" si="8"/>
        <v>14.89382978723404</v>
      </c>
      <c r="G25" s="5">
        <f t="shared" si="9"/>
        <v>7.3865957446808519</v>
      </c>
      <c r="H25" s="5">
        <f t="shared" si="10"/>
        <v>4.6663829787234024</v>
      </c>
      <c r="I25" s="2">
        <f t="shared" si="11"/>
        <v>3.9653191489361768</v>
      </c>
      <c r="J25" s="52">
        <f t="shared" si="3"/>
        <v>1.2306967043327932</v>
      </c>
      <c r="K25" s="52">
        <f t="shared" si="0"/>
        <v>1.2302330270472663</v>
      </c>
      <c r="L25" s="52">
        <f t="shared" si="1"/>
        <v>1.163322998358562</v>
      </c>
      <c r="M25" s="52">
        <f t="shared" si="2"/>
        <v>1.1429951172398971</v>
      </c>
      <c r="P25" s="30" t="s">
        <v>27</v>
      </c>
      <c r="Q25" s="13">
        <v>16.399999999999999</v>
      </c>
      <c r="R25" s="3">
        <v>8.9700000000000006</v>
      </c>
      <c r="S25" s="3">
        <v>5.96</v>
      </c>
      <c r="T25" s="1">
        <v>4.1399999999999997</v>
      </c>
    </row>
    <row r="26" spans="1:21" ht="12.75" customHeight="1">
      <c r="A26" s="27" t="s">
        <v>7</v>
      </c>
      <c r="B26" s="13">
        <f t="shared" si="4"/>
        <v>18.057872340425497</v>
      </c>
      <c r="C26" s="3">
        <f t="shared" si="5"/>
        <v>8.9723404255319039</v>
      </c>
      <c r="D26" s="3">
        <f t="shared" si="6"/>
        <v>5.3251063829787171</v>
      </c>
      <c r="E26" s="1">
        <f t="shared" si="7"/>
        <v>4.4434042553191482</v>
      </c>
      <c r="F26" s="14">
        <f t="shared" si="8"/>
        <v>14.678297872340423</v>
      </c>
      <c r="G26" s="5">
        <f t="shared" si="9"/>
        <v>7.2959574468085115</v>
      </c>
      <c r="H26" s="5">
        <f t="shared" si="10"/>
        <v>4.5738297872340405</v>
      </c>
      <c r="I26" s="2">
        <f t="shared" si="11"/>
        <v>3.8831914893617085</v>
      </c>
      <c r="J26" s="52">
        <f t="shared" si="3"/>
        <v>1.2302429408012967</v>
      </c>
      <c r="K26" s="52">
        <f t="shared" si="0"/>
        <v>1.2297687439853007</v>
      </c>
      <c r="L26" s="52">
        <f t="shared" si="1"/>
        <v>1.1642554775084888</v>
      </c>
      <c r="M26" s="52">
        <f t="shared" si="2"/>
        <v>1.1442660676127314</v>
      </c>
      <c r="N26" s="27" t="s">
        <v>7</v>
      </c>
      <c r="P26" s="30" t="s">
        <v>27</v>
      </c>
      <c r="Q26" s="33">
        <f>PERCENTRANK(B$4:B$55,Q25)</f>
        <v>0.44900000000000001</v>
      </c>
      <c r="R26" s="34">
        <f>PERCENTRANK(C$4:C$55,R25)</f>
        <v>0.56799999999999995</v>
      </c>
      <c r="S26" s="34">
        <f>PERCENTRANK(D$4:D$55,S25)</f>
        <v>0.68899999999999995</v>
      </c>
      <c r="T26" s="35">
        <f>PERCENTRANK(E$4:E$55,T25)</f>
        <v>0.501</v>
      </c>
    </row>
    <row r="27" spans="1:21" ht="12.75" customHeight="1">
      <c r="A27" s="28" t="s">
        <v>8</v>
      </c>
      <c r="B27" s="13">
        <f t="shared" si="4"/>
        <v>17.785957446808474</v>
      </c>
      <c r="C27" s="3">
        <f t="shared" si="5"/>
        <v>8.8574468085106268</v>
      </c>
      <c r="D27" s="3">
        <f t="shared" si="6"/>
        <v>5.2217021276595679</v>
      </c>
      <c r="E27" s="1">
        <f t="shared" si="7"/>
        <v>4.3544680851063822</v>
      </c>
      <c r="F27" s="14">
        <f t="shared" si="8"/>
        <v>14.462765957446805</v>
      </c>
      <c r="G27" s="5">
        <f t="shared" si="9"/>
        <v>7.2053191489361712</v>
      </c>
      <c r="H27" s="5">
        <f t="shared" si="10"/>
        <v>4.4812765957446787</v>
      </c>
      <c r="I27" s="2">
        <f t="shared" si="11"/>
        <v>3.8010638297872403</v>
      </c>
      <c r="J27" s="52">
        <f t="shared" si="3"/>
        <v>1.2297756528135322</v>
      </c>
      <c r="K27" s="52">
        <f t="shared" si="0"/>
        <v>1.2292927801565019</v>
      </c>
      <c r="L27" s="52">
        <f t="shared" si="1"/>
        <v>1.1652264742189717</v>
      </c>
      <c r="M27" s="52">
        <f t="shared" si="2"/>
        <v>1.1455919395465974</v>
      </c>
      <c r="N27" s="28" t="s">
        <v>11</v>
      </c>
      <c r="P27" s="30" t="s">
        <v>19</v>
      </c>
      <c r="Q27" s="24">
        <f t="array" ref="Q27">SQRT(AVERAGE((Q26:T26-Q$4:T$4)^2))</f>
        <v>0.12990477281455057</v>
      </c>
      <c r="U27" s="31"/>
    </row>
    <row r="28" spans="1:21" ht="12.75" customHeight="1">
      <c r="A28" s="28" t="s">
        <v>9</v>
      </c>
      <c r="B28" s="13">
        <f t="shared" si="4"/>
        <v>17.514042553191452</v>
      </c>
      <c r="C28" s="3">
        <f t="shared" si="5"/>
        <v>8.7425531914893497</v>
      </c>
      <c r="D28" s="3">
        <f t="shared" si="6"/>
        <v>5.1182978723404187</v>
      </c>
      <c r="E28" s="1">
        <f t="shared" si="7"/>
        <v>4.2655319148936162</v>
      </c>
      <c r="F28" s="14">
        <f t="shared" si="8"/>
        <v>14.247234042553188</v>
      </c>
      <c r="G28" s="5">
        <f t="shared" si="9"/>
        <v>7.1146808510638309</v>
      </c>
      <c r="H28" s="5">
        <f t="shared" si="10"/>
        <v>4.3887234042553169</v>
      </c>
      <c r="I28" s="2">
        <f t="shared" si="11"/>
        <v>3.7189361702127721</v>
      </c>
      <c r="J28" s="52">
        <f t="shared" si="3"/>
        <v>1.2292942265762647</v>
      </c>
      <c r="K28" s="52">
        <f t="shared" si="0"/>
        <v>1.2288046891354387</v>
      </c>
      <c r="L28" s="52">
        <f t="shared" si="1"/>
        <v>1.1662384253648121</v>
      </c>
      <c r="M28" s="52">
        <f t="shared" si="2"/>
        <v>1.1469763716459731</v>
      </c>
      <c r="N28" s="28" t="s">
        <v>12</v>
      </c>
      <c r="P28" s="30" t="s">
        <v>20</v>
      </c>
      <c r="Q28" s="24">
        <f t="array" ref="Q28">SQRT(AVERAGE((Q26:T26-Q$6:T$6)^2))</f>
        <v>0.17472406817608152</v>
      </c>
      <c r="U28" s="32"/>
    </row>
    <row r="29" spans="1:21" ht="12.75" customHeight="1">
      <c r="A29" s="28" t="s">
        <v>10</v>
      </c>
      <c r="B29" s="13">
        <f t="shared" si="4"/>
        <v>17.242127659574429</v>
      </c>
      <c r="C29" s="3">
        <f t="shared" si="5"/>
        <v>8.6276595744680726</v>
      </c>
      <c r="D29" s="3">
        <f t="shared" si="6"/>
        <v>5.0148936170212695</v>
      </c>
      <c r="E29" s="1">
        <f t="shared" si="7"/>
        <v>4.1765957446808502</v>
      </c>
      <c r="F29" s="14">
        <f t="shared" si="8"/>
        <v>14.031702127659571</v>
      </c>
      <c r="G29" s="5">
        <f t="shared" si="9"/>
        <v>7.0240425531914905</v>
      </c>
      <c r="H29" s="5">
        <f t="shared" si="10"/>
        <v>4.2961702127659551</v>
      </c>
      <c r="I29" s="2">
        <f t="shared" si="11"/>
        <v>3.6368085106383039</v>
      </c>
      <c r="J29" s="52">
        <f t="shared" si="3"/>
        <v>1.2287980105839336</v>
      </c>
      <c r="K29" s="52">
        <f t="shared" si="0"/>
        <v>1.2283040014539708</v>
      </c>
      <c r="L29" s="52">
        <f t="shared" si="1"/>
        <v>1.1672939778129943</v>
      </c>
      <c r="M29" s="52">
        <f t="shared" si="2"/>
        <v>1.1484233311882035</v>
      </c>
      <c r="N29" s="28" t="s">
        <v>13</v>
      </c>
      <c r="O29" s="32"/>
      <c r="P29" s="30" t="s">
        <v>25</v>
      </c>
      <c r="Q29" s="24">
        <f t="array" ref="Q29">SQRT(AVERAGE((Q26:T26-Q$8:T$8)^2))</f>
        <v>0.13556548233234009</v>
      </c>
      <c r="U29" s="32"/>
    </row>
    <row r="30" spans="1:21" ht="12.75" customHeight="1">
      <c r="B30" s="13">
        <f t="shared" si="4"/>
        <v>16.970212765957406</v>
      </c>
      <c r="C30" s="3">
        <f t="shared" si="5"/>
        <v>8.5127659574467955</v>
      </c>
      <c r="D30" s="3">
        <f t="shared" si="6"/>
        <v>4.9114893617021202</v>
      </c>
      <c r="E30" s="1">
        <f t="shared" si="7"/>
        <v>4.0876595744680841</v>
      </c>
      <c r="F30" s="14">
        <f t="shared" si="8"/>
        <v>13.816170212765954</v>
      </c>
      <c r="G30" s="5">
        <f t="shared" si="9"/>
        <v>6.9334042553191502</v>
      </c>
      <c r="H30" s="5">
        <f t="shared" si="10"/>
        <v>4.2036170212765933</v>
      </c>
      <c r="I30" s="2">
        <f t="shared" si="11"/>
        <v>3.5546808510638357</v>
      </c>
      <c r="J30" s="52">
        <f t="shared" si="3"/>
        <v>1.2282863126770949</v>
      </c>
      <c r="K30" s="52">
        <f t="shared" si="0"/>
        <v>1.2277902230950972</v>
      </c>
      <c r="L30" s="52">
        <f t="shared" si="1"/>
        <v>1.1683960115402126</v>
      </c>
      <c r="M30" s="52">
        <f t="shared" si="2"/>
        <v>1.1499371520919353</v>
      </c>
      <c r="O30" s="32"/>
      <c r="P30" s="30" t="s">
        <v>26</v>
      </c>
      <c r="Q30" s="24">
        <f t="array" ref="Q30">SQRT(AVERAGE((Q26:T26-Q$10:T$10)^2))</f>
        <v>0.23184531481140605</v>
      </c>
      <c r="U30" s="32"/>
    </row>
    <row r="31" spans="1:21" ht="12.75" customHeight="1">
      <c r="B31" s="13">
        <f t="shared" si="4"/>
        <v>16.698297872340383</v>
      </c>
      <c r="C31" s="21">
        <f t="shared" si="5"/>
        <v>8.3978723404255184</v>
      </c>
      <c r="D31" s="3">
        <f t="shared" si="6"/>
        <v>4.808085106382971</v>
      </c>
      <c r="E31" s="1">
        <f t="shared" si="7"/>
        <v>3.9987234042553181</v>
      </c>
      <c r="F31" s="14">
        <f t="shared" si="8"/>
        <v>13.600638297872337</v>
      </c>
      <c r="G31" s="5">
        <f t="shared" si="9"/>
        <v>6.8427659574468098</v>
      </c>
      <c r="H31" s="5">
        <f t="shared" si="10"/>
        <v>4.1110638297872315</v>
      </c>
      <c r="I31" s="2">
        <f t="shared" si="11"/>
        <v>3.4725531914893675</v>
      </c>
      <c r="J31" s="52">
        <f t="shared" si="3"/>
        <v>1.2277583968211727</v>
      </c>
      <c r="K31" s="52">
        <f t="shared" si="0"/>
        <v>1.2272628338671039</v>
      </c>
      <c r="L31" s="52">
        <f t="shared" si="1"/>
        <v>1.1695476658730968</v>
      </c>
      <c r="M31" s="52">
        <f t="shared" si="2"/>
        <v>1.151522578273388</v>
      </c>
    </row>
    <row r="32" spans="1:21" ht="12.75" customHeight="1">
      <c r="B32" s="13">
        <f t="shared" si="4"/>
        <v>16.42638297872336</v>
      </c>
      <c r="C32" s="3">
        <f t="shared" si="5"/>
        <v>8.2829787234042414</v>
      </c>
      <c r="D32" s="3">
        <f t="shared" si="6"/>
        <v>4.7046808510638218</v>
      </c>
      <c r="E32" s="1">
        <f t="shared" si="7"/>
        <v>3.9097872340425521</v>
      </c>
      <c r="F32" s="14">
        <f t="shared" si="8"/>
        <v>13.385106382978719</v>
      </c>
      <c r="G32" s="5">
        <f t="shared" si="9"/>
        <v>6.7521276595744695</v>
      </c>
      <c r="H32" s="5">
        <f t="shared" si="10"/>
        <v>4.0185106382978697</v>
      </c>
      <c r="I32" s="2">
        <f t="shared" si="11"/>
        <v>3.3904255319148993</v>
      </c>
      <c r="J32" s="52">
        <f t="shared" si="3"/>
        <v>1.2272134795739917</v>
      </c>
      <c r="K32" s="52">
        <f t="shared" si="0"/>
        <v>1.22672128564676</v>
      </c>
      <c r="L32" s="52">
        <f t="shared" si="1"/>
        <v>1.1707523693545814</v>
      </c>
      <c r="M32" s="52">
        <f t="shared" si="2"/>
        <v>1.1531848133040454</v>
      </c>
    </row>
    <row r="33" spans="2:13" ht="12.75" customHeight="1">
      <c r="B33" s="13">
        <f t="shared" si="4"/>
        <v>16.154468085106338</v>
      </c>
      <c r="C33" s="3">
        <f t="shared" si="5"/>
        <v>8.1680851063829643</v>
      </c>
      <c r="D33" s="3">
        <f t="shared" si="6"/>
        <v>4.6012765957446726</v>
      </c>
      <c r="E33" s="1">
        <f t="shared" si="7"/>
        <v>3.8208510638297861</v>
      </c>
      <c r="F33" s="14">
        <f t="shared" si="8"/>
        <v>13.169574468085102</v>
      </c>
      <c r="G33" s="5">
        <f t="shared" si="9"/>
        <v>6.6614893617021291</v>
      </c>
      <c r="H33" s="5">
        <f t="shared" si="10"/>
        <v>3.9259574468085079</v>
      </c>
      <c r="I33" s="2">
        <f t="shared" si="11"/>
        <v>3.308297872340431</v>
      </c>
      <c r="J33" s="52">
        <f t="shared" si="3"/>
        <v>1.2266507262064368</v>
      </c>
      <c r="K33" s="52">
        <f t="shared" si="0"/>
        <v>1.2261650004790929</v>
      </c>
      <c r="L33" s="52">
        <f t="shared" si="1"/>
        <v>1.1720138738348134</v>
      </c>
      <c r="M33" s="52">
        <f t="shared" si="2"/>
        <v>1.1549295774647865</v>
      </c>
    </row>
    <row r="34" spans="2:13" ht="12.75" customHeight="1">
      <c r="B34" s="20">
        <f t="shared" si="4"/>
        <v>15.882553191489317</v>
      </c>
      <c r="C34" s="3">
        <f t="shared" si="5"/>
        <v>8.0531914893616872</v>
      </c>
      <c r="D34" s="3">
        <f t="shared" si="6"/>
        <v>4.4978723404255234</v>
      </c>
      <c r="E34" s="1">
        <f t="shared" si="7"/>
        <v>3.7319148936170201</v>
      </c>
      <c r="F34" s="14">
        <f t="shared" si="8"/>
        <v>12.954042553191485</v>
      </c>
      <c r="G34" s="5">
        <f t="shared" si="9"/>
        <v>6.5708510638297888</v>
      </c>
      <c r="H34" s="5">
        <f t="shared" si="10"/>
        <v>3.8334042553191461</v>
      </c>
      <c r="I34" s="2">
        <f t="shared" si="11"/>
        <v>3.2261702127659628</v>
      </c>
      <c r="J34" s="52">
        <f t="shared" si="3"/>
        <v>1.2260692464358423</v>
      </c>
      <c r="K34" s="52">
        <f t="shared" si="0"/>
        <v>1.2255933685198952</v>
      </c>
      <c r="L34" s="52">
        <f t="shared" si="1"/>
        <v>1.1733362935005816</v>
      </c>
      <c r="M34" s="52">
        <f t="shared" si="2"/>
        <v>1.1567631735144737</v>
      </c>
    </row>
    <row r="35" spans="2:13" ht="12.75" customHeight="1">
      <c r="B35" s="13">
        <f t="shared" si="4"/>
        <v>15.610638297872296</v>
      </c>
      <c r="C35" s="3">
        <f t="shared" si="5"/>
        <v>7.938297872340411</v>
      </c>
      <c r="D35" s="3">
        <f t="shared" si="6"/>
        <v>4.3944680851063742</v>
      </c>
      <c r="E35" s="1">
        <f t="shared" si="7"/>
        <v>3.6429787234042541</v>
      </c>
      <c r="F35" s="14">
        <f t="shared" si="8"/>
        <v>12.738510638297868</v>
      </c>
      <c r="G35" s="5">
        <f t="shared" si="9"/>
        <v>6.4802127659574484</v>
      </c>
      <c r="H35" s="5">
        <f t="shared" si="10"/>
        <v>3.7408510638297843</v>
      </c>
      <c r="I35" s="2">
        <f t="shared" si="11"/>
        <v>3.1440425531914946</v>
      </c>
      <c r="J35" s="52">
        <f t="shared" si="3"/>
        <v>1.2254680897262418</v>
      </c>
      <c r="K35" s="52">
        <f t="shared" si="0"/>
        <v>1.2250057458055594</v>
      </c>
      <c r="L35" s="52">
        <f t="shared" si="1"/>
        <v>1.1747241496985539</v>
      </c>
      <c r="M35" s="52">
        <f t="shared" si="2"/>
        <v>1.158692562766459</v>
      </c>
    </row>
    <row r="36" spans="2:13" ht="12.75" customHeight="1">
      <c r="B36" s="13">
        <f t="shared" si="4"/>
        <v>15.338723404255274</v>
      </c>
      <c r="C36" s="3">
        <f t="shared" si="5"/>
        <v>7.8234042553191347</v>
      </c>
      <c r="D36" s="3">
        <f t="shared" si="6"/>
        <v>4.291063829787225</v>
      </c>
      <c r="E36" s="1">
        <f t="shared" si="7"/>
        <v>3.5540425531914881</v>
      </c>
      <c r="F36" s="14">
        <f t="shared" si="8"/>
        <v>12.52297872340425</v>
      </c>
      <c r="G36" s="5">
        <f t="shared" si="9"/>
        <v>6.3895744680851081</v>
      </c>
      <c r="H36" s="5">
        <f t="shared" si="10"/>
        <v>3.6482978723404225</v>
      </c>
      <c r="I36" s="2">
        <f t="shared" si="11"/>
        <v>3.0619148936170264</v>
      </c>
      <c r="J36" s="52">
        <f t="shared" si="3"/>
        <v>1.2248462401032965</v>
      </c>
      <c r="K36" s="52">
        <f t="shared" si="0"/>
        <v>1.2244014518331032</v>
      </c>
      <c r="L36" s="52">
        <f t="shared" si="1"/>
        <v>1.1761824225812081</v>
      </c>
      <c r="M36" s="52">
        <f t="shared" si="2"/>
        <v>1.160725453408378</v>
      </c>
    </row>
    <row r="37" spans="2:13" ht="12.75" customHeight="1">
      <c r="B37" s="13">
        <f t="shared" si="4"/>
        <v>15.066808510638253</v>
      </c>
      <c r="C37" s="3">
        <f t="shared" si="5"/>
        <v>7.7085106382978585</v>
      </c>
      <c r="D37" s="3">
        <f t="shared" si="6"/>
        <v>4.1876595744680758</v>
      </c>
      <c r="E37" s="1">
        <f t="shared" si="7"/>
        <v>3.4651063829787221</v>
      </c>
      <c r="F37" s="14">
        <f t="shared" si="8"/>
        <v>12.307446808510633</v>
      </c>
      <c r="G37" s="5">
        <f t="shared" si="9"/>
        <v>6.2989361702127677</v>
      </c>
      <c r="H37" s="5">
        <f t="shared" si="10"/>
        <v>3.5557446808510607</v>
      </c>
      <c r="I37" s="2">
        <f t="shared" si="11"/>
        <v>2.9797872340425582</v>
      </c>
      <c r="J37" s="52">
        <f t="shared" si="3"/>
        <v>1.224202610424407</v>
      </c>
      <c r="K37" s="52">
        <f t="shared" si="0"/>
        <v>1.2237797669312591</v>
      </c>
      <c r="L37" s="52">
        <f t="shared" si="1"/>
        <v>1.1777166108185719</v>
      </c>
      <c r="M37" s="52">
        <f t="shared" si="2"/>
        <v>1.1628704034273449</v>
      </c>
    </row>
    <row r="38" spans="2:13" ht="12.75" customHeight="1">
      <c r="B38" s="13">
        <f t="shared" si="4"/>
        <v>14.794893617021232</v>
      </c>
      <c r="C38" s="3">
        <f t="shared" si="5"/>
        <v>7.5936170212765823</v>
      </c>
      <c r="D38" s="3">
        <f t="shared" si="6"/>
        <v>4.0842553191489266</v>
      </c>
      <c r="E38" s="1">
        <f t="shared" si="7"/>
        <v>3.3761702127659561</v>
      </c>
      <c r="F38" s="14">
        <f t="shared" si="8"/>
        <v>12.091914893617016</v>
      </c>
      <c r="G38" s="5">
        <f t="shared" si="9"/>
        <v>6.2082978723404274</v>
      </c>
      <c r="H38" s="5">
        <f t="shared" si="10"/>
        <v>3.4631914893616988</v>
      </c>
      <c r="I38" s="2">
        <f t="shared" si="11"/>
        <v>2.89765957446809</v>
      </c>
      <c r="J38" s="52">
        <f t="shared" si="3"/>
        <v>1.223536036036033</v>
      </c>
      <c r="K38" s="52">
        <f t="shared" si="0"/>
        <v>1.2231399294012792</v>
      </c>
      <c r="L38" s="52">
        <f t="shared" si="1"/>
        <v>1.1793328008846822</v>
      </c>
      <c r="M38" s="52">
        <f t="shared" si="2"/>
        <v>1.165136941038253</v>
      </c>
    </row>
    <row r="39" spans="2:13" ht="12.75" customHeight="1">
      <c r="B39" s="13">
        <f t="shared" si="4"/>
        <v>14.522978723404211</v>
      </c>
      <c r="C39" s="3">
        <f t="shared" si="5"/>
        <v>7.4787234042553061</v>
      </c>
      <c r="D39" s="3">
        <f t="shared" si="6"/>
        <v>3.9808510638297778</v>
      </c>
      <c r="E39" s="1">
        <f t="shared" si="7"/>
        <v>3.2872340425531901</v>
      </c>
      <c r="F39" s="14">
        <f t="shared" si="8"/>
        <v>11.876382978723399</v>
      </c>
      <c r="G39" s="5">
        <f t="shared" si="9"/>
        <v>6.1176595744680871</v>
      </c>
      <c r="H39" s="5">
        <f t="shared" si="10"/>
        <v>3.370638297872337</v>
      </c>
      <c r="I39" s="2">
        <f t="shared" si="11"/>
        <v>2.8155319148936218</v>
      </c>
      <c r="J39" s="52">
        <f t="shared" si="3"/>
        <v>1.2228452677403721</v>
      </c>
      <c r="K39" s="52">
        <f t="shared" si="0"/>
        <v>1.2224811324035727</v>
      </c>
      <c r="L39" s="52">
        <f t="shared" si="1"/>
        <v>1.1810377477591196</v>
      </c>
      <c r="M39" s="52">
        <f t="shared" si="2"/>
        <v>1.1675357061890703</v>
      </c>
    </row>
    <row r="40" spans="2:13" ht="12.75" customHeight="1">
      <c r="B40" s="13">
        <f t="shared" si="4"/>
        <v>14.25106382978719</v>
      </c>
      <c r="C40" s="3">
        <f t="shared" si="5"/>
        <v>7.3638297872340299</v>
      </c>
      <c r="D40" s="3">
        <f t="shared" si="6"/>
        <v>3.8774468085106291</v>
      </c>
      <c r="E40" s="1">
        <f t="shared" si="7"/>
        <v>3.1982978723404241</v>
      </c>
      <c r="F40" s="14">
        <f t="shared" si="8"/>
        <v>11.660851063829782</v>
      </c>
      <c r="G40" s="5">
        <f t="shared" si="9"/>
        <v>6.0270212765957467</v>
      </c>
      <c r="H40" s="5">
        <f t="shared" si="10"/>
        <v>3.2780851063829752</v>
      </c>
      <c r="I40" s="2">
        <f t="shared" si="11"/>
        <v>2.7334042553191535</v>
      </c>
      <c r="J40" s="52">
        <f t="shared" si="3"/>
        <v>1.2221289639820425</v>
      </c>
      <c r="K40" s="52">
        <f t="shared" si="0"/>
        <v>1.2218025205634175</v>
      </c>
      <c r="L40" s="52">
        <f t="shared" si="1"/>
        <v>1.1828389692996675</v>
      </c>
      <c r="M40" s="52">
        <f t="shared" si="2"/>
        <v>1.1700786175760853</v>
      </c>
    </row>
    <row r="41" spans="2:13" ht="12.75" customHeight="1">
      <c r="B41" s="13">
        <f t="shared" si="4"/>
        <v>13.979148936170169</v>
      </c>
      <c r="C41" s="3">
        <f t="shared" si="5"/>
        <v>7.2489361702127537</v>
      </c>
      <c r="D41" s="3">
        <f t="shared" si="6"/>
        <v>3.7740425531914803</v>
      </c>
      <c r="E41" s="1">
        <f t="shared" si="7"/>
        <v>3.1093617021276581</v>
      </c>
      <c r="F41" s="14">
        <f t="shared" si="8"/>
        <v>11.445319148936164</v>
      </c>
      <c r="G41" s="5">
        <f t="shared" si="9"/>
        <v>5.9363829787234064</v>
      </c>
      <c r="H41" s="5">
        <f t="shared" si="10"/>
        <v>3.1855319148936134</v>
      </c>
      <c r="I41" s="2">
        <f t="shared" si="11"/>
        <v>2.6512765957446853</v>
      </c>
      <c r="J41" s="52">
        <f t="shared" si="3"/>
        <v>1.2213856821519498</v>
      </c>
      <c r="K41" s="52">
        <f t="shared" si="0"/>
        <v>1.2211031862657227</v>
      </c>
      <c r="L41" s="52">
        <f t="shared" si="1"/>
        <v>1.1847448570665227</v>
      </c>
      <c r="M41" s="52">
        <f t="shared" si="2"/>
        <v>1.1727790707005832</v>
      </c>
    </row>
    <row r="42" spans="2:13" ht="12.75" customHeight="1">
      <c r="B42" s="13">
        <f t="shared" si="4"/>
        <v>13.707234042553148</v>
      </c>
      <c r="C42" s="3">
        <f t="shared" si="5"/>
        <v>7.1340425531914775</v>
      </c>
      <c r="D42" s="3">
        <f t="shared" si="6"/>
        <v>3.6706382978723315</v>
      </c>
      <c r="E42" s="1">
        <f t="shared" si="7"/>
        <v>3.020425531914892</v>
      </c>
      <c r="F42" s="14">
        <f t="shared" si="8"/>
        <v>11.229787234042547</v>
      </c>
      <c r="G42" s="5">
        <f t="shared" si="9"/>
        <v>5.845744680851066</v>
      </c>
      <c r="H42" s="5">
        <f t="shared" si="10"/>
        <v>3.0929787234042516</v>
      </c>
      <c r="I42" s="2">
        <f t="shared" si="11"/>
        <v>2.5691489361702171</v>
      </c>
      <c r="J42" s="52">
        <f t="shared" si="3"/>
        <v>1.2206138688897277</v>
      </c>
      <c r="K42" s="52">
        <f t="shared" si="0"/>
        <v>1.220382165605093</v>
      </c>
      <c r="L42" s="52">
        <f t="shared" si="1"/>
        <v>1.1867648070440928</v>
      </c>
      <c r="M42" s="52">
        <f t="shared" si="2"/>
        <v>1.1756521739130408</v>
      </c>
    </row>
    <row r="43" spans="2:13" ht="12.75" customHeight="1">
      <c r="B43" s="13">
        <f t="shared" si="4"/>
        <v>13.435319148936127</v>
      </c>
      <c r="C43" s="3">
        <f t="shared" si="5"/>
        <v>7.0191489361702013</v>
      </c>
      <c r="D43" s="3">
        <f t="shared" si="6"/>
        <v>3.5672340425531828</v>
      </c>
      <c r="E43" s="1">
        <f t="shared" si="7"/>
        <v>2.931489361702126</v>
      </c>
      <c r="F43" s="14">
        <f t="shared" si="8"/>
        <v>11.01425531914893</v>
      </c>
      <c r="G43" s="5">
        <f t="shared" si="9"/>
        <v>5.7551063829787257</v>
      </c>
      <c r="H43" s="5">
        <f t="shared" si="10"/>
        <v>3.0004255319148898</v>
      </c>
      <c r="I43" s="2">
        <f t="shared" si="11"/>
        <v>2.4870212765957489</v>
      </c>
      <c r="J43" s="52">
        <f t="shared" si="3"/>
        <v>1.2198118492475869</v>
      </c>
      <c r="K43" s="52">
        <f t="shared" si="0"/>
        <v>1.2196384339531936</v>
      </c>
      <c r="L43" s="52">
        <f t="shared" si="1"/>
        <v>1.1889093745567991</v>
      </c>
      <c r="M43" s="52">
        <f t="shared" si="2"/>
        <v>1.1787150312259362</v>
      </c>
    </row>
    <row r="44" spans="2:13" ht="12.75" customHeight="1">
      <c r="B44" s="13">
        <f t="shared" si="4"/>
        <v>13.163404255319106</v>
      </c>
      <c r="C44" s="3">
        <f t="shared" si="5"/>
        <v>6.9042553191489251</v>
      </c>
      <c r="D44" s="3">
        <f t="shared" si="6"/>
        <v>3.463829787234034</v>
      </c>
      <c r="E44" s="1">
        <f t="shared" si="7"/>
        <v>2.84255319148936</v>
      </c>
      <c r="F44" s="14">
        <f t="shared" si="8"/>
        <v>10.798723404255313</v>
      </c>
      <c r="G44" s="5">
        <f t="shared" si="9"/>
        <v>5.6644680851063853</v>
      </c>
      <c r="H44" s="5">
        <f t="shared" si="10"/>
        <v>2.907872340425528</v>
      </c>
      <c r="I44" s="2">
        <f t="shared" si="11"/>
        <v>2.4048936170212807</v>
      </c>
      <c r="J44" s="52">
        <f t="shared" si="3"/>
        <v>1.2189778145564849</v>
      </c>
      <c r="K44" s="52">
        <f t="shared" si="0"/>
        <v>1.2188709011005496</v>
      </c>
      <c r="L44" s="52">
        <f t="shared" si="1"/>
        <v>1.191190458769297</v>
      </c>
      <c r="M44" s="52">
        <f t="shared" si="2"/>
        <v>1.181987083075287</v>
      </c>
    </row>
    <row r="45" spans="2:13" ht="12.75" customHeight="1">
      <c r="B45" s="13">
        <f t="shared" si="4"/>
        <v>12.891489361702085</v>
      </c>
      <c r="C45" s="3">
        <f t="shared" si="5"/>
        <v>6.7893617021276489</v>
      </c>
      <c r="D45" s="3">
        <f t="shared" si="6"/>
        <v>3.3604255319148852</v>
      </c>
      <c r="E45" s="1">
        <f t="shared" si="7"/>
        <v>2.753617021276594</v>
      </c>
      <c r="F45" s="14">
        <f t="shared" si="8"/>
        <v>10.583191489361695</v>
      </c>
      <c r="G45" s="5">
        <f t="shared" si="9"/>
        <v>5.573829787234045</v>
      </c>
      <c r="H45" s="5">
        <f t="shared" si="10"/>
        <v>2.8153191489361662</v>
      </c>
      <c r="I45" s="2">
        <f t="shared" si="11"/>
        <v>2.3227659574468125</v>
      </c>
      <c r="J45" s="52">
        <f t="shared" si="3"/>
        <v>1.2181098088096307</v>
      </c>
      <c r="K45" s="52">
        <f t="shared" si="0"/>
        <v>1.2180784059243401</v>
      </c>
      <c r="L45" s="52">
        <f t="shared" si="1"/>
        <v>1.1936215235792007</v>
      </c>
      <c r="M45" s="52">
        <f t="shared" si="2"/>
        <v>1.1854905193734515</v>
      </c>
    </row>
    <row r="46" spans="2:13" ht="12.75" customHeight="1">
      <c r="B46" s="13">
        <f t="shared" si="4"/>
        <v>12.619574468085064</v>
      </c>
      <c r="C46" s="3">
        <f t="shared" si="5"/>
        <v>6.6744680851063727</v>
      </c>
      <c r="D46" s="3">
        <f t="shared" si="6"/>
        <v>3.2570212765957365</v>
      </c>
      <c r="E46" s="1">
        <f t="shared" si="7"/>
        <v>2.664680851063828</v>
      </c>
      <c r="F46" s="14">
        <f t="shared" si="8"/>
        <v>10.367659574468078</v>
      </c>
      <c r="G46" s="5">
        <f t="shared" si="9"/>
        <v>5.4831914893617046</v>
      </c>
      <c r="H46" s="5">
        <f t="shared" si="10"/>
        <v>2.7227659574468044</v>
      </c>
      <c r="I46" s="2">
        <f t="shared" si="11"/>
        <v>2.2406382978723443</v>
      </c>
      <c r="J46" s="52">
        <f t="shared" si="3"/>
        <v>1.2172057133475587</v>
      </c>
      <c r="K46" s="52">
        <f t="shared" si="0"/>
        <v>1.2172597105273344</v>
      </c>
      <c r="L46" s="52">
        <f t="shared" si="1"/>
        <v>1.1962178635617711</v>
      </c>
      <c r="M46" s="52">
        <f t="shared" si="2"/>
        <v>1.1892507834013835</v>
      </c>
    </row>
    <row r="47" spans="2:13" ht="12.75" customHeight="1">
      <c r="B47" s="13">
        <f t="shared" si="4"/>
        <v>12.347659574468043</v>
      </c>
      <c r="C47" s="3">
        <f t="shared" si="5"/>
        <v>6.5595744680850965</v>
      </c>
      <c r="D47" s="3">
        <f t="shared" si="6"/>
        <v>3.1536170212765877</v>
      </c>
      <c r="E47" s="1">
        <f t="shared" si="7"/>
        <v>2.575744680851062</v>
      </c>
      <c r="F47" s="14">
        <f t="shared" si="8"/>
        <v>10.152127659574461</v>
      </c>
      <c r="G47" s="5">
        <f t="shared" si="9"/>
        <v>5.3925531914893643</v>
      </c>
      <c r="H47" s="5">
        <f t="shared" si="10"/>
        <v>2.6302127659574426</v>
      </c>
      <c r="I47" s="2">
        <f t="shared" si="11"/>
        <v>2.158510638297876</v>
      </c>
      <c r="J47" s="52">
        <f t="shared" si="3"/>
        <v>1.2162632295923681</v>
      </c>
      <c r="K47" s="52">
        <f t="shared" si="0"/>
        <v>1.216413493785754</v>
      </c>
      <c r="L47" s="52">
        <f t="shared" si="1"/>
        <v>1.1989969260637425</v>
      </c>
      <c r="M47" s="52">
        <f t="shared" si="2"/>
        <v>1.193297190734349</v>
      </c>
    </row>
    <row r="48" spans="2:13" ht="12.75" customHeight="1">
      <c r="B48" s="13">
        <f t="shared" si="4"/>
        <v>12.075744680851022</v>
      </c>
      <c r="C48" s="3">
        <f t="shared" si="5"/>
        <v>6.4446808510638203</v>
      </c>
      <c r="D48" s="3">
        <f t="shared" si="6"/>
        <v>3.050212765957439</v>
      </c>
      <c r="E48" s="1">
        <f t="shared" si="7"/>
        <v>2.486808510638296</v>
      </c>
      <c r="F48" s="14">
        <f t="shared" si="8"/>
        <v>9.9365957446808437</v>
      </c>
      <c r="G48" s="5">
        <f t="shared" si="9"/>
        <v>5.3019148936170239</v>
      </c>
      <c r="H48" s="5">
        <f t="shared" si="10"/>
        <v>2.5376595744680808</v>
      </c>
      <c r="I48" s="2">
        <f t="shared" si="11"/>
        <v>2.0763829787234078</v>
      </c>
      <c r="J48" s="52">
        <f t="shared" si="3"/>
        <v>1.2152798595349203</v>
      </c>
      <c r="K48" s="52">
        <f t="shared" si="0"/>
        <v>1.21553834423532</v>
      </c>
      <c r="L48" s="52">
        <f t="shared" si="1"/>
        <v>1.2019787037813354</v>
      </c>
      <c r="M48" s="52">
        <f t="shared" si="2"/>
        <v>1.1976636950507193</v>
      </c>
    </row>
    <row r="49" spans="2:13" ht="12.75" customHeight="1">
      <c r="B49" s="13">
        <f t="shared" si="4"/>
        <v>11.803829787234001</v>
      </c>
      <c r="C49" s="3">
        <f t="shared" si="5"/>
        <v>6.3297872340425441</v>
      </c>
      <c r="D49" s="3">
        <f t="shared" si="6"/>
        <v>2.9468085106382902</v>
      </c>
      <c r="E49" s="1">
        <f t="shared" si="7"/>
        <v>2.39787234042553</v>
      </c>
      <c r="F49" s="14">
        <f t="shared" si="8"/>
        <v>9.7210638297872265</v>
      </c>
      <c r="G49" s="5">
        <f t="shared" si="9"/>
        <v>5.2112765957446836</v>
      </c>
      <c r="H49" s="5">
        <f t="shared" si="10"/>
        <v>2.445106382978719</v>
      </c>
      <c r="I49" s="2">
        <f t="shared" si="11"/>
        <v>1.9942553191489398</v>
      </c>
      <c r="J49" s="52">
        <f t="shared" si="3"/>
        <v>1.2142528836262525</v>
      </c>
      <c r="K49" s="52">
        <f t="shared" si="0"/>
        <v>1.2146327522149161</v>
      </c>
      <c r="L49" s="52">
        <f t="shared" si="1"/>
        <v>1.2051862164984328</v>
      </c>
      <c r="M49" s="52">
        <f t="shared" si="2"/>
        <v>1.202389843166539</v>
      </c>
    </row>
    <row r="50" spans="2:13" ht="12.75" customHeight="1">
      <c r="B50" s="13">
        <f t="shared" si="4"/>
        <v>11.53191489361698</v>
      </c>
      <c r="C50" s="3">
        <f t="shared" si="5"/>
        <v>6.2148936170212679</v>
      </c>
      <c r="D50" s="3">
        <f t="shared" si="6"/>
        <v>2.8434042553191414</v>
      </c>
      <c r="E50" s="1">
        <f t="shared" si="7"/>
        <v>2.308936170212764</v>
      </c>
      <c r="F50" s="14">
        <f t="shared" si="8"/>
        <v>9.5055319148936093</v>
      </c>
      <c r="G50" s="5">
        <f t="shared" si="9"/>
        <v>5.1206382978723433</v>
      </c>
      <c r="H50" s="5">
        <f t="shared" si="10"/>
        <v>2.3525531914893572</v>
      </c>
      <c r="I50" s="2">
        <f t="shared" si="11"/>
        <v>1.9121276595744718</v>
      </c>
      <c r="J50" s="52">
        <f t="shared" si="3"/>
        <v>1.2131793356612017</v>
      </c>
      <c r="K50" s="52">
        <f t="shared" si="0"/>
        <v>1.2136951011758816</v>
      </c>
      <c r="L50" s="52">
        <f t="shared" si="1"/>
        <v>1.2086461065388434</v>
      </c>
      <c r="M50" s="52">
        <f t="shared" si="2"/>
        <v>1.2075219761878235</v>
      </c>
    </row>
    <row r="51" spans="2:13" ht="12.75" customHeight="1">
      <c r="B51" s="13">
        <f t="shared" si="4"/>
        <v>11.259999999999959</v>
      </c>
      <c r="C51" s="3">
        <f t="shared" si="5"/>
        <v>6.0999999999999917</v>
      </c>
      <c r="D51" s="3">
        <f t="shared" si="6"/>
        <v>2.7399999999999927</v>
      </c>
      <c r="E51" s="1">
        <f t="shared" si="7"/>
        <v>2.219999999999998</v>
      </c>
      <c r="F51" s="14">
        <f t="shared" si="8"/>
        <v>9.289999999999992</v>
      </c>
      <c r="G51" s="5">
        <f t="shared" si="9"/>
        <v>5.0300000000000029</v>
      </c>
      <c r="H51" s="5">
        <f t="shared" si="10"/>
        <v>2.2599999999999953</v>
      </c>
      <c r="I51" s="2">
        <f t="shared" si="11"/>
        <v>1.8300000000000038</v>
      </c>
      <c r="J51" s="52">
        <f t="shared" si="3"/>
        <v>1.2120559741657662</v>
      </c>
      <c r="K51" s="52">
        <f t="shared" si="0"/>
        <v>1.2127236580516876</v>
      </c>
      <c r="L51" s="52">
        <f t="shared" si="1"/>
        <v>1.2123893805309727</v>
      </c>
      <c r="M51" s="52">
        <f t="shared" si="2"/>
        <v>1.2131147540983569</v>
      </c>
    </row>
    <row r="52" spans="2:13" ht="12.75" customHeight="1">
      <c r="B52" s="13">
        <f t="shared" si="4"/>
        <v>10.988085106382938</v>
      </c>
      <c r="C52" s="3">
        <f t="shared" si="5"/>
        <v>5.9851063829787154</v>
      </c>
      <c r="D52" s="3">
        <f t="shared" si="6"/>
        <v>2.6365957446808439</v>
      </c>
      <c r="E52" s="1">
        <f t="shared" si="7"/>
        <v>2.131063829787232</v>
      </c>
      <c r="F52" s="14">
        <f t="shared" si="8"/>
        <v>9.0744680851063748</v>
      </c>
      <c r="G52" s="5">
        <f t="shared" si="9"/>
        <v>4.9393617021276626</v>
      </c>
      <c r="H52" s="5">
        <f t="shared" si="10"/>
        <v>2.1674468085106335</v>
      </c>
      <c r="I52" s="2">
        <f t="shared" si="11"/>
        <v>1.7478723404255359</v>
      </c>
      <c r="J52" s="52">
        <f t="shared" si="3"/>
        <v>1.2108792497069134</v>
      </c>
      <c r="K52" s="52">
        <f t="shared" si="0"/>
        <v>1.2117165625673032</v>
      </c>
      <c r="L52" s="52">
        <f t="shared" si="1"/>
        <v>1.2164523412192003</v>
      </c>
      <c r="M52" s="52">
        <f t="shared" si="2"/>
        <v>1.2192331101643297</v>
      </c>
    </row>
    <row r="53" spans="2:13" ht="12.75" customHeight="1">
      <c r="B53" s="13">
        <f t="shared" si="4"/>
        <v>10.716170212765917</v>
      </c>
      <c r="C53" s="3">
        <f t="shared" si="5"/>
        <v>5.8702127659574392</v>
      </c>
      <c r="D53" s="3">
        <f t="shared" si="6"/>
        <v>2.5331914893616951</v>
      </c>
      <c r="E53" s="1">
        <f t="shared" si="7"/>
        <v>2.042127659574466</v>
      </c>
      <c r="F53" s="14">
        <f t="shared" si="8"/>
        <v>8.8589361702127576</v>
      </c>
      <c r="G53" s="5">
        <f t="shared" si="9"/>
        <v>4.8487234042553222</v>
      </c>
      <c r="H53" s="5">
        <f t="shared" si="10"/>
        <v>2.0748936170212717</v>
      </c>
      <c r="I53" s="2">
        <f t="shared" si="11"/>
        <v>1.6657446808510679</v>
      </c>
      <c r="J53" s="52">
        <f t="shared" si="3"/>
        <v>1.209645267430407</v>
      </c>
      <c r="K53" s="52">
        <f t="shared" si="0"/>
        <v>1.2106718153495084</v>
      </c>
      <c r="L53" s="52">
        <f t="shared" si="1"/>
        <v>1.2208777686628378</v>
      </c>
      <c r="M53" s="52">
        <f t="shared" si="2"/>
        <v>1.2259547834972495</v>
      </c>
    </row>
    <row r="54" spans="2:13" ht="12.75" customHeight="1">
      <c r="B54" s="13">
        <f t="shared" si="4"/>
        <v>10.444255319148896</v>
      </c>
      <c r="C54" s="3">
        <f t="shared" si="5"/>
        <v>5.755319148936163</v>
      </c>
      <c r="D54" s="3">
        <f t="shared" si="6"/>
        <v>2.4297872340425464</v>
      </c>
      <c r="E54" s="1">
        <f t="shared" si="7"/>
        <v>1.9531914893617</v>
      </c>
      <c r="F54" s="14">
        <f t="shared" si="8"/>
        <v>8.6434042553191404</v>
      </c>
      <c r="G54" s="5">
        <f t="shared" si="9"/>
        <v>4.7580851063829819</v>
      </c>
      <c r="H54" s="5">
        <f t="shared" si="10"/>
        <v>1.9823404255319099</v>
      </c>
      <c r="I54" s="2">
        <f t="shared" si="11"/>
        <v>1.5836170212765999</v>
      </c>
      <c r="J54" s="52">
        <f t="shared" si="3"/>
        <v>1.2083497439936948</v>
      </c>
      <c r="K54" s="52">
        <f t="shared" si="0"/>
        <v>1.2095872646782608</v>
      </c>
      <c r="L54" s="52">
        <f t="shared" si="1"/>
        <v>1.2257164323280023</v>
      </c>
      <c r="M54" s="52">
        <f t="shared" si="2"/>
        <v>1.2333736396614223</v>
      </c>
    </row>
    <row r="55" spans="2:13" ht="12.75" customHeight="1" thickBot="1">
      <c r="B55" s="17">
        <f t="shared" si="4"/>
        <v>10.172340425531875</v>
      </c>
      <c r="C55" s="4">
        <f t="shared" si="5"/>
        <v>5.6404255319148868</v>
      </c>
      <c r="D55" s="4">
        <f t="shared" si="6"/>
        <v>2.3263829787233976</v>
      </c>
      <c r="E55" s="4">
        <f t="shared" si="7"/>
        <v>1.8642553191489339</v>
      </c>
      <c r="F55" s="18">
        <f t="shared" si="8"/>
        <v>8.4278723404255231</v>
      </c>
      <c r="G55" s="6">
        <f t="shared" si="9"/>
        <v>4.6674468085106415</v>
      </c>
      <c r="H55" s="6">
        <f t="shared" si="10"/>
        <v>1.8897872340425481</v>
      </c>
      <c r="I55" s="19">
        <f t="shared" si="11"/>
        <v>1.5014893617021319</v>
      </c>
      <c r="J55" s="52">
        <f t="shared" si="3"/>
        <v>1.2069879578904814</v>
      </c>
      <c r="K55" s="52">
        <f t="shared" si="0"/>
        <v>1.2084605916943953</v>
      </c>
      <c r="L55" s="52">
        <f t="shared" si="1"/>
        <v>1.2310290475118215</v>
      </c>
      <c r="M55" s="52">
        <f t="shared" si="2"/>
        <v>1.2416040810542674</v>
      </c>
    </row>
  </sheetData>
  <mergeCells count="6">
    <mergeCell ref="B1:M1"/>
    <mergeCell ref="B2:E2"/>
    <mergeCell ref="J2:M2"/>
    <mergeCell ref="Q1:T1"/>
    <mergeCell ref="V1:Y1"/>
    <mergeCell ref="F2:I2"/>
  </mergeCells>
  <phoneticPr fontId="0" type="noConversion"/>
  <pageMargins left="0.75" right="0.75" top="1" bottom="1" header="0.5" footer="0.5"/>
  <pageSetup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Coggan</dc:creator>
  <cp:lastModifiedBy>Gavin Francis</cp:lastModifiedBy>
  <dcterms:created xsi:type="dcterms:W3CDTF">2003-05-05T18:41:53Z</dcterms:created>
  <dcterms:modified xsi:type="dcterms:W3CDTF">2017-11-06T15:01:49Z</dcterms:modified>
</cp:coreProperties>
</file>