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\Documents\"/>
    </mc:Choice>
  </mc:AlternateContent>
  <xr:revisionPtr revIDLastSave="0" documentId="8_{114F8BA2-474B-41C4-A08F-BBC9360FE9CA}" xr6:coauthVersionLast="47" xr6:coauthVersionMax="47" xr10:uidLastSave="{00000000-0000-0000-0000-000000000000}"/>
  <bookViews>
    <workbookView xWindow="8205" yWindow="1590" windowWidth="17715" windowHeight="13755" firstSheet="1" activeTab="2" xr2:uid="{438F8D4B-59DF-49C9-8EF6-463E1515DF2A}"/>
  </bookViews>
  <sheets>
    <sheet name="Sheet1" sheetId="1" r:id="rId1"/>
    <sheet name="diamond 004" sheetId="2" r:id="rId2"/>
    <sheet name="diamond 220" sheetId="6" r:id="rId3"/>
    <sheet name="diamond 33-3" sheetId="3" r:id="rId4"/>
    <sheet name="diamond 11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8" i="6"/>
  <c r="G9" i="6"/>
  <c r="G10" i="6"/>
  <c r="G11" i="6"/>
  <c r="G12" i="6"/>
  <c r="G13" i="6"/>
  <c r="G14" i="6"/>
  <c r="G15" i="6"/>
  <c r="G7" i="6"/>
  <c r="K25" i="1"/>
  <c r="K27" i="1"/>
  <c r="K24" i="1"/>
  <c r="C24" i="1"/>
  <c r="C25" i="1"/>
  <c r="C27" i="1" s="1"/>
  <c r="D24" i="1"/>
  <c r="D25" i="1" s="1"/>
  <c r="D27" i="1" s="1"/>
  <c r="J24" i="1"/>
  <c r="J25" i="1" s="1"/>
  <c r="J27" i="1" s="1"/>
  <c r="E24" i="1"/>
  <c r="E25" i="1" s="1"/>
  <c r="E27" i="1" s="1"/>
  <c r="F24" i="1"/>
  <c r="F25" i="1" s="1"/>
  <c r="F27" i="1" s="1"/>
  <c r="H24" i="1"/>
  <c r="H25" i="1" s="1"/>
  <c r="I24" i="1"/>
  <c r="I25" i="1" s="1"/>
  <c r="I27" i="1" s="1"/>
  <c r="G24" i="1"/>
  <c r="G25" i="1" s="1"/>
  <c r="H22" i="1"/>
  <c r="H16" i="1"/>
  <c r="H14" i="1"/>
  <c r="H15" i="1" s="1"/>
  <c r="G14" i="1"/>
  <c r="G15" i="1" s="1"/>
  <c r="H12" i="1"/>
  <c r="H17" i="1" l="1"/>
  <c r="G27" i="1"/>
  <c r="H27" i="1"/>
  <c r="G16" i="1" l="1"/>
  <c r="G17" i="1" s="1"/>
</calcChain>
</file>

<file path=xl/sharedStrings.xml><?xml version="1.0" encoding="utf-8"?>
<sst xmlns="http://schemas.openxmlformats.org/spreadsheetml/2006/main" count="37" uniqueCount="19">
  <si>
    <t>lambda</t>
    <phoneticPr fontId="1" type="noConversion"/>
  </si>
  <si>
    <t>eV</t>
    <phoneticPr fontId="1" type="noConversion"/>
  </si>
  <si>
    <t>d</t>
    <phoneticPr fontId="1" type="noConversion"/>
  </si>
  <si>
    <t>thick</t>
    <phoneticPr fontId="1" type="noConversion"/>
  </si>
  <si>
    <t>chi0</t>
    <phoneticPr fontId="1" type="noConversion"/>
  </si>
  <si>
    <t>extincL</t>
    <phoneticPr fontId="1" type="noConversion"/>
  </si>
  <si>
    <t>k0</t>
    <phoneticPr fontId="1" type="noConversion"/>
  </si>
  <si>
    <t>electron charge</t>
    <phoneticPr fontId="1" type="noConversion"/>
  </si>
  <si>
    <t>planck const</t>
    <phoneticPr fontId="1" type="noConversion"/>
  </si>
  <si>
    <t>light v</t>
    <phoneticPr fontId="1" type="noConversion"/>
  </si>
  <si>
    <t>bragg angle</t>
    <phoneticPr fontId="1" type="noConversion"/>
  </si>
  <si>
    <t>Diamond [004]</t>
    <phoneticPr fontId="1" type="noConversion"/>
  </si>
  <si>
    <t>Si [111]</t>
    <phoneticPr fontId="1" type="noConversion"/>
  </si>
  <si>
    <t>extinction length</t>
    <phoneticPr fontId="1" type="noConversion"/>
  </si>
  <si>
    <t>chi_R</t>
    <phoneticPr fontId="1" type="noConversion"/>
  </si>
  <si>
    <t>chi_I</t>
    <phoneticPr fontId="1" type="noConversion"/>
  </si>
  <si>
    <t>interplanar d</t>
    <phoneticPr fontId="1" type="noConversion"/>
  </si>
  <si>
    <t>extinction length [um]</t>
    <phoneticPr fontId="1" type="noConversion"/>
  </si>
  <si>
    <t>interplanar d [nm]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</si>
</sst>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E+00"/>
    <numFmt numFmtId="177" formatCode="0.0000E+00"/>
    <numFmt numFmtId="178" formatCode="0.000_);[Red]\(0.000\)"/>
    <numFmt numFmtId="179" formatCode="0.00000E+00"/>
    <numFmt numFmtId="180" formatCode="0.000000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15299650043745"/>
                  <c:y val="0.64517680081656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Sheet1!$C$23:$K$23</c:f>
              <c:numCache>
                <c:formatCode>General</c:formatCode>
                <c:ptCount val="9"/>
                <c:pt idx="0">
                  <c:v>12000</c:v>
                </c:pt>
                <c:pt idx="1">
                  <c:v>11000</c:v>
                </c:pt>
                <c:pt idx="2">
                  <c:v>10000</c:v>
                </c:pt>
                <c:pt idx="3">
                  <c:v>9000</c:v>
                </c:pt>
                <c:pt idx="4">
                  <c:v>8000</c:v>
                </c:pt>
                <c:pt idx="5">
                  <c:v>7000</c:v>
                </c:pt>
                <c:pt idx="6">
                  <c:v>6000</c:v>
                </c:pt>
                <c:pt idx="7">
                  <c:v>5000</c:v>
                </c:pt>
                <c:pt idx="8">
                  <c:v>4000</c:v>
                </c:pt>
              </c:numCache>
            </c:numRef>
          </c:xVal>
          <c:yVal>
            <c:numRef>
              <c:f>Sheet1!$C$28:$K$28</c:f>
              <c:numCache>
                <c:formatCode>0.00E+00</c:formatCode>
                <c:ptCount val="9"/>
                <c:pt idx="0">
                  <c:v>-6.7739100000000003E-6</c:v>
                </c:pt>
                <c:pt idx="1">
                  <c:v>-8.0730200000000002E-6</c:v>
                </c:pt>
                <c:pt idx="2">
                  <c:v>-9.7847999999999999E-6</c:v>
                </c:pt>
                <c:pt idx="3">
                  <c:v>-1.21036E-5</c:v>
                </c:pt>
                <c:pt idx="4">
                  <c:v>-1.5354800000000001E-5</c:v>
                </c:pt>
                <c:pt idx="5">
                  <c:v>-2.0110099999999999E-5</c:v>
                </c:pt>
                <c:pt idx="6">
                  <c:v>-2.74564E-5</c:v>
                </c:pt>
                <c:pt idx="7">
                  <c:v>-3.9651299999999998E-5</c:v>
                </c:pt>
                <c:pt idx="8">
                  <c:v>-6.1978999999999997E-5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0-4733-B07D-2B865D6F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34495"/>
        <c:axId val="980237855"/>
      </c:scatterChart>
      <c:valAx>
        <c:axId val="9802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237855"/>
        <c:crosses val="autoZero"/>
        <c:crossBetween val="midCat"/>
      </c:valAx>
      <c:valAx>
        <c:axId val="980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2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extinction length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957108486439195"/>
                  <c:y val="0.113883420822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Sheet1!$C$23:$K$23</c:f>
              <c:numCache>
                <c:formatCode>General</c:formatCode>
                <c:ptCount val="9"/>
                <c:pt idx="0">
                  <c:v>12000</c:v>
                </c:pt>
                <c:pt idx="1">
                  <c:v>11000</c:v>
                </c:pt>
                <c:pt idx="2">
                  <c:v>10000</c:v>
                </c:pt>
                <c:pt idx="3">
                  <c:v>9000</c:v>
                </c:pt>
                <c:pt idx="4">
                  <c:v>8000</c:v>
                </c:pt>
                <c:pt idx="5">
                  <c:v>7000</c:v>
                </c:pt>
                <c:pt idx="6">
                  <c:v>6000</c:v>
                </c:pt>
                <c:pt idx="7">
                  <c:v>5000</c:v>
                </c:pt>
                <c:pt idx="8">
                  <c:v>4000</c:v>
                </c:pt>
              </c:numCache>
            </c:numRef>
          </c:xVal>
          <c:yVal>
            <c:numRef>
              <c:f>Sheet1!$C$29:$K$29</c:f>
              <c:numCache>
                <c:formatCode>0.00E+00</c:formatCode>
                <c:ptCount val="9"/>
                <c:pt idx="0">
                  <c:v>4.68368952467799E-6</c:v>
                </c:pt>
                <c:pt idx="1">
                  <c:v>4.6746340724748603E-6</c:v>
                </c:pt>
                <c:pt idx="2">
                  <c:v>4.6638387752345103E-6</c:v>
                </c:pt>
                <c:pt idx="3">
                  <c:v>4.6510878537196003E-6</c:v>
                </c:pt>
                <c:pt idx="4" formatCode="0.000E+00">
                  <c:v>4.6353060324737296E-6</c:v>
                </c:pt>
                <c:pt idx="5" formatCode="0.000E+00">
                  <c:v>4.6161222686178204E-6</c:v>
                </c:pt>
                <c:pt idx="6">
                  <c:v>4.59238730098347E-6</c:v>
                </c:pt>
                <c:pt idx="7">
                  <c:v>4.5638541839284302E-6</c:v>
                </c:pt>
                <c:pt idx="8">
                  <c:v>4.5331075769940002E-6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8-441D-B9BD-B47ECA71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34495"/>
        <c:axId val="980237855"/>
      </c:scatterChart>
      <c:valAx>
        <c:axId val="9802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237855"/>
        <c:crosses val="autoZero"/>
        <c:crossBetween val="midCat"/>
      </c:valAx>
      <c:valAx>
        <c:axId val="980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2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extincL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'diamond 220'!$B$7:$B$15</c:f>
              <c:numCache>
                <c:formatCode>General</c:formatCode>
                <c:ptCount val="9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</c:numCache>
            </c:numRef>
          </c:xVal>
          <c:yVal>
            <c:numRef>
              <c:f>'diamond 220'!$C$7:$C$15</c:f>
              <c:numCache>
                <c:formatCode>General</c:formatCode>
                <c:ptCount val="9"/>
                <c:pt idx="0">
                  <c:v>2.1128100451735898</c:v>
                </c:pt>
                <c:pt idx="1">
                  <c:v>2.54974678014697</c:v>
                </c:pt>
                <c:pt idx="2">
                  <c:v>2.9859649583102699</c:v>
                </c:pt>
                <c:pt idx="3">
                  <c:v>3.4214770078445298</c:v>
                </c:pt>
                <c:pt idx="4">
                  <c:v>3.85643820216958</c:v>
                </c:pt>
                <c:pt idx="5">
                  <c:v>4.2909733469402402</c:v>
                </c:pt>
                <c:pt idx="6">
                  <c:v>4.7252014490073302</c:v>
                </c:pt>
                <c:pt idx="7">
                  <c:v>5.1591704098488096</c:v>
                </c:pt>
                <c:pt idx="8">
                  <c:v>5.5929239837179097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5-4EE3-8542-50566AA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9376"/>
        <c:axId val="882587648"/>
      </c:scatterChart>
      <c:valAx>
        <c:axId val="8846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587648"/>
        <c:crosses val="autoZero"/>
        <c:crossBetween val="midCat"/>
      </c:valAx>
      <c:valAx>
        <c:axId val="882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6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'diamond 220'!$B$7:$B$15</c:f>
              <c:numCache>
                <c:formatCode>General</c:formatCode>
                <c:ptCount val="9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</c:numCache>
            </c:numRef>
          </c:xVal>
          <c:yVal>
            <c:numRef>
              <c:f>'diamond 220'!$D$7:$D$15</c:f>
              <c:numCache>
                <c:formatCode>0.00000E+00</c:formatCode>
                <c:ptCount val="9"/>
                <c:pt idx="0">
                  <c:v>-5.8758599999999997E-5</c:v>
                </c:pt>
                <c:pt idx="1">
                  <c:v>-4.0731200000000001E-5</c:v>
                </c:pt>
                <c:pt idx="2">
                  <c:v>-2.9888900000000001E-5</c:v>
                </c:pt>
                <c:pt idx="3">
                  <c:v>-2.2864600000000001E-5</c:v>
                </c:pt>
                <c:pt idx="4">
                  <c:v>-1.8054999999999999E-5</c:v>
                </c:pt>
                <c:pt idx="5">
                  <c:v>-1.4617899999999999E-5</c:v>
                </c:pt>
                <c:pt idx="6">
                  <c:v>-1.2076700000000001E-5</c:v>
                </c:pt>
                <c:pt idx="7">
                  <c:v>-1.0145E-5</c:v>
                </c:pt>
                <c:pt idx="8">
                  <c:v>-8.6424099999999995E-6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F-41B7-8D1A-F6667E2F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9376"/>
        <c:axId val="882587648"/>
      </c:scatterChart>
      <c:valAx>
        <c:axId val="8846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587648"/>
        <c:crosses val="autoZero"/>
        <c:crossBetween val="midCat"/>
      </c:valAx>
      <c:valAx>
        <c:axId val="882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6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'diamond 220'!$B$7:$B$15</c:f>
              <c:numCache>
                <c:formatCode>General</c:formatCode>
                <c:ptCount val="9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</c:numCache>
            </c:numRef>
          </c:xVal>
          <c:yVal>
            <c:numRef>
              <c:f>'diamond 220'!$E$7:$E$15</c:f>
              <c:numCache>
                <c:formatCode>0.00000E+00</c:formatCode>
                <c:ptCount val="9"/>
                <c:pt idx="0">
                  <c:v>-2.4478699999999998E-7</c:v>
                </c:pt>
                <c:pt idx="1">
                  <c:v>-1.15298E-7</c:v>
                </c:pt>
                <c:pt idx="2">
                  <c:v>-6.0783799999999999E-8</c:v>
                </c:pt>
                <c:pt idx="3">
                  <c:v>-3.4832499999999998E-8</c:v>
                </c:pt>
                <c:pt idx="4">
                  <c:v>-2.12726E-8</c:v>
                </c:pt>
                <c:pt idx="5">
                  <c:v>-1.3633499999999999E-8</c:v>
                </c:pt>
                <c:pt idx="6">
                  <c:v>-9.1116300000000003E-9</c:v>
                </c:pt>
                <c:pt idx="7">
                  <c:v>-6.3041999999999998E-9</c:v>
                </c:pt>
                <c:pt idx="8">
                  <c:v>-4.4906999999999998E-9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0-4615-82AF-183CBC2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9376"/>
        <c:axId val="882587648"/>
      </c:scatterChart>
      <c:valAx>
        <c:axId val="8846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587648"/>
        <c:crosses val="autoZero"/>
        <c:crossBetween val="midCat"/>
      </c:valAx>
      <c:valAx>
        <c:axId val="882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6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10</xdr:row>
      <xdr:rowOff>104775</xdr:rowOff>
    </xdr:from>
    <xdr:to>
      <xdr:col>19</xdr:col>
      <xdr:colOff>57150</xdr:colOff>
      <xdr:row>23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16F5A9-7A2E-2BF3-A237-94CD5FDEA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26</xdr:row>
      <xdr:rowOff>114300</xdr:rowOff>
    </xdr:from>
    <xdr:to>
      <xdr:col>19</xdr:col>
      <xdr:colOff>123825</xdr:colOff>
      <xdr:row>39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687B84-719C-4654-872B-06DA7D469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21</xdr:row>
      <xdr:rowOff>85724</xdr:rowOff>
    </xdr:from>
    <xdr:to>
      <xdr:col>3</xdr:col>
      <xdr:colOff>390525</xdr:colOff>
      <xdr:row>32</xdr:row>
      <xdr:rowOff>176211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331F04-B09F-CD2D-1EE4-BD7EF0B6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22</xdr:row>
      <xdr:rowOff>114300</xdr:rowOff>
    </xdr:from>
    <xdr:to>
      <xdr:col>7</xdr:col>
      <xdr:colOff>595313</xdr:colOff>
      <xdr:row>33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54645C-B7A3-4FEF-BD11-4B4B4A2CB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14</xdr:row>
      <xdr:rowOff>19050</xdr:rowOff>
    </xdr:from>
    <xdr:to>
      <xdr:col>14</xdr:col>
      <xdr:colOff>0</xdr:colOff>
      <xdr:row>25</xdr:row>
      <xdr:rowOff>109537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0C30F16-ACCA-4487-A8CD-FD735B35D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AF58-0C2C-469E-A0BF-61EA0B5081CE}">
  <dimension ref="B2:K29"/>
  <sheetViews>
    <sheetView topLeftCell="A10" workbookViewId="0">
      <selection activeCell="J34" sqref="J34"/>
    </sheetView>
  </sheetViews>
  <sheetFormatPr defaultRowHeight="16.5" x14ac:dyDescent="0.3"/>
  <cols>
    <col min="2" max="2" width="15.25" bestFit="1" customWidth="1"/>
    <col min="3" max="3" width="11.5" customWidth="1"/>
    <col min="4" max="5" width="10.625" bestFit="1" customWidth="1"/>
    <col min="6" max="6" width="13.375" bestFit="1" customWidth="1"/>
    <col min="7" max="11" width="10.625" bestFit="1" customWidth="1"/>
  </cols>
  <sheetData>
    <row r="2" spans="2:11" x14ac:dyDescent="0.3">
      <c r="B2" t="s">
        <v>7</v>
      </c>
      <c r="C2" s="1">
        <v>1.602E-19</v>
      </c>
    </row>
    <row r="3" spans="2:11" x14ac:dyDescent="0.3">
      <c r="B3" t="s">
        <v>8</v>
      </c>
      <c r="C3" s="1">
        <v>6.6259999999999998E-34</v>
      </c>
    </row>
    <row r="4" spans="2:11" x14ac:dyDescent="0.3">
      <c r="B4" t="s">
        <v>9</v>
      </c>
      <c r="C4" s="1">
        <v>300000000</v>
      </c>
    </row>
    <row r="11" spans="2:11" x14ac:dyDescent="0.3">
      <c r="B11" t="s">
        <v>11</v>
      </c>
    </row>
    <row r="12" spans="2:11" x14ac:dyDescent="0.3">
      <c r="B12" t="s">
        <v>3</v>
      </c>
      <c r="F12" s="1"/>
      <c r="G12" s="1">
        <v>1E-4</v>
      </c>
      <c r="H12" s="1">
        <f>G12</f>
        <v>1E-4</v>
      </c>
      <c r="I12" s="1"/>
      <c r="J12" s="1"/>
      <c r="K12" s="1"/>
    </row>
    <row r="13" spans="2:11" x14ac:dyDescent="0.3">
      <c r="B13" t="s">
        <v>1</v>
      </c>
      <c r="C13">
        <v>12000</v>
      </c>
      <c r="D13">
        <v>11000</v>
      </c>
      <c r="E13">
        <v>10000</v>
      </c>
      <c r="F13">
        <v>9000</v>
      </c>
      <c r="G13">
        <v>8000</v>
      </c>
      <c r="H13">
        <v>7000</v>
      </c>
      <c r="I13">
        <v>6000</v>
      </c>
      <c r="J13">
        <v>5000</v>
      </c>
      <c r="K13">
        <v>4000</v>
      </c>
    </row>
    <row r="14" spans="2:11" x14ac:dyDescent="0.3">
      <c r="B14" t="s">
        <v>0</v>
      </c>
      <c r="F14" s="3"/>
      <c r="G14" s="3">
        <f>$C$3*$C$4/$C$2/G13</f>
        <v>1.5510299625468166E-10</v>
      </c>
      <c r="H14" s="3">
        <f>$C$3*$C$4/$C$2/H13</f>
        <v>1.7726056714820759E-10</v>
      </c>
      <c r="I14" s="3"/>
      <c r="J14" s="3"/>
      <c r="K14" s="3"/>
    </row>
    <row r="15" spans="2:11" x14ac:dyDescent="0.3">
      <c r="B15" t="s">
        <v>6</v>
      </c>
      <c r="F15" s="1"/>
      <c r="G15" s="1">
        <f>2*PI()/G14</f>
        <v>40509760990.448524</v>
      </c>
      <c r="H15" s="1">
        <f>2*PI()/H14</f>
        <v>35446040866.642464</v>
      </c>
      <c r="I15" s="1"/>
      <c r="J15" s="1"/>
      <c r="K15" s="1"/>
    </row>
    <row r="16" spans="2:11" x14ac:dyDescent="0.3">
      <c r="B16" t="s">
        <v>2</v>
      </c>
      <c r="F16" s="2"/>
      <c r="G16" s="2">
        <f>0.0891704865421349*0.000000001</f>
        <v>8.9170486542134907E-11</v>
      </c>
      <c r="H16" s="2">
        <f>0.0891704865421349*0.000000001</f>
        <v>8.9170486542134907E-11</v>
      </c>
      <c r="I16" s="2"/>
      <c r="J16" s="2"/>
      <c r="K16" s="2"/>
    </row>
    <row r="17" spans="2:11" x14ac:dyDescent="0.3">
      <c r="B17" t="s">
        <v>10</v>
      </c>
      <c r="F17" s="4"/>
      <c r="G17" s="4">
        <f>ASIN(PI()/(G16*G15))*180/PI()</f>
        <v>60.423699906860556</v>
      </c>
      <c r="H17" s="4">
        <f>ASIN(PI()/(H16*H15))*180/PI()</f>
        <v>83.690062774914551</v>
      </c>
      <c r="I17" s="4"/>
      <c r="J17" s="4"/>
      <c r="K17" s="4"/>
    </row>
    <row r="18" spans="2:11" x14ac:dyDescent="0.3">
      <c r="B18" t="s">
        <v>4</v>
      </c>
      <c r="F18" s="1"/>
      <c r="G18" s="1">
        <v>-2.2864600000000001E-5</v>
      </c>
      <c r="H18" s="1">
        <v>-2.2864600000000001E-5</v>
      </c>
    </row>
    <row r="19" spans="2:11" x14ac:dyDescent="0.3">
      <c r="B19" t="s">
        <v>5</v>
      </c>
      <c r="F19" s="2"/>
      <c r="G19" s="2">
        <v>2.3860529417358201E-5</v>
      </c>
      <c r="H19" s="2">
        <v>2.3782241809867299E-5</v>
      </c>
    </row>
    <row r="21" spans="2:11" x14ac:dyDescent="0.3">
      <c r="B21" t="s">
        <v>12</v>
      </c>
    </row>
    <row r="22" spans="2:11" x14ac:dyDescent="0.3">
      <c r="B22" t="s">
        <v>3</v>
      </c>
      <c r="C22" s="1">
        <v>1E-4</v>
      </c>
      <c r="D22" s="1">
        <v>1E-4</v>
      </c>
      <c r="E22" s="1">
        <v>1E-4</v>
      </c>
      <c r="F22" s="1">
        <v>1E-4</v>
      </c>
      <c r="G22" s="1">
        <v>1E-4</v>
      </c>
      <c r="H22" s="1">
        <f>G22</f>
        <v>1E-4</v>
      </c>
      <c r="I22" s="1">
        <v>1E-4</v>
      </c>
      <c r="J22" s="1">
        <v>1E-4</v>
      </c>
      <c r="K22" s="1">
        <v>1E-4</v>
      </c>
    </row>
    <row r="23" spans="2:11" x14ac:dyDescent="0.3">
      <c r="B23" t="s">
        <v>1</v>
      </c>
      <c r="C23">
        <v>12000</v>
      </c>
      <c r="D23">
        <v>11000</v>
      </c>
      <c r="E23">
        <v>10000</v>
      </c>
      <c r="F23">
        <v>9000</v>
      </c>
      <c r="G23">
        <v>8000</v>
      </c>
      <c r="H23">
        <v>7000</v>
      </c>
      <c r="I23">
        <v>6000</v>
      </c>
      <c r="J23">
        <v>5000</v>
      </c>
      <c r="K23">
        <v>4000</v>
      </c>
    </row>
    <row r="24" spans="2:11" x14ac:dyDescent="0.3">
      <c r="B24" t="s">
        <v>0</v>
      </c>
      <c r="C24" s="3">
        <f t="shared" ref="C24:K24" si="0">$C$3*$C$4/$C$2/C23</f>
        <v>1.034019975031211E-10</v>
      </c>
      <c r="D24" s="3">
        <f t="shared" si="0"/>
        <v>1.1280217909431393E-10</v>
      </c>
      <c r="E24" s="3">
        <f t="shared" si="0"/>
        <v>1.2408239700374533E-10</v>
      </c>
      <c r="F24" s="3">
        <f t="shared" si="0"/>
        <v>1.3786933000416147E-10</v>
      </c>
      <c r="G24" s="3">
        <f t="shared" si="0"/>
        <v>1.5510299625468166E-10</v>
      </c>
      <c r="H24" s="3">
        <f t="shared" si="0"/>
        <v>1.7726056714820759E-10</v>
      </c>
      <c r="I24" s="3">
        <f t="shared" si="0"/>
        <v>2.068039950062422E-10</v>
      </c>
      <c r="J24" s="3">
        <f t="shared" si="0"/>
        <v>2.4816479400749065E-10</v>
      </c>
      <c r="K24" s="3">
        <f t="shared" si="0"/>
        <v>3.1020599250936331E-10</v>
      </c>
    </row>
    <row r="25" spans="2:11" x14ac:dyDescent="0.3">
      <c r="B25" t="s">
        <v>6</v>
      </c>
      <c r="C25" s="1">
        <f t="shared" ref="C25:K25" si="1">2*PI()/C24</f>
        <v>60764641485.672783</v>
      </c>
      <c r="D25" s="1">
        <f t="shared" si="1"/>
        <v>55700921361.866722</v>
      </c>
      <c r="E25" s="1">
        <f t="shared" si="1"/>
        <v>50637201238.060654</v>
      </c>
      <c r="F25" s="1">
        <f t="shared" si="1"/>
        <v>45573481114.254593</v>
      </c>
      <c r="G25" s="1">
        <f t="shared" si="1"/>
        <v>40509760990.448524</v>
      </c>
      <c r="H25" s="1">
        <f t="shared" si="1"/>
        <v>35446040866.642464</v>
      </c>
      <c r="I25" s="1">
        <f t="shared" si="1"/>
        <v>30382320742.836391</v>
      </c>
      <c r="J25" s="1">
        <f t="shared" si="1"/>
        <v>25318600619.030327</v>
      </c>
      <c r="K25" s="1">
        <f t="shared" si="1"/>
        <v>20254880495.224262</v>
      </c>
    </row>
    <row r="26" spans="2:11" x14ac:dyDescent="0.3">
      <c r="B26" t="s">
        <v>2</v>
      </c>
      <c r="C26" s="1">
        <v>3.1355713650569501E-10</v>
      </c>
      <c r="D26" s="1">
        <v>3.1355713650569501E-10</v>
      </c>
      <c r="E26" s="1">
        <v>3.1355713650569501E-10</v>
      </c>
      <c r="F26" s="1">
        <v>3.1355713650569501E-10</v>
      </c>
      <c r="G26" s="1">
        <v>3.1355713650569501E-10</v>
      </c>
      <c r="H26" s="1">
        <v>3.1355713650569501E-10</v>
      </c>
      <c r="I26" s="1">
        <v>3.1355713650569501E-10</v>
      </c>
      <c r="J26" s="1">
        <v>3.1355713650569501E-10</v>
      </c>
      <c r="K26" s="1">
        <v>3.1355713650569501E-10</v>
      </c>
    </row>
    <row r="27" spans="2:11" x14ac:dyDescent="0.3">
      <c r="B27" t="s">
        <v>10</v>
      </c>
      <c r="C27" s="4">
        <f t="shared" ref="C27:K27" si="2">ASIN(PI()/(C26*C25))*180/PI()</f>
        <v>9.4905780917619964</v>
      </c>
      <c r="D27" s="4">
        <f t="shared" si="2"/>
        <v>10.362478925064295</v>
      </c>
      <c r="E27" s="4">
        <f t="shared" si="2"/>
        <v>11.411991530591251</v>
      </c>
      <c r="F27" s="4">
        <f t="shared" si="2"/>
        <v>12.700059694817336</v>
      </c>
      <c r="G27" s="4">
        <f t="shared" si="2"/>
        <v>14.319460432468629</v>
      </c>
      <c r="H27" s="4">
        <f t="shared" si="2"/>
        <v>16.419068721142729</v>
      </c>
      <c r="I27" s="4">
        <f t="shared" si="2"/>
        <v>19.25486646719456</v>
      </c>
      <c r="J27" s="4">
        <f t="shared" si="2"/>
        <v>23.311197959072665</v>
      </c>
      <c r="K27" s="4">
        <f t="shared" si="2"/>
        <v>29.647085408405058</v>
      </c>
    </row>
    <row r="28" spans="2:11" x14ac:dyDescent="0.3">
      <c r="B28" t="s">
        <v>4</v>
      </c>
      <c r="C28" s="1">
        <v>-6.7739100000000003E-6</v>
      </c>
      <c r="D28" s="1">
        <v>-8.0730200000000002E-6</v>
      </c>
      <c r="E28" s="1">
        <v>-9.7847999999999999E-6</v>
      </c>
      <c r="F28" s="1">
        <v>-1.21036E-5</v>
      </c>
      <c r="G28" s="1">
        <v>-1.5354800000000001E-5</v>
      </c>
      <c r="H28" s="1">
        <v>-2.0110099999999999E-5</v>
      </c>
      <c r="I28" s="1">
        <v>-2.74564E-5</v>
      </c>
      <c r="J28" s="1">
        <v>-3.9651299999999998E-5</v>
      </c>
      <c r="K28" s="1">
        <v>-6.1978999999999997E-5</v>
      </c>
    </row>
    <row r="29" spans="2:11" x14ac:dyDescent="0.3">
      <c r="B29" t="s">
        <v>5</v>
      </c>
      <c r="C29" s="1">
        <v>4.68368952467799E-6</v>
      </c>
      <c r="D29" s="1">
        <v>4.6746340724748603E-6</v>
      </c>
      <c r="E29" s="1">
        <v>4.6638387752345103E-6</v>
      </c>
      <c r="F29" s="1">
        <v>4.6510878537196003E-6</v>
      </c>
      <c r="G29" s="2">
        <v>4.6353060324737296E-6</v>
      </c>
      <c r="H29" s="2">
        <v>4.6161222686178204E-6</v>
      </c>
      <c r="I29" s="1">
        <v>4.59238730098347E-6</v>
      </c>
      <c r="J29" s="1">
        <v>4.5638541839284302E-6</v>
      </c>
      <c r="K29" s="1">
        <v>4.5331075769940002E-6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FC9D-BE7E-4FC7-A0EC-1D62C4935B3F}">
  <dimension ref="B3:F15"/>
  <sheetViews>
    <sheetView workbookViewId="0">
      <selection activeCell="F9" sqref="F9"/>
    </sheetView>
  </sheetViews>
  <sheetFormatPr defaultRowHeight="16.5" x14ac:dyDescent="0.3"/>
  <cols>
    <col min="3" max="3" width="16.625" bestFit="1" customWidth="1"/>
    <col min="6" max="6" width="12.75" bestFit="1" customWidth="1"/>
  </cols>
  <sheetData>
    <row r="3" spans="2:6" x14ac:dyDescent="0.3">
      <c r="C3" t="s">
        <v>13</v>
      </c>
      <c r="D3" t="s">
        <v>14</v>
      </c>
      <c r="E3" t="s">
        <v>15</v>
      </c>
      <c r="F3" t="s">
        <v>16</v>
      </c>
    </row>
    <row r="5" spans="2:6" x14ac:dyDescent="0.3">
      <c r="F5" s="6">
        <v>8.91704865421349E-2</v>
      </c>
    </row>
    <row r="6" spans="2:6" x14ac:dyDescent="0.3">
      <c r="B6">
        <v>4000</v>
      </c>
      <c r="F6" s="6">
        <v>8.91704865421349E-2</v>
      </c>
    </row>
    <row r="7" spans="2:6" x14ac:dyDescent="0.3">
      <c r="F7" s="6">
        <v>8.91704865421349E-2</v>
      </c>
    </row>
    <row r="8" spans="2:6" x14ac:dyDescent="0.3">
      <c r="B8">
        <v>6000</v>
      </c>
      <c r="D8" s="1"/>
      <c r="E8" s="1"/>
      <c r="F8" s="6">
        <v>8.91704865421349E-2</v>
      </c>
    </row>
    <row r="9" spans="2:6" x14ac:dyDescent="0.3">
      <c r="B9">
        <v>7000</v>
      </c>
      <c r="C9">
        <v>3.8111106014083802</v>
      </c>
      <c r="D9" s="1">
        <v>-2.9888900000000001E-5</v>
      </c>
      <c r="E9" s="1">
        <v>-6.0783799999999999E-8</v>
      </c>
      <c r="F9" s="6">
        <v>8.91704865421349E-2</v>
      </c>
    </row>
    <row r="10" spans="2:6" x14ac:dyDescent="0.3">
      <c r="B10">
        <v>8000</v>
      </c>
      <c r="C10">
        <v>4.3698923728344301</v>
      </c>
      <c r="D10" s="1">
        <v>-2.2864600000000001E-5</v>
      </c>
      <c r="E10" s="1">
        <v>-3.4832499999999998E-8</v>
      </c>
      <c r="F10" s="6">
        <v>8.91704865421349E-2</v>
      </c>
    </row>
    <row r="11" spans="2:6" x14ac:dyDescent="0.3">
      <c r="B11">
        <v>9000</v>
      </c>
      <c r="C11">
        <v>4.9277985407053704</v>
      </c>
      <c r="D11" s="1">
        <v>-1.8054999999999999E-5</v>
      </c>
      <c r="E11" s="1">
        <v>-2.12726E-8</v>
      </c>
      <c r="F11" s="6">
        <v>8.91704865421349E-2</v>
      </c>
    </row>
    <row r="12" spans="2:6" x14ac:dyDescent="0.3">
      <c r="B12">
        <v>10000</v>
      </c>
      <c r="C12">
        <v>5.4850276036579002</v>
      </c>
      <c r="D12" s="1">
        <v>-1.4617899999999999E-5</v>
      </c>
      <c r="E12" s="1">
        <v>-1.3633499999999999E-8</v>
      </c>
      <c r="F12" s="6">
        <v>8.91704865421349E-2</v>
      </c>
    </row>
    <row r="13" spans="2:6" x14ac:dyDescent="0.3">
      <c r="B13">
        <v>11000</v>
      </c>
      <c r="C13">
        <v>6.04176692089227</v>
      </c>
      <c r="D13" s="1">
        <v>-1.2076700000000001E-5</v>
      </c>
      <c r="E13" s="1">
        <v>-9.1116300000000003E-9</v>
      </c>
      <c r="F13" s="6">
        <v>8.91704865421349E-2</v>
      </c>
    </row>
    <row r="14" spans="2:6" x14ac:dyDescent="0.3">
      <c r="B14">
        <v>12000</v>
      </c>
      <c r="C14">
        <v>6.59809212213991</v>
      </c>
      <c r="D14" s="1">
        <v>-1.0145E-5</v>
      </c>
      <c r="E14" s="1">
        <v>-6.3041999999999998E-9</v>
      </c>
      <c r="F14" s="6">
        <v>8.91704865421349E-2</v>
      </c>
    </row>
    <row r="15" spans="2:6" x14ac:dyDescent="0.3">
      <c r="B15">
        <v>13000</v>
      </c>
      <c r="C15">
        <v>7.1540733742154101</v>
      </c>
      <c r="D15" s="1">
        <v>-8.6424099999999995E-6</v>
      </c>
      <c r="E15" s="1">
        <v>-4.4906999999999998E-9</v>
      </c>
      <c r="F15" s="6">
        <v>8.91704865421349E-2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F3D2E-1F00-40A5-9C39-F4F6E7EC1752}">
  <dimension ref="B3:G18"/>
  <sheetViews>
    <sheetView tabSelected="1" workbookViewId="0">
      <selection activeCell="D16" sqref="D16"/>
    </sheetView>
  </sheetViews>
  <sheetFormatPr defaultRowHeight="16.5" x14ac:dyDescent="0.3"/>
  <cols>
    <col min="3" max="3" width="21.75" bestFit="1" customWidth="1"/>
    <col min="4" max="5" width="13.75" bestFit="1" customWidth="1"/>
    <col min="6" max="6" width="17.875" bestFit="1" customWidth="1"/>
    <col min="7" max="7" width="12.875" bestFit="1" customWidth="1"/>
  </cols>
  <sheetData>
    <row r="3" spans="2:7" x14ac:dyDescent="0.3">
      <c r="C3" t="s">
        <v>17</v>
      </c>
      <c r="D3" t="s">
        <v>14</v>
      </c>
      <c r="E3" t="s">
        <v>15</v>
      </c>
      <c r="F3" t="s">
        <v>18</v>
      </c>
    </row>
    <row r="5" spans="2:7" x14ac:dyDescent="0.3">
      <c r="F5" s="6">
        <v>0.12610611143129399</v>
      </c>
    </row>
    <row r="6" spans="2:7" x14ac:dyDescent="0.3">
      <c r="B6">
        <v>4000</v>
      </c>
      <c r="F6" s="6">
        <v>0.12610611143129399</v>
      </c>
    </row>
    <row r="7" spans="2:7" x14ac:dyDescent="0.3">
      <c r="B7">
        <v>5000</v>
      </c>
      <c r="C7">
        <v>2.1128100451735898</v>
      </c>
      <c r="D7" s="5">
        <v>-5.8758599999999997E-5</v>
      </c>
      <c r="E7" s="5">
        <v>-2.4478699999999998E-7</v>
      </c>
      <c r="F7" s="6">
        <v>0.12610611143129399</v>
      </c>
      <c r="G7">
        <f>-0.000003+0.000000001*B7-0.0000000000002*B7^2+0.00000000000000001*B7^3-3E-22*B7^4</f>
        <v>-1.9375000000000001E-6</v>
      </c>
    </row>
    <row r="8" spans="2:7" x14ac:dyDescent="0.3">
      <c r="B8">
        <v>6000</v>
      </c>
      <c r="C8">
        <v>2.54974678014697</v>
      </c>
      <c r="D8" s="5">
        <v>-4.0731200000000001E-5</v>
      </c>
      <c r="E8" s="5">
        <v>-1.15298E-7</v>
      </c>
      <c r="F8" s="6">
        <v>0.12610611143129399</v>
      </c>
      <c r="G8">
        <f t="shared" ref="G8:G16" si="0">-0.000003+0.000000001*B8-0.0000000000002*B8^2+0.00000000000000001*B8^3-3E-22*B8^4</f>
        <v>-2.4288000000000004E-6</v>
      </c>
    </row>
    <row r="9" spans="2:7" x14ac:dyDescent="0.3">
      <c r="B9">
        <v>7000</v>
      </c>
      <c r="C9">
        <v>2.9859649583102699</v>
      </c>
      <c r="D9" s="5">
        <v>-2.9888900000000001E-5</v>
      </c>
      <c r="E9" s="5">
        <v>-6.0783799999999999E-8</v>
      </c>
      <c r="F9" s="6">
        <v>0.12610611143129399</v>
      </c>
      <c r="G9">
        <f t="shared" si="0"/>
        <v>-3.0903000000000003E-6</v>
      </c>
    </row>
    <row r="10" spans="2:7" x14ac:dyDescent="0.3">
      <c r="B10">
        <v>8000</v>
      </c>
      <c r="C10">
        <v>3.4214770078445298</v>
      </c>
      <c r="D10" s="5">
        <v>-2.2864600000000001E-5</v>
      </c>
      <c r="E10" s="5">
        <v>-3.4832499999999998E-8</v>
      </c>
      <c r="F10" s="6">
        <v>0.12610611143129399</v>
      </c>
      <c r="G10">
        <f t="shared" si="0"/>
        <v>-3.9087999999999997E-6</v>
      </c>
    </row>
    <row r="11" spans="2:7" x14ac:dyDescent="0.3">
      <c r="B11">
        <v>9000</v>
      </c>
      <c r="C11">
        <v>3.85643820216958</v>
      </c>
      <c r="D11" s="5">
        <v>-1.8054999999999999E-5</v>
      </c>
      <c r="E11" s="5">
        <v>-2.12726E-8</v>
      </c>
      <c r="F11" s="6">
        <v>0.12610611143129399</v>
      </c>
      <c r="G11">
        <f t="shared" si="0"/>
        <v>-4.8783000000000004E-6</v>
      </c>
    </row>
    <row r="12" spans="2:7" x14ac:dyDescent="0.3">
      <c r="B12">
        <v>10000</v>
      </c>
      <c r="C12">
        <v>4.2909733469402402</v>
      </c>
      <c r="D12" s="5">
        <v>-1.4617899999999999E-5</v>
      </c>
      <c r="E12" s="5">
        <v>-1.3633499999999999E-8</v>
      </c>
      <c r="F12" s="6">
        <v>0.12610611143129399</v>
      </c>
      <c r="G12">
        <f t="shared" si="0"/>
        <v>-6.0000000000000002E-6</v>
      </c>
    </row>
    <row r="13" spans="2:7" x14ac:dyDescent="0.3">
      <c r="B13">
        <v>11000</v>
      </c>
      <c r="C13">
        <v>4.7252014490073302</v>
      </c>
      <c r="D13" s="5">
        <v>-1.2076700000000001E-5</v>
      </c>
      <c r="E13" s="5">
        <v>-9.1116300000000003E-9</v>
      </c>
      <c r="F13" s="6">
        <v>0.12610611143129399</v>
      </c>
      <c r="G13">
        <f t="shared" si="0"/>
        <v>-7.2822999999999997E-6</v>
      </c>
    </row>
    <row r="14" spans="2:7" x14ac:dyDescent="0.3">
      <c r="B14">
        <v>12000</v>
      </c>
      <c r="C14">
        <v>5.1591704098488096</v>
      </c>
      <c r="D14" s="5">
        <v>-1.0145E-5</v>
      </c>
      <c r="E14" s="5">
        <v>-6.3041999999999998E-9</v>
      </c>
      <c r="F14" s="6">
        <v>0.12610611143129399</v>
      </c>
      <c r="G14">
        <f t="shared" si="0"/>
        <v>-8.7407999999999994E-6</v>
      </c>
    </row>
    <row r="15" spans="2:7" x14ac:dyDescent="0.3">
      <c r="B15">
        <v>13000</v>
      </c>
      <c r="C15">
        <v>5.5929239837179097</v>
      </c>
      <c r="D15" s="5">
        <v>-8.6424099999999995E-6</v>
      </c>
      <c r="E15" s="5">
        <v>-4.4906999999999998E-9</v>
      </c>
      <c r="F15" s="6">
        <v>0.12610611143129399</v>
      </c>
      <c r="G15">
        <f t="shared" si="0"/>
        <v>-1.03983E-5</v>
      </c>
    </row>
    <row r="16" spans="2:7" x14ac:dyDescent="0.3">
      <c r="B16">
        <v>14000</v>
      </c>
      <c r="F16" s="6">
        <v>0.12610611143129399</v>
      </c>
      <c r="G16">
        <f t="shared" si="0"/>
        <v>-1.22848E-5</v>
      </c>
    </row>
    <row r="17" spans="2:6" x14ac:dyDescent="0.3">
      <c r="B17">
        <v>15000</v>
      </c>
      <c r="F17" s="6">
        <v>0.12610611143129399</v>
      </c>
    </row>
    <row r="18" spans="2:6" x14ac:dyDescent="0.3">
      <c r="B18">
        <v>16000</v>
      </c>
      <c r="C18">
        <v>6.8932139584652701</v>
      </c>
      <c r="D18" s="5">
        <v>-5.7027999999999998E-6</v>
      </c>
      <c r="E18" s="5">
        <v>-1.8596799999999999E-9</v>
      </c>
      <c r="F18" s="6">
        <v>0.12610611143129399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B8C9-E7D5-4192-9FCB-E942BA7EE504}">
  <dimension ref="B3:F16"/>
  <sheetViews>
    <sheetView workbookViewId="0">
      <selection activeCell="B12" sqref="B12:F16"/>
    </sheetView>
  </sheetViews>
  <sheetFormatPr defaultRowHeight="16.5" x14ac:dyDescent="0.3"/>
  <cols>
    <col min="3" max="3" width="16.625" bestFit="1" customWidth="1"/>
    <col min="6" max="6" width="12.75" bestFit="1" customWidth="1"/>
  </cols>
  <sheetData>
    <row r="3" spans="2:6" x14ac:dyDescent="0.3">
      <c r="C3" t="s">
        <v>13</v>
      </c>
      <c r="D3" t="s">
        <v>14</v>
      </c>
      <c r="E3" t="s">
        <v>15</v>
      </c>
      <c r="F3" t="s">
        <v>16</v>
      </c>
    </row>
    <row r="5" spans="2:6" x14ac:dyDescent="0.3">
      <c r="F5" s="1">
        <v>6.8643472545161996E-2</v>
      </c>
    </row>
    <row r="6" spans="2:6" x14ac:dyDescent="0.3">
      <c r="B6">
        <v>4000</v>
      </c>
      <c r="F6" s="1">
        <v>6.8643472545161996E-2</v>
      </c>
    </row>
    <row r="7" spans="2:6" x14ac:dyDescent="0.3">
      <c r="F7" s="1">
        <v>6.8643472545161996E-2</v>
      </c>
    </row>
    <row r="8" spans="2:6" x14ac:dyDescent="0.3">
      <c r="B8">
        <v>6000</v>
      </c>
      <c r="D8" s="1"/>
      <c r="E8" s="1"/>
      <c r="F8" s="1">
        <v>6.8643472545161996E-2</v>
      </c>
    </row>
    <row r="9" spans="2:6" x14ac:dyDescent="0.3">
      <c r="B9">
        <v>7000</v>
      </c>
      <c r="D9" s="1"/>
      <c r="E9" s="1"/>
      <c r="F9" s="1">
        <v>6.8643472545161996E-2</v>
      </c>
    </row>
    <row r="10" spans="2:6" x14ac:dyDescent="0.3">
      <c r="B10">
        <v>8000</v>
      </c>
      <c r="D10" s="1"/>
      <c r="E10" s="1"/>
      <c r="F10" s="1">
        <v>6.8643472545161996E-2</v>
      </c>
    </row>
    <row r="11" spans="2:6" x14ac:dyDescent="0.3">
      <c r="B11">
        <v>9000</v>
      </c>
      <c r="D11" s="1"/>
      <c r="E11" s="1"/>
      <c r="F11" s="1">
        <v>6.8643472545161996E-2</v>
      </c>
    </row>
    <row r="12" spans="2:6" x14ac:dyDescent="0.3">
      <c r="B12">
        <v>9500</v>
      </c>
      <c r="C12">
        <v>7.84795075975227</v>
      </c>
      <c r="D12" s="1">
        <v>-1.6200599999999999E-5</v>
      </c>
      <c r="E12" s="1">
        <v>-1.69319E-8</v>
      </c>
      <c r="F12" s="1">
        <v>6.8643472545161996E-2</v>
      </c>
    </row>
    <row r="13" spans="2:6" x14ac:dyDescent="0.3">
      <c r="B13">
        <v>10000</v>
      </c>
      <c r="C13">
        <v>8.2680865125051302</v>
      </c>
      <c r="D13" s="1">
        <v>-1.4617899999999999E-5</v>
      </c>
      <c r="E13" s="1">
        <v>-1.3633499999999999E-8</v>
      </c>
      <c r="F13" s="1">
        <v>6.8643472545161996E-2</v>
      </c>
    </row>
    <row r="14" spans="2:6" x14ac:dyDescent="0.3">
      <c r="B14">
        <v>11000</v>
      </c>
      <c r="C14">
        <v>9.1077959656834704</v>
      </c>
      <c r="D14" s="1">
        <v>-1.2076700000000001E-5</v>
      </c>
      <c r="E14" s="1">
        <v>-9.1116300000000003E-9</v>
      </c>
      <c r="F14" s="1">
        <v>6.8643472545161996E-2</v>
      </c>
    </row>
    <row r="15" spans="2:6" x14ac:dyDescent="0.3">
      <c r="B15">
        <v>12000</v>
      </c>
      <c r="C15">
        <v>9.9468582589328491</v>
      </c>
      <c r="D15" s="1">
        <v>-1.0145E-5</v>
      </c>
      <c r="E15" s="1">
        <v>-6.3041999999999998E-9</v>
      </c>
      <c r="F15" s="1">
        <v>6.8643472545161996E-2</v>
      </c>
    </row>
    <row r="16" spans="2:6" x14ac:dyDescent="0.3">
      <c r="B16">
        <v>13000</v>
      </c>
      <c r="C16">
        <v>10.785381540101699</v>
      </c>
      <c r="D16" s="1">
        <v>-8.6424099999999995E-6</v>
      </c>
      <c r="E16" s="1">
        <v>-4.4906999999999998E-9</v>
      </c>
      <c r="F16" s="1">
        <v>6.8643472545161996E-2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9221-D68F-4C52-859B-C2A1AAB28E48}">
  <dimension ref="B3:G15"/>
  <sheetViews>
    <sheetView workbookViewId="0">
      <selection activeCell="G19" sqref="G19"/>
    </sheetView>
  </sheetViews>
  <sheetFormatPr defaultRowHeight="16.5" x14ac:dyDescent="0.3"/>
  <cols>
    <col min="3" max="3" width="16.625" bestFit="1" customWidth="1"/>
    <col min="6" max="6" width="12.75" bestFit="1" customWidth="1"/>
  </cols>
  <sheetData>
    <row r="3" spans="2:7" x14ac:dyDescent="0.3">
      <c r="C3" t="s">
        <v>13</v>
      </c>
      <c r="D3" t="s">
        <v>14</v>
      </c>
      <c r="E3" t="s">
        <v>15</v>
      </c>
      <c r="F3" t="s">
        <v>16</v>
      </c>
    </row>
    <row r="5" spans="2:7" x14ac:dyDescent="0.3">
      <c r="F5" s="1">
        <v>6.8643472545161996E-2</v>
      </c>
    </row>
    <row r="6" spans="2:7" x14ac:dyDescent="0.3">
      <c r="B6">
        <v>4000</v>
      </c>
      <c r="F6" s="1">
        <v>6.8643472545161996E-2</v>
      </c>
    </row>
    <row r="7" spans="2:7" x14ac:dyDescent="0.3">
      <c r="F7" s="1">
        <v>6.8643472545161996E-2</v>
      </c>
    </row>
    <row r="8" spans="2:7" x14ac:dyDescent="0.3">
      <c r="B8">
        <v>6000</v>
      </c>
      <c r="D8" s="1"/>
      <c r="E8" s="1"/>
      <c r="F8" s="1">
        <v>6.8643472545161996E-2</v>
      </c>
    </row>
    <row r="9" spans="2:7" x14ac:dyDescent="0.3">
      <c r="B9">
        <v>7000</v>
      </c>
      <c r="D9" s="1">
        <v>-2.9888900000000001E-5</v>
      </c>
      <c r="E9" s="1">
        <v>-6.0783799999999999E-8</v>
      </c>
      <c r="F9" s="1">
        <v>6.8643472545161996E-2</v>
      </c>
    </row>
    <row r="10" spans="2:7" x14ac:dyDescent="0.3">
      <c r="B10">
        <v>8000</v>
      </c>
      <c r="D10" s="1">
        <v>-2.2864600000000001E-5</v>
      </c>
      <c r="E10" s="1">
        <v>-3.4832499999999998E-8</v>
      </c>
      <c r="F10" s="1">
        <v>6.8643472545161996E-2</v>
      </c>
      <c r="G10" s="1"/>
    </row>
    <row r="11" spans="2:7" x14ac:dyDescent="0.3">
      <c r="B11">
        <v>9000</v>
      </c>
      <c r="D11" s="1">
        <v>-1.8054999999999999E-5</v>
      </c>
      <c r="E11" s="1">
        <v>-2.12726E-8</v>
      </c>
      <c r="F11" s="1">
        <v>6.8643472545161996E-2</v>
      </c>
    </row>
    <row r="12" spans="2:7" x14ac:dyDescent="0.3">
      <c r="D12" s="1"/>
      <c r="E12" s="1"/>
      <c r="F12" s="1">
        <v>6.8643472545161996E-2</v>
      </c>
    </row>
    <row r="13" spans="2:7" x14ac:dyDescent="0.3">
      <c r="B13">
        <v>9500</v>
      </c>
      <c r="C13">
        <v>7.8479500855459596</v>
      </c>
      <c r="D13" s="1">
        <v>-1.6200599999999999E-5</v>
      </c>
      <c r="E13" s="1">
        <v>-1.69319E-8</v>
      </c>
      <c r="F13" s="1">
        <v>6.8643472545161996E-2</v>
      </c>
    </row>
    <row r="14" spans="2:7" x14ac:dyDescent="0.3">
      <c r="B14">
        <v>10000</v>
      </c>
      <c r="C14">
        <v>8.2680857248222406</v>
      </c>
      <c r="D14" s="1">
        <v>-1.4617899999999999E-5</v>
      </c>
      <c r="E14" s="1">
        <v>-1.3633499999999999E-8</v>
      </c>
      <c r="F14" s="1">
        <v>6.8643472545161996E-2</v>
      </c>
    </row>
    <row r="15" spans="2:7" x14ac:dyDescent="0.3">
      <c r="B15">
        <v>11000</v>
      </c>
      <c r="C15">
        <v>9.1077949142819108</v>
      </c>
      <c r="D15" s="1">
        <v>-1.2076700000000001E-5</v>
      </c>
      <c r="E15" s="1">
        <v>-9.1116300000000003E-9</v>
      </c>
      <c r="F15" s="1">
        <v>6.8643472545161996E-2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diamond 004</vt:lpstr>
      <vt:lpstr>diamond 220</vt:lpstr>
      <vt:lpstr>diamond 33-3</vt:lpstr>
      <vt:lpstr>diamond 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명훈 조</dc:creator>
  <cp:lastModifiedBy>명훈 조</cp:lastModifiedBy>
  <dcterms:created xsi:type="dcterms:W3CDTF">2024-04-12T10:38:18Z</dcterms:created>
  <dcterms:modified xsi:type="dcterms:W3CDTF">2024-05-13T14:12:17Z</dcterms:modified>
</cp:coreProperties>
</file>