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tmagulkatmer/Desktop/Bond paper/"/>
    </mc:Choice>
  </mc:AlternateContent>
  <xr:revisionPtr revIDLastSave="0" documentId="13_ncr:1_{0CCE9423-75D5-C94C-BE19-2E2C390FD48C}" xr6:coauthVersionLast="47" xr6:coauthVersionMax="47" xr10:uidLastSave="{00000000-0000-0000-0000-000000000000}"/>
  <bookViews>
    <workbookView xWindow="-8100" yWindow="-28300" windowWidth="44860" windowHeight="24000" xr2:uid="{2109E7F2-32CC-9040-8326-FC66BF9EF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O11" i="1"/>
  <c r="T3" i="1"/>
  <c r="S3" i="1"/>
  <c r="R3" i="1"/>
  <c r="Q3" i="1"/>
  <c r="Q11" i="1"/>
  <c r="P3" i="1"/>
  <c r="O3" i="1"/>
  <c r="O4" i="1"/>
  <c r="Q4" i="1" s="1"/>
  <c r="O5" i="1"/>
  <c r="Q5" i="1" s="1"/>
  <c r="O6" i="1"/>
  <c r="Q6" i="1" s="1"/>
  <c r="O7" i="1"/>
  <c r="P7" i="1" s="1"/>
  <c r="R7" i="1" s="1"/>
  <c r="S7" i="1" s="1"/>
  <c r="T7" i="1" s="1"/>
  <c r="O8" i="1"/>
  <c r="Q8" i="1" s="1"/>
  <c r="O9" i="1"/>
  <c r="Q9" i="1" s="1"/>
  <c r="O10" i="1"/>
  <c r="Q10" i="1" s="1"/>
  <c r="P11" i="1"/>
  <c r="R11" i="1" s="1"/>
  <c r="S11" i="1" s="1"/>
  <c r="T11" i="1" s="1"/>
  <c r="O12" i="1"/>
  <c r="P12" i="1" s="1"/>
  <c r="R12" i="1" s="1"/>
  <c r="S12" i="1" s="1"/>
  <c r="T12" i="1" s="1"/>
  <c r="O13" i="1"/>
  <c r="P13" i="1" s="1"/>
  <c r="R13" i="1" s="1"/>
  <c r="S13" i="1" s="1"/>
  <c r="T13" i="1" s="1"/>
  <c r="O14" i="1"/>
  <c r="Q14" i="1" s="1"/>
  <c r="O15" i="1"/>
  <c r="P15" i="1" s="1"/>
  <c r="R15" i="1" s="1"/>
  <c r="S15" i="1" s="1"/>
  <c r="T15" i="1" s="1"/>
  <c r="O16" i="1"/>
  <c r="Q16" i="1" s="1"/>
  <c r="O17" i="1"/>
  <c r="P17" i="1" s="1"/>
  <c r="R17" i="1" s="1"/>
  <c r="S17" i="1" s="1"/>
  <c r="T17" i="1" s="1"/>
  <c r="O18" i="1"/>
  <c r="Q18" i="1" s="1"/>
  <c r="O19" i="1"/>
  <c r="P19" i="1" s="1"/>
  <c r="R19" i="1" s="1"/>
  <c r="S19" i="1" s="1"/>
  <c r="T19" i="1" s="1"/>
  <c r="O20" i="1"/>
  <c r="P20" i="1" s="1"/>
  <c r="R20" i="1" s="1"/>
  <c r="S20" i="1" s="1"/>
  <c r="T20" i="1" s="1"/>
  <c r="O21" i="1"/>
  <c r="Q21" i="1" s="1"/>
  <c r="O22" i="1"/>
  <c r="P22" i="1" s="1"/>
  <c r="R22" i="1" s="1"/>
  <c r="S22" i="1" s="1"/>
  <c r="T22" i="1" s="1"/>
  <c r="O23" i="1"/>
  <c r="Q23" i="1" s="1"/>
  <c r="O24" i="1"/>
  <c r="P24" i="1" s="1"/>
  <c r="R24" i="1" s="1"/>
  <c r="S24" i="1" s="1"/>
  <c r="T24" i="1" s="1"/>
  <c r="O25" i="1"/>
  <c r="Q25" i="1" s="1"/>
  <c r="O26" i="1"/>
  <c r="Q26" i="1" s="1"/>
  <c r="O27" i="1"/>
  <c r="Q27" i="1" s="1"/>
  <c r="O28" i="1"/>
  <c r="P28" i="1" s="1"/>
  <c r="R28" i="1" s="1"/>
  <c r="S28" i="1" s="1"/>
  <c r="T28" i="1" s="1"/>
  <c r="O29" i="1"/>
  <c r="P29" i="1" s="1"/>
  <c r="R29" i="1" s="1"/>
  <c r="S29" i="1" s="1"/>
  <c r="T29" i="1" s="1"/>
  <c r="O30" i="1"/>
  <c r="P30" i="1" s="1"/>
  <c r="R30" i="1" s="1"/>
  <c r="S30" i="1" s="1"/>
  <c r="T30" i="1" s="1"/>
  <c r="O31" i="1"/>
  <c r="P31" i="1" s="1"/>
  <c r="R31" i="1" s="1"/>
  <c r="S31" i="1" s="1"/>
  <c r="T31" i="1" s="1"/>
  <c r="O32" i="1"/>
  <c r="P32" i="1" s="1"/>
  <c r="R32" i="1" s="1"/>
  <c r="S32" i="1" s="1"/>
  <c r="T32" i="1" s="1"/>
  <c r="O33" i="1"/>
  <c r="Q33" i="1" s="1"/>
  <c r="T2" i="1"/>
  <c r="S2" i="1"/>
  <c r="R2" i="1"/>
  <c r="Q2" i="1"/>
  <c r="P2" i="1"/>
  <c r="O2" i="1"/>
  <c r="E33" i="1"/>
  <c r="F33" i="1" s="1"/>
  <c r="H33" i="1" s="1"/>
  <c r="I33" i="1" s="1"/>
  <c r="E32" i="1"/>
  <c r="F32" i="1" s="1"/>
  <c r="H32" i="1" s="1"/>
  <c r="I32" i="1" s="1"/>
  <c r="E31" i="1"/>
  <c r="F31" i="1" s="1"/>
  <c r="H31" i="1" s="1"/>
  <c r="I31" i="1" s="1"/>
  <c r="E30" i="1"/>
  <c r="F30" i="1" s="1"/>
  <c r="H30" i="1" s="1"/>
  <c r="I30" i="1" s="1"/>
  <c r="E29" i="1"/>
  <c r="F29" i="1" s="1"/>
  <c r="H29" i="1" s="1"/>
  <c r="I29" i="1" s="1"/>
  <c r="E28" i="1"/>
  <c r="F28" i="1" s="1"/>
  <c r="H28" i="1" s="1"/>
  <c r="I28" i="1" s="1"/>
  <c r="E27" i="1"/>
  <c r="F27" i="1" s="1"/>
  <c r="H27" i="1" s="1"/>
  <c r="I27" i="1" s="1"/>
  <c r="E26" i="1"/>
  <c r="F26" i="1" s="1"/>
  <c r="H26" i="1" s="1"/>
  <c r="I26" i="1" s="1"/>
  <c r="E25" i="1"/>
  <c r="F25" i="1" s="1"/>
  <c r="H25" i="1" s="1"/>
  <c r="I25" i="1" s="1"/>
  <c r="E24" i="1"/>
  <c r="F24" i="1" s="1"/>
  <c r="H24" i="1" s="1"/>
  <c r="I24" i="1" s="1"/>
  <c r="E23" i="1"/>
  <c r="F23" i="1" s="1"/>
  <c r="H23" i="1" s="1"/>
  <c r="I23" i="1" s="1"/>
  <c r="E22" i="1"/>
  <c r="F22" i="1" s="1"/>
  <c r="H22" i="1" s="1"/>
  <c r="I22" i="1" s="1"/>
  <c r="E21" i="1"/>
  <c r="F21" i="1" s="1"/>
  <c r="H21" i="1" s="1"/>
  <c r="I21" i="1" s="1"/>
  <c r="E20" i="1"/>
  <c r="F20" i="1" s="1"/>
  <c r="H20" i="1" s="1"/>
  <c r="I20" i="1" s="1"/>
  <c r="E19" i="1"/>
  <c r="F19" i="1" s="1"/>
  <c r="H19" i="1" s="1"/>
  <c r="I19" i="1" s="1"/>
  <c r="E18" i="1"/>
  <c r="F18" i="1" s="1"/>
  <c r="H18" i="1" s="1"/>
  <c r="I18" i="1" s="1"/>
  <c r="E17" i="1"/>
  <c r="F17" i="1" s="1"/>
  <c r="H17" i="1" s="1"/>
  <c r="I17" i="1" s="1"/>
  <c r="E16" i="1"/>
  <c r="F16" i="1" s="1"/>
  <c r="H16" i="1" s="1"/>
  <c r="I16" i="1" s="1"/>
  <c r="E15" i="1"/>
  <c r="F15" i="1" s="1"/>
  <c r="H15" i="1" s="1"/>
  <c r="I15" i="1" s="1"/>
  <c r="E14" i="1"/>
  <c r="F14" i="1" s="1"/>
  <c r="H14" i="1" s="1"/>
  <c r="I14" i="1" s="1"/>
  <c r="E13" i="1"/>
  <c r="F13" i="1" s="1"/>
  <c r="H13" i="1" s="1"/>
  <c r="I13" i="1" s="1"/>
  <c r="E12" i="1"/>
  <c r="F12" i="1" s="1"/>
  <c r="H12" i="1" s="1"/>
  <c r="I12" i="1" s="1"/>
  <c r="E11" i="1"/>
  <c r="F11" i="1" s="1"/>
  <c r="H11" i="1" s="1"/>
  <c r="I11" i="1" s="1"/>
  <c r="E10" i="1"/>
  <c r="F10" i="1" s="1"/>
  <c r="H10" i="1" s="1"/>
  <c r="I10" i="1" s="1"/>
  <c r="E9" i="1"/>
  <c r="F9" i="1" s="1"/>
  <c r="H9" i="1" s="1"/>
  <c r="I9" i="1" s="1"/>
  <c r="E8" i="1"/>
  <c r="F8" i="1" s="1"/>
  <c r="H8" i="1" s="1"/>
  <c r="I8" i="1" s="1"/>
  <c r="E7" i="1"/>
  <c r="F7" i="1" s="1"/>
  <c r="H7" i="1" s="1"/>
  <c r="I7" i="1" s="1"/>
  <c r="E6" i="1"/>
  <c r="F6" i="1" s="1"/>
  <c r="H6" i="1" s="1"/>
  <c r="I6" i="1" s="1"/>
  <c r="E5" i="1"/>
  <c r="F5" i="1" s="1"/>
  <c r="H5" i="1" s="1"/>
  <c r="I5" i="1" s="1"/>
  <c r="E4" i="1"/>
  <c r="F4" i="1" s="1"/>
  <c r="H4" i="1" s="1"/>
  <c r="I4" i="1" s="1"/>
  <c r="E3" i="1"/>
  <c r="F3" i="1" s="1"/>
  <c r="H3" i="1" s="1"/>
  <c r="I3" i="1" s="1"/>
  <c r="E2" i="1"/>
  <c r="F2" i="1" s="1"/>
  <c r="H2" i="1" s="1"/>
  <c r="I2" i="1" s="1"/>
  <c r="P33" i="1" l="1"/>
  <c r="R33" i="1" s="1"/>
  <c r="S33" i="1" s="1"/>
  <c r="T33" i="1" s="1"/>
  <c r="Q32" i="1"/>
  <c r="Q31" i="1"/>
  <c r="Q30" i="1"/>
  <c r="Q28" i="1"/>
  <c r="P27" i="1"/>
  <c r="R27" i="1" s="1"/>
  <c r="S27" i="1" s="1"/>
  <c r="T27" i="1" s="1"/>
  <c r="P26" i="1"/>
  <c r="R26" i="1" s="1"/>
  <c r="S26" i="1" s="1"/>
  <c r="T26" i="1" s="1"/>
  <c r="P25" i="1"/>
  <c r="R25" i="1" s="1"/>
  <c r="S25" i="1" s="1"/>
  <c r="T25" i="1" s="1"/>
  <c r="Q24" i="1"/>
  <c r="P23" i="1"/>
  <c r="R23" i="1" s="1"/>
  <c r="S23" i="1" s="1"/>
  <c r="T23" i="1" s="1"/>
  <c r="Q22" i="1"/>
  <c r="P21" i="1"/>
  <c r="R21" i="1" s="1"/>
  <c r="S21" i="1" s="1"/>
  <c r="T21" i="1" s="1"/>
  <c r="Q20" i="1"/>
  <c r="Q19" i="1"/>
  <c r="Q29" i="1"/>
  <c r="P18" i="1"/>
  <c r="R18" i="1" s="1"/>
  <c r="S18" i="1" s="1"/>
  <c r="T18" i="1" s="1"/>
  <c r="Q17" i="1"/>
  <c r="P16" i="1"/>
  <c r="R16" i="1" s="1"/>
  <c r="S16" i="1" s="1"/>
  <c r="T16" i="1" s="1"/>
  <c r="Q15" i="1"/>
  <c r="P14" i="1"/>
  <c r="R14" i="1" s="1"/>
  <c r="S14" i="1" s="1"/>
  <c r="T14" i="1" s="1"/>
  <c r="Q13" i="1"/>
  <c r="Q12" i="1"/>
  <c r="P10" i="1"/>
  <c r="R10" i="1" s="1"/>
  <c r="S10" i="1" s="1"/>
  <c r="T10" i="1" s="1"/>
  <c r="P9" i="1"/>
  <c r="R9" i="1" s="1"/>
  <c r="S9" i="1" s="1"/>
  <c r="T9" i="1" s="1"/>
  <c r="P8" i="1"/>
  <c r="R8" i="1" s="1"/>
  <c r="S8" i="1" s="1"/>
  <c r="T8" i="1" s="1"/>
  <c r="Q7" i="1"/>
  <c r="P6" i="1"/>
  <c r="R6" i="1" s="1"/>
  <c r="S6" i="1" s="1"/>
  <c r="T6" i="1" s="1"/>
  <c r="P5" i="1"/>
  <c r="R5" i="1" s="1"/>
  <c r="S5" i="1" s="1"/>
  <c r="T5" i="1" s="1"/>
  <c r="P4" i="1"/>
  <c r="R4" i="1" s="1"/>
  <c r="S4" i="1" s="1"/>
  <c r="T4" i="1" s="1"/>
</calcChain>
</file>

<file path=xl/sharedStrings.xml><?xml version="1.0" encoding="utf-8"?>
<sst xmlns="http://schemas.openxmlformats.org/spreadsheetml/2006/main" count="87" uniqueCount="63">
  <si>
    <t>Material Name</t>
  </si>
  <si>
    <t>SWM Sum Rule (I)</t>
  </si>
  <si>
    <t>Volume</t>
  </si>
  <si>
    <t>Electrons</t>
  </si>
  <si>
    <t>Density (n)</t>
  </si>
  <si>
    <t>G=I/n</t>
  </si>
  <si>
    <t>A(Å)</t>
  </si>
  <si>
    <t>sqrt(G)</t>
  </si>
  <si>
    <t>sqrt(G)/A</t>
  </si>
  <si>
    <t>Conductivity Peak</t>
  </si>
  <si>
    <t>Conductivity Peak by eyes</t>
  </si>
  <si>
    <t>PbTe</t>
  </si>
  <si>
    <t>Na</t>
  </si>
  <si>
    <t>NaCl</t>
  </si>
  <si>
    <t>GaN</t>
  </si>
  <si>
    <t>ZrSiS</t>
  </si>
  <si>
    <t>CaMnBi2</t>
  </si>
  <si>
    <t>Bi</t>
  </si>
  <si>
    <t>Bi2Se3</t>
  </si>
  <si>
    <t>Diamond</t>
  </si>
  <si>
    <t>Graphene</t>
  </si>
  <si>
    <t>WSe2</t>
  </si>
  <si>
    <t>MoTe2</t>
  </si>
  <si>
    <t>Graphene_diluted</t>
  </si>
  <si>
    <t>Bi2Te3</t>
  </si>
  <si>
    <t>Pt_221</t>
  </si>
  <si>
    <t>Cu_225</t>
  </si>
  <si>
    <t>Au_225</t>
  </si>
  <si>
    <t>Fe_229</t>
  </si>
  <si>
    <t>Fe_229_magnetic</t>
  </si>
  <si>
    <t>SrTiO3</t>
  </si>
  <si>
    <t>ZrClN_2D</t>
  </si>
  <si>
    <t>FeSn</t>
  </si>
  <si>
    <t>Al_fcc</t>
  </si>
  <si>
    <t>Zn_hpc</t>
  </si>
  <si>
    <t>Ba_bcc</t>
  </si>
  <si>
    <t>CsF</t>
  </si>
  <si>
    <t>YBCO6</t>
  </si>
  <si>
    <t>YBCO7</t>
  </si>
  <si>
    <t>bernal_bilayer</t>
  </si>
  <si>
    <t>Material Type</t>
  </si>
  <si>
    <t>Topological</t>
  </si>
  <si>
    <t>Metal</t>
  </si>
  <si>
    <t>Ionic</t>
  </si>
  <si>
    <t>Covalent</t>
  </si>
  <si>
    <t>SquareNet</t>
  </si>
  <si>
    <t>2D</t>
  </si>
  <si>
    <t>Kagome</t>
  </si>
  <si>
    <t>Cuprate</t>
  </si>
  <si>
    <t>Drude Weight</t>
  </si>
  <si>
    <t>sumrule</t>
  </si>
  <si>
    <t>Kai</t>
  </si>
  <si>
    <t>1-Kai</t>
  </si>
  <si>
    <t>N_itenerant</t>
  </si>
  <si>
    <t>N_bound</t>
  </si>
  <si>
    <t>sqrt(G)/A with bound</t>
  </si>
  <si>
    <t>Bound_electron_density</t>
  </si>
  <si>
    <t>∫ σ(ω) dω</t>
  </si>
  <si>
    <t>triple layer</t>
  </si>
  <si>
    <t>tetra layer</t>
  </si>
  <si>
    <t xml:space="preserve">penta layer </t>
  </si>
  <si>
    <t>∫ σ(ω)/ω dω / N_bound</t>
  </si>
  <si>
    <t>sqrt(∫ σ(ω) dω/bound_electron_density)/A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</si>
</sst>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mbria"/>
      <family val="1"/>
    </font>
    <font>
      <sz val="14"/>
      <color rgb="FF000000"/>
      <name val="Cambria"/>
      <family val="1"/>
    </font>
    <font>
      <sz val="11"/>
      <color rgb="FF000000"/>
      <name val="Menlo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11" fontId="2" fillId="0" borderId="0" xfId="0" applyNumberFormat="1" applyFont="1" applyAlignment="1">
      <alignment vertical="center"/>
    </xf>
    <xf numFmtId="0" fontId="3" fillId="0" borderId="0" xfId="0" applyFont="1"/>
    <xf numFmtId="11" fontId="0" fillId="0" borderId="0" xfId="0" applyNumberFormat="1"/>
    <xf numFmtId="11" fontId="4" fillId="0" borderId="0" xfId="0" applyNumberFormat="1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7CC0-CCD5-6C45-A678-73E088142371}">
  <dimension ref="A1:W40"/>
  <sheetViews>
    <sheetView tabSelected="1" workbookViewId="0">
      <selection activeCell="Z20" sqref="Z20"/>
    </sheetView>
  </sheetViews>
  <sheetFormatPr baseColWidth="10" defaultRowHeight="16" x14ac:dyDescent="0.2"/>
  <cols>
    <col min="1" max="1" width="29.33203125" customWidth="1"/>
    <col min="2" max="2" width="11.83203125" bestFit="1" customWidth="1"/>
    <col min="3" max="11" width="11" bestFit="1" customWidth="1"/>
    <col min="12" max="12" width="15.1640625" bestFit="1" customWidth="1"/>
    <col min="13" max="13" width="15.33203125" bestFit="1" customWidth="1"/>
    <col min="19" max="19" width="20.83203125" bestFit="1" customWidth="1"/>
    <col min="20" max="20" width="23.6640625" bestFit="1" customWidth="1"/>
    <col min="22" max="22" width="21.1640625" customWidth="1"/>
    <col min="23" max="23" width="46.5" bestFit="1" customWidth="1"/>
  </cols>
  <sheetData>
    <row r="1" spans="1:23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40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56</v>
      </c>
      <c r="T1" s="1" t="s">
        <v>55</v>
      </c>
      <c r="U1" s="7" t="s">
        <v>57</v>
      </c>
      <c r="V1" t="s">
        <v>61</v>
      </c>
      <c r="W1" s="7" t="s">
        <v>62</v>
      </c>
    </row>
    <row r="2" spans="1:23" ht="18" x14ac:dyDescent="0.2">
      <c r="A2" s="1" t="s">
        <v>11</v>
      </c>
      <c r="B2" s="3">
        <v>8.2272999999999996</v>
      </c>
      <c r="C2" s="3">
        <v>269.46089999999998</v>
      </c>
      <c r="D2" s="3">
        <v>80</v>
      </c>
      <c r="E2" s="3">
        <f>D2/C2</f>
        <v>0.29688908483568488</v>
      </c>
      <c r="F2" s="1">
        <f>B2/E2</f>
        <v>27.711695782124998</v>
      </c>
      <c r="G2" s="3">
        <v>6.4589999999999996</v>
      </c>
      <c r="H2" s="1">
        <f>SQRT(F2)</f>
        <v>5.2641899454830652</v>
      </c>
      <c r="I2" s="1">
        <f>H2/G2</f>
        <v>0.81501624794597705</v>
      </c>
      <c r="J2" s="7">
        <v>1.99</v>
      </c>
      <c r="K2" s="7">
        <v>1.99</v>
      </c>
      <c r="L2" t="s">
        <v>41</v>
      </c>
      <c r="M2" s="9">
        <v>-0.55200000000000005</v>
      </c>
      <c r="N2" s="9">
        <v>409.37099999999998</v>
      </c>
      <c r="O2">
        <f>ABS(M2/N2)</f>
        <v>1.3484101218698933E-3</v>
      </c>
      <c r="P2">
        <f>1-O2</f>
        <v>0.99865158987813007</v>
      </c>
      <c r="Q2">
        <f>D2*O2</f>
        <v>0.10787280974959146</v>
      </c>
      <c r="R2">
        <f>D2*P2</f>
        <v>79.892127190250406</v>
      </c>
      <c r="S2">
        <f>R2/C2</f>
        <v>0.29648875658861978</v>
      </c>
      <c r="T2">
        <f>SQRT(B2/S2) / G2</f>
        <v>0.81556629235171774</v>
      </c>
      <c r="U2" s="11">
        <v>20.931999999999999</v>
      </c>
      <c r="V2">
        <f>B2/R2</f>
        <v>0.10298010942189575</v>
      </c>
      <c r="W2" s="10">
        <f>SQRT(U2/S2)/G2</f>
        <v>1.3008761878060733</v>
      </c>
    </row>
    <row r="3" spans="1:23" ht="18" x14ac:dyDescent="0.2">
      <c r="A3" s="1" t="s">
        <v>12</v>
      </c>
      <c r="B3" s="3">
        <v>1.5800000000000002E-2</v>
      </c>
      <c r="C3" s="3">
        <v>48.859299999999998</v>
      </c>
      <c r="D3" s="3">
        <v>7</v>
      </c>
      <c r="E3" s="3">
        <f t="shared" ref="E3:E40" si="0">D3/C3</f>
        <v>0.14326852820240979</v>
      </c>
      <c r="F3" s="1">
        <f t="shared" ref="F3:F40" si="1">B3/E3</f>
        <v>0.11028242000000001</v>
      </c>
      <c r="G3" s="3">
        <v>3.6558000000000002</v>
      </c>
      <c r="H3" s="1">
        <f t="shared" ref="H3:H40" si="2">SQRT(F3)</f>
        <v>0.3320879702729384</v>
      </c>
      <c r="I3" s="1">
        <f t="shared" ref="I3:I40" si="3">H3/G3</f>
        <v>9.0838659191678536E-2</v>
      </c>
      <c r="J3" s="7">
        <v>2.77</v>
      </c>
      <c r="K3" s="2">
        <v>0</v>
      </c>
      <c r="L3" t="s">
        <v>42</v>
      </c>
      <c r="M3" s="9">
        <v>40.213000000000001</v>
      </c>
      <c r="N3" s="9">
        <v>256.61500000000001</v>
      </c>
      <c r="O3">
        <f t="shared" ref="O3:O40" si="4">ABS(M3/N3)</f>
        <v>0.1567055706018744</v>
      </c>
      <c r="P3">
        <f t="shared" ref="P3:P40" si="5">1-O3</f>
        <v>0.8432944293981256</v>
      </c>
      <c r="Q3">
        <f t="shared" ref="Q3:Q40" si="6">D3*O3</f>
        <v>1.0969389942131209</v>
      </c>
      <c r="R3">
        <f t="shared" ref="R3:R40" si="7">D3*P3</f>
        <v>5.9030610057868795</v>
      </c>
      <c r="S3">
        <f t="shared" ref="S3:S40" si="8">R3/C3</f>
        <v>0.12081755174116043</v>
      </c>
      <c r="T3">
        <f t="shared" ref="T3:T40" si="9">SQRT(B3/S3) / G3</f>
        <v>9.8919314826721713E-2</v>
      </c>
      <c r="U3" s="11">
        <v>7.4675000000000005E-2</v>
      </c>
      <c r="V3">
        <f t="shared" ref="V3:V33" si="10">B3/R3</f>
        <v>2.6765774543937408E-3</v>
      </c>
      <c r="W3" s="10">
        <f t="shared" ref="W3:W33" si="11">SQRT(U3/S3)/G3</f>
        <v>0.21505035889610455</v>
      </c>
    </row>
    <row r="4" spans="1:23" ht="18" x14ac:dyDescent="0.2">
      <c r="A4" s="1" t="s">
        <v>13</v>
      </c>
      <c r="B4" s="3">
        <v>1.8170999999999999</v>
      </c>
      <c r="C4" s="3">
        <v>63.87</v>
      </c>
      <c r="D4" s="3">
        <v>14</v>
      </c>
      <c r="E4" s="3">
        <f t="shared" si="0"/>
        <v>0.21919524033192422</v>
      </c>
      <c r="F4" s="1">
        <f t="shared" si="1"/>
        <v>8.289869785714286</v>
      </c>
      <c r="G4" s="3">
        <v>3.9973000000000001</v>
      </c>
      <c r="H4" s="1">
        <f t="shared" si="2"/>
        <v>2.8792133970434159</v>
      </c>
      <c r="I4" s="1">
        <f t="shared" si="3"/>
        <v>0.72028954470352891</v>
      </c>
      <c r="J4" s="7">
        <v>10.88</v>
      </c>
      <c r="K4" s="7">
        <v>10.88</v>
      </c>
      <c r="L4" t="s">
        <v>43</v>
      </c>
      <c r="M4">
        <v>0</v>
      </c>
      <c r="N4" s="9">
        <v>427.43900000000002</v>
      </c>
      <c r="O4">
        <f t="shared" si="4"/>
        <v>0</v>
      </c>
      <c r="P4">
        <f t="shared" si="5"/>
        <v>1</v>
      </c>
      <c r="Q4">
        <f t="shared" si="6"/>
        <v>0</v>
      </c>
      <c r="R4">
        <f t="shared" si="7"/>
        <v>14</v>
      </c>
      <c r="S4">
        <f t="shared" si="8"/>
        <v>0.21919524033192422</v>
      </c>
      <c r="T4">
        <f t="shared" si="9"/>
        <v>0.72028954470352891</v>
      </c>
      <c r="U4" s="11">
        <v>18.378</v>
      </c>
      <c r="V4">
        <f t="shared" si="10"/>
        <v>0.12979285714285713</v>
      </c>
      <c r="W4" s="10">
        <f t="shared" si="11"/>
        <v>2.290692639079313</v>
      </c>
    </row>
    <row r="5" spans="1:23" ht="18" x14ac:dyDescent="0.2">
      <c r="A5" s="1" t="s">
        <v>14</v>
      </c>
      <c r="B5" s="3">
        <v>4.4116</v>
      </c>
      <c r="C5" s="3">
        <v>33.215000000000003</v>
      </c>
      <c r="D5" s="3">
        <v>18</v>
      </c>
      <c r="E5" s="3">
        <f t="shared" si="0"/>
        <v>0.54192382959506247</v>
      </c>
      <c r="F5" s="1">
        <f t="shared" si="1"/>
        <v>8.1406274444444442</v>
      </c>
      <c r="G5" s="3">
        <v>3.2145000000000001</v>
      </c>
      <c r="H5" s="1">
        <f t="shared" si="2"/>
        <v>2.8531784810005218</v>
      </c>
      <c r="I5" s="1">
        <f t="shared" si="3"/>
        <v>0.88759635433209572</v>
      </c>
      <c r="J5" s="7">
        <v>11.26</v>
      </c>
      <c r="K5" s="7">
        <v>11.26</v>
      </c>
      <c r="L5" t="s">
        <v>44</v>
      </c>
      <c r="M5" s="9">
        <v>2.9000000000000001E-2</v>
      </c>
      <c r="N5" s="9">
        <v>1056.7380000000001</v>
      </c>
      <c r="O5">
        <f t="shared" si="4"/>
        <v>2.7442942337646607E-5</v>
      </c>
      <c r="P5">
        <f t="shared" si="5"/>
        <v>0.9999725570576623</v>
      </c>
      <c r="Q5">
        <f t="shared" si="6"/>
        <v>4.9397296207763898E-4</v>
      </c>
      <c r="R5">
        <f t="shared" si="7"/>
        <v>17.999506027037921</v>
      </c>
      <c r="S5">
        <f t="shared" si="8"/>
        <v>0.54190895761065538</v>
      </c>
      <c r="T5">
        <f t="shared" si="9"/>
        <v>0.88760853371056037</v>
      </c>
      <c r="U5" s="11">
        <v>38.061</v>
      </c>
      <c r="V5">
        <f t="shared" si="10"/>
        <v>0.24509561503371949</v>
      </c>
      <c r="W5" s="10">
        <f t="shared" si="11"/>
        <v>2.6071348939251595</v>
      </c>
    </row>
    <row r="6" spans="1:23" ht="18" x14ac:dyDescent="0.2">
      <c r="A6" s="1" t="s">
        <v>15</v>
      </c>
      <c r="B6" s="3">
        <v>11.31</v>
      </c>
      <c r="C6" s="3">
        <v>101.1703</v>
      </c>
      <c r="D6" s="3">
        <v>44</v>
      </c>
      <c r="E6" s="3">
        <f t="shared" si="0"/>
        <v>0.43491024539810597</v>
      </c>
      <c r="F6" s="1">
        <f t="shared" si="1"/>
        <v>26.005365750000003</v>
      </c>
      <c r="G6" s="3">
        <v>3.544</v>
      </c>
      <c r="H6" s="1">
        <f t="shared" si="2"/>
        <v>5.0995456415253315</v>
      </c>
      <c r="I6" s="1">
        <f t="shared" si="3"/>
        <v>1.4389237137486828</v>
      </c>
      <c r="J6" s="7">
        <v>6.43</v>
      </c>
      <c r="K6" s="2">
        <v>0</v>
      </c>
      <c r="L6" t="s">
        <v>45</v>
      </c>
      <c r="M6" s="9">
        <v>13.109</v>
      </c>
      <c r="N6" s="9">
        <v>599.68499999999995</v>
      </c>
      <c r="O6">
        <f t="shared" si="4"/>
        <v>2.1859809733443394E-2</v>
      </c>
      <c r="P6">
        <f t="shared" si="5"/>
        <v>0.97814019026655663</v>
      </c>
      <c r="Q6">
        <f t="shared" si="6"/>
        <v>0.96183162827150936</v>
      </c>
      <c r="R6">
        <f t="shared" si="7"/>
        <v>43.038168371728489</v>
      </c>
      <c r="S6">
        <f t="shared" si="8"/>
        <v>0.42540319018257816</v>
      </c>
      <c r="T6">
        <f t="shared" si="9"/>
        <v>1.4549136485931211</v>
      </c>
      <c r="U6" s="11">
        <v>36.884</v>
      </c>
      <c r="V6">
        <f t="shared" si="10"/>
        <v>0.26278999380999379</v>
      </c>
      <c r="W6" s="10">
        <f t="shared" si="11"/>
        <v>2.6273922965729901</v>
      </c>
    </row>
    <row r="7" spans="1:23" ht="18" x14ac:dyDescent="0.2">
      <c r="A7" s="1" t="s">
        <v>16</v>
      </c>
      <c r="B7" s="3">
        <v>11.334</v>
      </c>
      <c r="C7" s="3">
        <v>223.803</v>
      </c>
      <c r="D7" s="3">
        <v>66</v>
      </c>
      <c r="E7" s="3">
        <f t="shared" si="0"/>
        <v>0.29490221310706294</v>
      </c>
      <c r="F7" s="1">
        <f t="shared" si="1"/>
        <v>38.433078818181812</v>
      </c>
      <c r="G7" s="3">
        <v>4.4932999999999996</v>
      </c>
      <c r="H7" s="1">
        <f t="shared" si="2"/>
        <v>6.1994418150493047</v>
      </c>
      <c r="I7" s="1">
        <f t="shared" si="3"/>
        <v>1.3797079685418969</v>
      </c>
      <c r="J7" s="7">
        <v>0.34</v>
      </c>
      <c r="K7" s="2">
        <v>0</v>
      </c>
      <c r="L7" t="s">
        <v>45</v>
      </c>
      <c r="M7" s="9">
        <v>8.8040000000000003</v>
      </c>
      <c r="N7" s="9">
        <v>406.63099999999997</v>
      </c>
      <c r="O7">
        <f t="shared" si="4"/>
        <v>2.1651079233998394E-2</v>
      </c>
      <c r="P7">
        <f t="shared" si="5"/>
        <v>0.97834892076600166</v>
      </c>
      <c r="Q7">
        <f t="shared" si="6"/>
        <v>1.4289712294438939</v>
      </c>
      <c r="R7">
        <f t="shared" si="7"/>
        <v>64.571028770556111</v>
      </c>
      <c r="S7">
        <f t="shared" si="8"/>
        <v>0.28851726192480043</v>
      </c>
      <c r="T7">
        <f t="shared" si="9"/>
        <v>1.3948910490920527</v>
      </c>
      <c r="U7" s="11">
        <v>23.82</v>
      </c>
      <c r="V7">
        <f t="shared" si="10"/>
        <v>0.17552763547060313</v>
      </c>
      <c r="W7" s="10">
        <f t="shared" si="11"/>
        <v>2.022178841081268</v>
      </c>
    </row>
    <row r="8" spans="1:23" ht="18" x14ac:dyDescent="0.2">
      <c r="A8" s="1" t="s">
        <v>17</v>
      </c>
      <c r="B8" s="3">
        <v>13.039</v>
      </c>
      <c r="C8" s="3">
        <v>106.887</v>
      </c>
      <c r="D8" s="3">
        <v>30</v>
      </c>
      <c r="E8" s="3">
        <f t="shared" si="0"/>
        <v>0.28067024053439615</v>
      </c>
      <c r="F8" s="1">
        <f t="shared" si="1"/>
        <v>46.456653099999997</v>
      </c>
      <c r="G8" s="3">
        <v>4.7458</v>
      </c>
      <c r="H8" s="1">
        <f t="shared" si="2"/>
        <v>6.815911758525047</v>
      </c>
      <c r="I8" s="1">
        <f t="shared" si="3"/>
        <v>1.4361986932709021</v>
      </c>
      <c r="J8" s="7">
        <v>1.19</v>
      </c>
      <c r="K8" s="7">
        <v>0</v>
      </c>
      <c r="L8" t="s">
        <v>42</v>
      </c>
      <c r="M8" s="9">
        <v>0.47399999999999998</v>
      </c>
      <c r="N8" s="9">
        <v>584.54499999999996</v>
      </c>
      <c r="O8">
        <f t="shared" si="4"/>
        <v>8.1088710022325053E-4</v>
      </c>
      <c r="P8">
        <f t="shared" si="5"/>
        <v>0.99918911289977674</v>
      </c>
      <c r="Q8">
        <f t="shared" si="6"/>
        <v>2.4326613006697514E-2</v>
      </c>
      <c r="R8">
        <f t="shared" si="7"/>
        <v>29.975673386993304</v>
      </c>
      <c r="S8">
        <f t="shared" si="8"/>
        <v>0.28044264865693025</v>
      </c>
      <c r="T8">
        <f t="shared" si="9"/>
        <v>1.4367813451403855</v>
      </c>
      <c r="U8" s="11">
        <v>27.456</v>
      </c>
      <c r="V8">
        <f t="shared" si="10"/>
        <v>0.43498605791647477</v>
      </c>
      <c r="W8" s="10">
        <f t="shared" si="11"/>
        <v>2.0849093212493912</v>
      </c>
    </row>
    <row r="9" spans="1:23" ht="18" x14ac:dyDescent="0.2">
      <c r="A9" s="1" t="s">
        <v>18</v>
      </c>
      <c r="B9" s="3">
        <v>8.5059000000000005</v>
      </c>
      <c r="C9" s="3">
        <v>950.61590000000001</v>
      </c>
      <c r="D9" s="3">
        <v>48</v>
      </c>
      <c r="E9" s="3">
        <f t="shared" si="0"/>
        <v>5.0493580004289849E-2</v>
      </c>
      <c r="F9" s="1">
        <f t="shared" si="1"/>
        <v>168.45507882937503</v>
      </c>
      <c r="G9" s="3">
        <v>9.8325999999999993</v>
      </c>
      <c r="H9" s="1">
        <f t="shared" si="2"/>
        <v>12.979024571568351</v>
      </c>
      <c r="I9" s="1">
        <f t="shared" si="3"/>
        <v>1.3199992445099313</v>
      </c>
      <c r="J9" s="7">
        <v>1.83</v>
      </c>
      <c r="K9" s="7">
        <v>1.83</v>
      </c>
      <c r="L9" t="s">
        <v>41</v>
      </c>
      <c r="M9" s="9">
        <v>7.9000000000000001E-2</v>
      </c>
      <c r="N9" s="9">
        <v>468.495</v>
      </c>
      <c r="O9">
        <f t="shared" si="4"/>
        <v>1.6862506536889402E-4</v>
      </c>
      <c r="P9">
        <f t="shared" si="5"/>
        <v>0.99983137493463115</v>
      </c>
      <c r="Q9">
        <f t="shared" si="6"/>
        <v>8.0940031377069125E-3</v>
      </c>
      <c r="R9">
        <f t="shared" si="7"/>
        <v>47.991905996862293</v>
      </c>
      <c r="S9">
        <f t="shared" si="8"/>
        <v>5.0485065521060919E-2</v>
      </c>
      <c r="T9">
        <f t="shared" si="9"/>
        <v>1.320110551066382</v>
      </c>
      <c r="U9" s="11">
        <v>33.271999999999998</v>
      </c>
      <c r="V9">
        <f t="shared" si="10"/>
        <v>0.17723613645509548</v>
      </c>
      <c r="W9" s="10">
        <f t="shared" si="11"/>
        <v>2.6108962806726246</v>
      </c>
    </row>
    <row r="10" spans="1:23" ht="18" x14ac:dyDescent="0.2">
      <c r="A10" s="1" t="s">
        <v>19</v>
      </c>
      <c r="B10" s="3">
        <v>6.4279000000000002</v>
      </c>
      <c r="C10" s="3">
        <v>16.059999999999999</v>
      </c>
      <c r="D10" s="3">
        <v>8</v>
      </c>
      <c r="E10" s="3">
        <f t="shared" si="0"/>
        <v>0.4981320049813201</v>
      </c>
      <c r="F10" s="1">
        <f t="shared" si="1"/>
        <v>12.90400925</v>
      </c>
      <c r="G10" s="3">
        <v>2.5225</v>
      </c>
      <c r="H10" s="1">
        <f t="shared" si="2"/>
        <v>3.5922150896069684</v>
      </c>
      <c r="I10" s="1">
        <f t="shared" si="3"/>
        <v>1.424069411142505</v>
      </c>
      <c r="J10" s="7">
        <v>11.17</v>
      </c>
      <c r="K10" s="7">
        <v>11.17</v>
      </c>
      <c r="L10" t="s">
        <v>44</v>
      </c>
      <c r="M10" s="9">
        <v>0</v>
      </c>
      <c r="N10" s="9">
        <v>971.98500000000001</v>
      </c>
      <c r="O10">
        <f t="shared" si="4"/>
        <v>0</v>
      </c>
      <c r="P10">
        <f t="shared" si="5"/>
        <v>1</v>
      </c>
      <c r="Q10">
        <f t="shared" si="6"/>
        <v>0</v>
      </c>
      <c r="R10">
        <f t="shared" si="7"/>
        <v>8</v>
      </c>
      <c r="S10">
        <f t="shared" si="8"/>
        <v>0.4981320049813201</v>
      </c>
      <c r="T10">
        <f t="shared" si="9"/>
        <v>1.424069411142505</v>
      </c>
      <c r="U10" s="12">
        <v>76.465999999999994</v>
      </c>
      <c r="V10">
        <f t="shared" si="10"/>
        <v>0.80348750000000002</v>
      </c>
      <c r="W10" s="10">
        <f t="shared" si="11"/>
        <v>4.9116881869302489</v>
      </c>
    </row>
    <row r="11" spans="1:23" ht="18" x14ac:dyDescent="0.2">
      <c r="A11" s="1" t="s">
        <v>20</v>
      </c>
      <c r="B11" s="3">
        <v>1.5676000000000001</v>
      </c>
      <c r="C11" s="3">
        <v>78.868448000000001</v>
      </c>
      <c r="D11" s="1">
        <v>8</v>
      </c>
      <c r="E11" s="1">
        <f t="shared" si="0"/>
        <v>0.10143473344372138</v>
      </c>
      <c r="F11" s="1">
        <f t="shared" si="1"/>
        <v>15.454272385599999</v>
      </c>
      <c r="G11" s="3">
        <v>2.464</v>
      </c>
      <c r="H11" s="1">
        <f t="shared" si="2"/>
        <v>3.9311922346280652</v>
      </c>
      <c r="I11" s="1">
        <f t="shared" si="3"/>
        <v>1.5954513939237278</v>
      </c>
      <c r="J11" s="7">
        <v>15.99</v>
      </c>
      <c r="K11" s="2">
        <v>0</v>
      </c>
      <c r="L11" t="s">
        <v>46</v>
      </c>
      <c r="M11" s="9">
        <v>0</v>
      </c>
      <c r="N11" s="9">
        <v>139.86500000000001</v>
      </c>
      <c r="O11">
        <f t="shared" si="4"/>
        <v>0</v>
      </c>
      <c r="P11">
        <f t="shared" si="5"/>
        <v>1</v>
      </c>
      <c r="Q11">
        <f t="shared" si="6"/>
        <v>0</v>
      </c>
      <c r="R11">
        <f t="shared" si="7"/>
        <v>8</v>
      </c>
      <c r="S11">
        <f t="shared" si="8"/>
        <v>0.10143473344372138</v>
      </c>
      <c r="T11">
        <f t="shared" si="9"/>
        <v>1.5954513939237278</v>
      </c>
      <c r="U11" s="12">
        <v>11.397</v>
      </c>
      <c r="V11">
        <f t="shared" si="10"/>
        <v>0.19595000000000001</v>
      </c>
      <c r="W11" s="10">
        <f t="shared" si="11"/>
        <v>4.3019090511433546</v>
      </c>
    </row>
    <row r="12" spans="1:23" ht="18" x14ac:dyDescent="0.2">
      <c r="A12" s="1" t="s">
        <v>21</v>
      </c>
      <c r="B12" s="3">
        <v>2.9510000000000001</v>
      </c>
      <c r="C12" s="3">
        <v>167.87398200000001</v>
      </c>
      <c r="D12" s="1">
        <v>26</v>
      </c>
      <c r="E12" s="1">
        <f t="shared" si="0"/>
        <v>0.15487807991592167</v>
      </c>
      <c r="F12" s="1">
        <f t="shared" si="1"/>
        <v>19.053696957000003</v>
      </c>
      <c r="G12" s="3">
        <v>3.3256100000000002</v>
      </c>
      <c r="H12" s="1">
        <f t="shared" si="2"/>
        <v>4.3650540611772497</v>
      </c>
      <c r="I12" s="1">
        <f t="shared" si="3"/>
        <v>1.3125574138811373</v>
      </c>
      <c r="J12" s="7">
        <v>4.91</v>
      </c>
      <c r="K12" s="7">
        <v>4.91</v>
      </c>
      <c r="L12" t="s">
        <v>46</v>
      </c>
      <c r="M12" s="9">
        <v>0</v>
      </c>
      <c r="N12" s="9">
        <v>213.55699999999999</v>
      </c>
      <c r="O12">
        <f t="shared" si="4"/>
        <v>0</v>
      </c>
      <c r="P12">
        <f t="shared" si="5"/>
        <v>1</v>
      </c>
      <c r="Q12">
        <f t="shared" si="6"/>
        <v>0</v>
      </c>
      <c r="R12">
        <f t="shared" si="7"/>
        <v>26</v>
      </c>
      <c r="S12">
        <f t="shared" si="8"/>
        <v>0.15487807991592167</v>
      </c>
      <c r="T12">
        <f t="shared" si="9"/>
        <v>1.3125574138811373</v>
      </c>
      <c r="U12" s="12">
        <v>18.023</v>
      </c>
      <c r="V12">
        <f t="shared" si="10"/>
        <v>0.1135</v>
      </c>
      <c r="W12" s="10">
        <f t="shared" si="11"/>
        <v>3.2437490350792819</v>
      </c>
    </row>
    <row r="13" spans="1:23" ht="18" x14ac:dyDescent="0.2">
      <c r="A13" s="1" t="s">
        <v>22</v>
      </c>
      <c r="B13" s="3">
        <v>3.1772</v>
      </c>
      <c r="C13" s="3">
        <v>193.83585299999999</v>
      </c>
      <c r="D13" s="1">
        <v>26</v>
      </c>
      <c r="E13" s="1">
        <f t="shared" si="0"/>
        <v>0.13413411191788138</v>
      </c>
      <c r="F13" s="1">
        <f t="shared" si="1"/>
        <v>23.686741236599996</v>
      </c>
      <c r="G13" s="3">
        <v>3.55871</v>
      </c>
      <c r="H13" s="1">
        <f t="shared" si="2"/>
        <v>4.8669026327429235</v>
      </c>
      <c r="I13" s="1">
        <f t="shared" si="3"/>
        <v>1.3676030451323438</v>
      </c>
      <c r="J13" s="7">
        <v>3.42</v>
      </c>
      <c r="K13" s="7">
        <v>3.42</v>
      </c>
      <c r="L13" t="s">
        <v>46</v>
      </c>
      <c r="M13" s="9">
        <v>0</v>
      </c>
      <c r="N13" s="9">
        <v>184.953</v>
      </c>
      <c r="O13">
        <f t="shared" si="4"/>
        <v>0</v>
      </c>
      <c r="P13">
        <f t="shared" si="5"/>
        <v>1</v>
      </c>
      <c r="Q13">
        <f t="shared" si="6"/>
        <v>0</v>
      </c>
      <c r="R13">
        <f t="shared" si="7"/>
        <v>26</v>
      </c>
      <c r="S13">
        <f t="shared" si="8"/>
        <v>0.13413411191788138</v>
      </c>
      <c r="T13">
        <f t="shared" si="9"/>
        <v>1.3676030451323438</v>
      </c>
      <c r="U13" s="12">
        <v>77.938000000000002</v>
      </c>
      <c r="V13">
        <f t="shared" si="10"/>
        <v>0.1222</v>
      </c>
      <c r="W13" s="10">
        <f t="shared" si="11"/>
        <v>6.7734887010444362</v>
      </c>
    </row>
    <row r="14" spans="1:23" ht="18" x14ac:dyDescent="0.2">
      <c r="A14" s="1" t="s">
        <v>23</v>
      </c>
      <c r="B14" s="8">
        <v>0.78366000000000002</v>
      </c>
      <c r="C14" s="3">
        <v>157.736895</v>
      </c>
      <c r="D14" s="1">
        <v>8</v>
      </c>
      <c r="E14" s="1">
        <f t="shared" si="0"/>
        <v>5.0717367043392095E-2</v>
      </c>
      <c r="F14" s="1">
        <f t="shared" si="1"/>
        <v>15.451511891962502</v>
      </c>
      <c r="G14" s="3">
        <v>2.464</v>
      </c>
      <c r="H14" s="1">
        <f t="shared" si="2"/>
        <v>3.9308411176187854</v>
      </c>
      <c r="I14" s="1">
        <f t="shared" si="3"/>
        <v>1.5953088951374941</v>
      </c>
      <c r="J14" s="7">
        <v>16.03</v>
      </c>
      <c r="K14" s="2">
        <v>0</v>
      </c>
      <c r="L14" t="s">
        <v>46</v>
      </c>
      <c r="M14" s="9">
        <v>0</v>
      </c>
      <c r="N14" s="9">
        <v>69.933000000000007</v>
      </c>
      <c r="O14">
        <f t="shared" si="4"/>
        <v>0</v>
      </c>
      <c r="P14">
        <f t="shared" si="5"/>
        <v>1</v>
      </c>
      <c r="Q14">
        <f t="shared" si="6"/>
        <v>0</v>
      </c>
      <c r="R14">
        <f t="shared" si="7"/>
        <v>8</v>
      </c>
      <c r="S14">
        <f t="shared" si="8"/>
        <v>5.0717367043392095E-2</v>
      </c>
      <c r="T14">
        <f t="shared" si="9"/>
        <v>1.5953088951374941</v>
      </c>
      <c r="U14" s="12">
        <v>5.7030000000000003</v>
      </c>
      <c r="V14">
        <f t="shared" si="10"/>
        <v>9.7957500000000003E-2</v>
      </c>
      <c r="W14" s="10">
        <f t="shared" si="11"/>
        <v>4.3036072712875528</v>
      </c>
    </row>
    <row r="15" spans="1:23" ht="18" x14ac:dyDescent="0.2">
      <c r="A15" s="1" t="s">
        <v>24</v>
      </c>
      <c r="B15" s="3">
        <v>9.6475000000000009</v>
      </c>
      <c r="C15" s="3">
        <v>181.5274</v>
      </c>
      <c r="D15" s="1">
        <v>28</v>
      </c>
      <c r="E15" s="1">
        <f t="shared" si="0"/>
        <v>0.15424668672608102</v>
      </c>
      <c r="F15" s="1">
        <f t="shared" si="1"/>
        <v>62.545913982142864</v>
      </c>
      <c r="G15" s="3">
        <v>4.4505730080000001</v>
      </c>
      <c r="H15" s="1">
        <f t="shared" si="2"/>
        <v>7.908597472506921</v>
      </c>
      <c r="I15" s="1">
        <f t="shared" si="3"/>
        <v>1.7769841003149589</v>
      </c>
      <c r="J15" s="7">
        <v>1.54</v>
      </c>
      <c r="K15" s="2">
        <v>1.54</v>
      </c>
      <c r="L15" t="s">
        <v>41</v>
      </c>
      <c r="M15" s="9">
        <v>2.5999999999999999E-2</v>
      </c>
      <c r="N15" s="9">
        <v>212.68600000000001</v>
      </c>
      <c r="O15">
        <f t="shared" si="4"/>
        <v>1.2224594002426111E-4</v>
      </c>
      <c r="P15">
        <f t="shared" si="5"/>
        <v>0.9998777540599757</v>
      </c>
      <c r="Q15">
        <f t="shared" si="6"/>
        <v>3.4228863206793112E-3</v>
      </c>
      <c r="R15">
        <f t="shared" si="7"/>
        <v>27.996577113679319</v>
      </c>
      <c r="S15">
        <f t="shared" si="8"/>
        <v>0.15422783069486656</v>
      </c>
      <c r="T15">
        <f t="shared" si="9"/>
        <v>1.7770927248201147</v>
      </c>
      <c r="U15" s="10">
        <v>27.812000000000001</v>
      </c>
      <c r="V15">
        <f t="shared" si="10"/>
        <v>0.34459569685346164</v>
      </c>
      <c r="W15" s="10">
        <f t="shared" si="11"/>
        <v>3.0173021739510539</v>
      </c>
    </row>
    <row r="16" spans="1:23" ht="18" x14ac:dyDescent="0.2">
      <c r="A16" s="1" t="s">
        <v>25</v>
      </c>
      <c r="B16" s="8">
        <v>7.4120999999999997</v>
      </c>
      <c r="C16" s="3">
        <v>17.9847</v>
      </c>
      <c r="D16" s="1">
        <v>10</v>
      </c>
      <c r="E16" s="1">
        <f t="shared" si="0"/>
        <v>0.55602817950813743</v>
      </c>
      <c r="F16" s="1">
        <f t="shared" si="1"/>
        <v>13.330439487</v>
      </c>
      <c r="G16" s="3">
        <v>2.62</v>
      </c>
      <c r="H16" s="1">
        <f t="shared" si="2"/>
        <v>3.6510874389693817</v>
      </c>
      <c r="I16" s="1">
        <f t="shared" si="3"/>
        <v>1.3935448240341151</v>
      </c>
      <c r="J16" s="7">
        <v>3.07</v>
      </c>
      <c r="K16" s="2">
        <v>0</v>
      </c>
      <c r="L16" t="s">
        <v>42</v>
      </c>
      <c r="M16" s="9">
        <v>217.70699999999999</v>
      </c>
      <c r="N16" s="9">
        <v>766.68899999999996</v>
      </c>
      <c r="O16">
        <f t="shared" si="4"/>
        <v>0.28395738037196311</v>
      </c>
      <c r="P16">
        <f t="shared" si="5"/>
        <v>0.71604261962803695</v>
      </c>
      <c r="Q16">
        <f t="shared" si="6"/>
        <v>2.839573803719631</v>
      </c>
      <c r="R16">
        <f t="shared" si="7"/>
        <v>7.160426196280369</v>
      </c>
      <c r="S16">
        <f t="shared" si="8"/>
        <v>0.39813987424201508</v>
      </c>
      <c r="T16">
        <f t="shared" si="9"/>
        <v>1.6468403760903167</v>
      </c>
      <c r="U16" s="12">
        <v>39.439</v>
      </c>
      <c r="V16">
        <f t="shared" si="10"/>
        <v>1.0351478804223089</v>
      </c>
      <c r="W16" s="10">
        <f t="shared" si="11"/>
        <v>3.7987771630966041</v>
      </c>
    </row>
    <row r="17" spans="1:23" ht="18" x14ac:dyDescent="0.2">
      <c r="A17" s="1" t="s">
        <v>26</v>
      </c>
      <c r="B17" s="8">
        <v>4.1506999999999996</v>
      </c>
      <c r="C17" s="3">
        <v>11.607699999999999</v>
      </c>
      <c r="D17" s="1">
        <v>11</v>
      </c>
      <c r="E17" s="1">
        <f t="shared" si="0"/>
        <v>0.94764682064491679</v>
      </c>
      <c r="F17" s="1">
        <f t="shared" si="1"/>
        <v>4.3800073081818178</v>
      </c>
      <c r="G17" s="3">
        <v>2.5414831640000002</v>
      </c>
      <c r="H17" s="1">
        <f t="shared" si="2"/>
        <v>2.09284669963708</v>
      </c>
      <c r="I17" s="1">
        <f t="shared" si="3"/>
        <v>0.82347454796559882</v>
      </c>
      <c r="J17" s="7">
        <v>4.49</v>
      </c>
      <c r="K17" s="2">
        <v>0</v>
      </c>
      <c r="L17" t="s">
        <v>42</v>
      </c>
      <c r="M17" s="9">
        <v>94.590999999999994</v>
      </c>
      <c r="N17" s="9">
        <v>1306.68</v>
      </c>
      <c r="O17">
        <f t="shared" si="4"/>
        <v>7.2390332751706601E-2</v>
      </c>
      <c r="P17">
        <f t="shared" si="5"/>
        <v>0.92760966724829341</v>
      </c>
      <c r="Q17">
        <f t="shared" si="6"/>
        <v>0.79629366026877257</v>
      </c>
      <c r="R17">
        <f t="shared" si="7"/>
        <v>10.203706339731227</v>
      </c>
      <c r="S17">
        <f t="shared" si="8"/>
        <v>0.87904635196733438</v>
      </c>
      <c r="T17">
        <f t="shared" si="9"/>
        <v>0.85500282064319633</v>
      </c>
      <c r="U17" s="12">
        <v>30.963999999999999</v>
      </c>
      <c r="V17">
        <f t="shared" si="10"/>
        <v>0.40678356097313284</v>
      </c>
      <c r="W17" s="10">
        <f t="shared" si="11"/>
        <v>2.3352608810965054</v>
      </c>
    </row>
    <row r="18" spans="1:23" ht="18" x14ac:dyDescent="0.2">
      <c r="A18" s="1" t="s">
        <v>27</v>
      </c>
      <c r="B18" s="3">
        <v>5.3962000000000003</v>
      </c>
      <c r="C18" s="3">
        <v>17.104500000000002</v>
      </c>
      <c r="D18" s="1">
        <v>11</v>
      </c>
      <c r="E18" s="1">
        <f t="shared" si="0"/>
        <v>0.64310561548130607</v>
      </c>
      <c r="F18" s="1">
        <f t="shared" si="1"/>
        <v>8.3908457181818186</v>
      </c>
      <c r="G18" s="3">
        <v>2.8920667350000002</v>
      </c>
      <c r="H18" s="1">
        <f t="shared" si="2"/>
        <v>2.8966956550838781</v>
      </c>
      <c r="I18" s="1">
        <f t="shared" si="3"/>
        <v>1.0016005578390907</v>
      </c>
      <c r="J18" s="7">
        <v>19.25</v>
      </c>
      <c r="K18" s="2">
        <v>0</v>
      </c>
      <c r="L18" t="s">
        <v>42</v>
      </c>
      <c r="M18" s="9">
        <v>79.697000000000003</v>
      </c>
      <c r="N18" s="9">
        <v>886.76</v>
      </c>
      <c r="O18">
        <f t="shared" si="4"/>
        <v>8.9874374126031845E-2</v>
      </c>
      <c r="P18">
        <f t="shared" si="5"/>
        <v>0.91012562587396817</v>
      </c>
      <c r="Q18">
        <f t="shared" si="6"/>
        <v>0.98861811538635025</v>
      </c>
      <c r="R18">
        <f t="shared" si="7"/>
        <v>10.01138188461365</v>
      </c>
      <c r="S18">
        <f t="shared" si="8"/>
        <v>0.58530690079298719</v>
      </c>
      <c r="T18">
        <f t="shared" si="9"/>
        <v>1.0498902108483188</v>
      </c>
      <c r="U18" s="12">
        <v>45.042999999999999</v>
      </c>
      <c r="V18">
        <f t="shared" si="10"/>
        <v>0.53900650901084324</v>
      </c>
      <c r="W18" s="10">
        <f t="shared" si="11"/>
        <v>3.0332871245290489</v>
      </c>
    </row>
    <row r="19" spans="1:23" ht="18" x14ac:dyDescent="0.2">
      <c r="A19" s="1" t="s">
        <v>28</v>
      </c>
      <c r="B19" s="8">
        <v>17.477</v>
      </c>
      <c r="C19" s="3">
        <v>11.8306</v>
      </c>
      <c r="D19" s="1">
        <v>8</v>
      </c>
      <c r="E19" s="1">
        <f t="shared" si="0"/>
        <v>0.67621253359931022</v>
      </c>
      <c r="F19" s="1">
        <f t="shared" si="1"/>
        <v>25.845424525000002</v>
      </c>
      <c r="G19" s="3">
        <v>2.4862377640000002</v>
      </c>
      <c r="H19" s="1">
        <f t="shared" si="2"/>
        <v>5.0838395455600294</v>
      </c>
      <c r="I19" s="1">
        <f t="shared" si="3"/>
        <v>2.0447921832628189</v>
      </c>
      <c r="J19" s="7">
        <v>1.82</v>
      </c>
      <c r="K19" s="2">
        <v>0</v>
      </c>
      <c r="L19" t="s">
        <v>42</v>
      </c>
      <c r="M19" s="9">
        <v>47.975999999999999</v>
      </c>
      <c r="N19" s="9">
        <v>932.41</v>
      </c>
      <c r="O19">
        <f t="shared" si="4"/>
        <v>5.1453759612187774E-2</v>
      </c>
      <c r="P19">
        <f t="shared" si="5"/>
        <v>0.94854624038781221</v>
      </c>
      <c r="Q19">
        <f t="shared" si="6"/>
        <v>0.4116300768975022</v>
      </c>
      <c r="R19">
        <f t="shared" si="7"/>
        <v>7.5883699231024977</v>
      </c>
      <c r="S19">
        <f t="shared" si="8"/>
        <v>0.64141885644874286</v>
      </c>
      <c r="T19">
        <f t="shared" si="9"/>
        <v>2.0995195489054614</v>
      </c>
      <c r="U19" s="12">
        <v>44.808999999999997</v>
      </c>
      <c r="V19">
        <f t="shared" si="10"/>
        <v>2.3031296809598003</v>
      </c>
      <c r="W19" s="10">
        <f t="shared" si="11"/>
        <v>3.361778579216391</v>
      </c>
    </row>
    <row r="20" spans="1:23" ht="18" x14ac:dyDescent="0.2">
      <c r="A20" s="1" t="s">
        <v>29</v>
      </c>
      <c r="B20" s="8">
        <v>10.441000000000001</v>
      </c>
      <c r="C20" s="3">
        <v>11.8306</v>
      </c>
      <c r="D20" s="1">
        <v>8</v>
      </c>
      <c r="E20" s="1">
        <f t="shared" si="0"/>
        <v>0.67621253359931022</v>
      </c>
      <c r="F20" s="1">
        <f t="shared" si="1"/>
        <v>15.440411825000002</v>
      </c>
      <c r="G20" s="3">
        <v>2.4862377640000002</v>
      </c>
      <c r="H20" s="1">
        <f t="shared" si="2"/>
        <v>3.9294289438797594</v>
      </c>
      <c r="I20" s="1">
        <f t="shared" si="3"/>
        <v>1.58047190851042</v>
      </c>
      <c r="J20" s="7">
        <v>2.96</v>
      </c>
      <c r="K20" s="2">
        <v>0</v>
      </c>
      <c r="L20" t="s">
        <v>42</v>
      </c>
      <c r="M20" s="9">
        <v>15.01</v>
      </c>
      <c r="N20" s="9">
        <v>932.41</v>
      </c>
      <c r="O20">
        <f t="shared" si="4"/>
        <v>1.609806844628436E-2</v>
      </c>
      <c r="P20">
        <f t="shared" si="5"/>
        <v>0.98390193155371564</v>
      </c>
      <c r="Q20">
        <f t="shared" si="6"/>
        <v>0.12878454757027488</v>
      </c>
      <c r="R20">
        <f t="shared" si="7"/>
        <v>7.8712154524297251</v>
      </c>
      <c r="S20">
        <f t="shared" si="8"/>
        <v>0.66532681794919313</v>
      </c>
      <c r="T20">
        <f t="shared" si="9"/>
        <v>1.5933488618078722</v>
      </c>
      <c r="U20" s="10">
        <v>42.536000000000001</v>
      </c>
      <c r="V20">
        <f t="shared" si="10"/>
        <v>1.3264787456398519</v>
      </c>
      <c r="W20" s="10">
        <f t="shared" si="11"/>
        <v>3.2160156260114379</v>
      </c>
    </row>
    <row r="21" spans="1:23" ht="18" x14ac:dyDescent="0.2">
      <c r="A21" s="1" t="s">
        <v>30</v>
      </c>
      <c r="B21" s="8">
        <v>3.8597999999999999</v>
      </c>
      <c r="C21" s="3">
        <v>59.5291</v>
      </c>
      <c r="D21" s="1">
        <v>40</v>
      </c>
      <c r="E21" s="1">
        <f t="shared" si="0"/>
        <v>0.67194027794809597</v>
      </c>
      <c r="F21" s="1">
        <f t="shared" si="1"/>
        <v>5.7442605044999997</v>
      </c>
      <c r="G21" s="3">
        <v>3.904599905</v>
      </c>
      <c r="H21" s="1">
        <f t="shared" si="2"/>
        <v>2.3967186953207502</v>
      </c>
      <c r="I21" s="1">
        <f t="shared" si="3"/>
        <v>0.61381927819330573</v>
      </c>
      <c r="J21" s="7">
        <v>3.78</v>
      </c>
      <c r="K21" s="7">
        <v>3.78</v>
      </c>
      <c r="L21" t="s">
        <v>43</v>
      </c>
      <c r="M21" s="9">
        <v>0</v>
      </c>
      <c r="N21" s="9">
        <v>926.51700000000005</v>
      </c>
      <c r="O21">
        <f t="shared" si="4"/>
        <v>0</v>
      </c>
      <c r="P21">
        <f t="shared" si="5"/>
        <v>1</v>
      </c>
      <c r="Q21">
        <f t="shared" si="6"/>
        <v>0</v>
      </c>
      <c r="R21">
        <f t="shared" si="7"/>
        <v>40</v>
      </c>
      <c r="S21">
        <f t="shared" si="8"/>
        <v>0.67194027794809597</v>
      </c>
      <c r="T21">
        <f t="shared" si="9"/>
        <v>0.61381927819330573</v>
      </c>
      <c r="U21" s="12">
        <v>32.637</v>
      </c>
      <c r="V21">
        <f t="shared" si="10"/>
        <v>9.6494999999999997E-2</v>
      </c>
      <c r="W21" s="10">
        <f t="shared" si="11"/>
        <v>1.7848973264335135</v>
      </c>
    </row>
    <row r="22" spans="1:23" ht="18" x14ac:dyDescent="0.2">
      <c r="A22" s="1" t="s">
        <v>31</v>
      </c>
      <c r="B22" s="8">
        <v>1.5948</v>
      </c>
      <c r="C22" s="3">
        <v>311.11709999999999</v>
      </c>
      <c r="D22" s="1">
        <v>48</v>
      </c>
      <c r="E22" s="1">
        <f t="shared" si="0"/>
        <v>0.15428274434288569</v>
      </c>
      <c r="F22" s="1">
        <f t="shared" si="1"/>
        <v>10.3368656475</v>
      </c>
      <c r="G22" s="3">
        <v>3.6031000610000001</v>
      </c>
      <c r="H22" s="1">
        <f t="shared" si="2"/>
        <v>3.2150996325930552</v>
      </c>
      <c r="I22" s="1">
        <f t="shared" si="3"/>
        <v>0.8923148339379563</v>
      </c>
      <c r="J22" s="7">
        <v>6.99</v>
      </c>
      <c r="K22" s="7">
        <v>6.99</v>
      </c>
      <c r="L22" t="s">
        <v>46</v>
      </c>
      <c r="M22" s="9">
        <v>0</v>
      </c>
      <c r="N22" s="9">
        <v>212.73599999999999</v>
      </c>
      <c r="O22">
        <f t="shared" si="4"/>
        <v>0</v>
      </c>
      <c r="P22">
        <f t="shared" si="5"/>
        <v>1</v>
      </c>
      <c r="Q22">
        <f t="shared" si="6"/>
        <v>0</v>
      </c>
      <c r="R22">
        <f t="shared" si="7"/>
        <v>48</v>
      </c>
      <c r="S22">
        <f t="shared" si="8"/>
        <v>0.15428274434288569</v>
      </c>
      <c r="T22">
        <f t="shared" si="9"/>
        <v>0.8923148339379563</v>
      </c>
      <c r="U22" s="10">
        <v>13.8</v>
      </c>
      <c r="V22">
        <f t="shared" si="10"/>
        <v>3.3224999999999998E-2</v>
      </c>
      <c r="W22" s="10">
        <f t="shared" si="11"/>
        <v>2.6248503161244354</v>
      </c>
    </row>
    <row r="23" spans="1:23" ht="18" x14ac:dyDescent="0.2">
      <c r="A23" s="1" t="s">
        <v>32</v>
      </c>
      <c r="B23" s="8">
        <v>10.53</v>
      </c>
      <c r="C23" s="3">
        <v>108.8844</v>
      </c>
      <c r="D23" s="1">
        <v>66</v>
      </c>
      <c r="E23" s="1">
        <f t="shared" si="0"/>
        <v>0.60614743709842733</v>
      </c>
      <c r="F23" s="1">
        <f t="shared" si="1"/>
        <v>17.372011090909091</v>
      </c>
      <c r="G23" s="3">
        <v>5.2969999310000002</v>
      </c>
      <c r="H23" s="1">
        <f t="shared" si="2"/>
        <v>4.1679744590039283</v>
      </c>
      <c r="I23" s="1">
        <f t="shared" si="3"/>
        <v>0.78685567553274871</v>
      </c>
      <c r="J23" s="7">
        <v>3.5</v>
      </c>
      <c r="K23" s="2">
        <v>0</v>
      </c>
      <c r="L23" t="s">
        <v>47</v>
      </c>
      <c r="M23" s="9">
        <v>8.4589999999999996</v>
      </c>
      <c r="N23" s="9">
        <v>835.79899999999998</v>
      </c>
      <c r="O23">
        <f t="shared" si="4"/>
        <v>1.0120854415954075E-2</v>
      </c>
      <c r="P23">
        <f t="shared" si="5"/>
        <v>0.98987914558404588</v>
      </c>
      <c r="Q23">
        <f t="shared" si="6"/>
        <v>0.66797639145296894</v>
      </c>
      <c r="R23">
        <f t="shared" si="7"/>
        <v>65.332023608547033</v>
      </c>
      <c r="S23">
        <f t="shared" si="8"/>
        <v>0.60001270713295052</v>
      </c>
      <c r="T23">
        <f t="shared" si="9"/>
        <v>0.79086798320587037</v>
      </c>
      <c r="U23" s="12">
        <v>35.795000000000002</v>
      </c>
      <c r="V23">
        <f t="shared" si="10"/>
        <v>0.16117670046611593</v>
      </c>
      <c r="W23" s="10">
        <f t="shared" si="11"/>
        <v>1.458145937093116</v>
      </c>
    </row>
    <row r="24" spans="1:23" ht="18" x14ac:dyDescent="0.2">
      <c r="A24" s="1" t="s">
        <v>33</v>
      </c>
      <c r="B24" s="8">
        <v>4.3103999999999996</v>
      </c>
      <c r="C24" s="3">
        <v>16.600100000000001</v>
      </c>
      <c r="D24" s="1">
        <v>3</v>
      </c>
      <c r="E24" s="1">
        <f t="shared" si="0"/>
        <v>0.18072180288070552</v>
      </c>
      <c r="F24" s="1">
        <f t="shared" si="1"/>
        <v>23.851023680000001</v>
      </c>
      <c r="G24" s="3">
        <v>2.8633580209999998</v>
      </c>
      <c r="H24" s="1">
        <f t="shared" si="2"/>
        <v>4.8837509846428491</v>
      </c>
      <c r="I24" s="1">
        <f t="shared" si="3"/>
        <v>1.7056026346776036</v>
      </c>
      <c r="J24" s="7">
        <v>2.61</v>
      </c>
      <c r="K24" s="2">
        <v>0</v>
      </c>
      <c r="L24" t="s">
        <v>42</v>
      </c>
      <c r="M24" s="9">
        <v>154.97800000000001</v>
      </c>
      <c r="N24" s="9">
        <v>249.191</v>
      </c>
      <c r="O24">
        <f t="shared" si="4"/>
        <v>0.62192454783679996</v>
      </c>
      <c r="P24">
        <f t="shared" si="5"/>
        <v>0.37807545216320004</v>
      </c>
      <c r="Q24">
        <f t="shared" si="6"/>
        <v>1.8657736435104</v>
      </c>
      <c r="R24">
        <f t="shared" si="7"/>
        <v>1.1342263564896</v>
      </c>
      <c r="S24">
        <f t="shared" si="8"/>
        <v>6.8326477339871447E-2</v>
      </c>
      <c r="T24">
        <f t="shared" si="9"/>
        <v>2.7738860603167241</v>
      </c>
      <c r="U24" s="10">
        <v>7.7526999999999999</v>
      </c>
      <c r="V24">
        <f t="shared" si="10"/>
        <v>3.8002996274399505</v>
      </c>
      <c r="W24" s="10">
        <f t="shared" si="11"/>
        <v>3.7201146145747033</v>
      </c>
    </row>
    <row r="25" spans="1:23" ht="18" x14ac:dyDescent="0.2">
      <c r="A25" s="1" t="s">
        <v>34</v>
      </c>
      <c r="B25" s="8">
        <v>7.8655999999999997</v>
      </c>
      <c r="C25" s="3">
        <v>30.377700000000001</v>
      </c>
      <c r="D25" s="1">
        <v>24</v>
      </c>
      <c r="E25" s="1">
        <f t="shared" si="0"/>
        <v>0.79005322983636017</v>
      </c>
      <c r="F25" s="1">
        <f t="shared" si="1"/>
        <v>9.9557848799999995</v>
      </c>
      <c r="G25" s="3">
        <v>2.663300037</v>
      </c>
      <c r="H25" s="1">
        <f t="shared" si="2"/>
        <v>3.1552788910015543</v>
      </c>
      <c r="I25" s="1">
        <f t="shared" si="3"/>
        <v>1.1847252833577588</v>
      </c>
      <c r="J25" s="7">
        <v>1.81</v>
      </c>
      <c r="K25" s="2">
        <v>0</v>
      </c>
      <c r="L25" t="s">
        <v>42</v>
      </c>
      <c r="M25" s="9">
        <v>151.148</v>
      </c>
      <c r="N25" s="9">
        <v>1089.3810000000001</v>
      </c>
      <c r="O25">
        <f t="shared" si="4"/>
        <v>0.13874668274919424</v>
      </c>
      <c r="P25">
        <f t="shared" si="5"/>
        <v>0.86125331725080578</v>
      </c>
      <c r="Q25">
        <f t="shared" si="6"/>
        <v>3.3299203859806621</v>
      </c>
      <c r="R25">
        <f t="shared" si="7"/>
        <v>20.67007961401934</v>
      </c>
      <c r="S25">
        <f t="shared" si="8"/>
        <v>0.68043596500127856</v>
      </c>
      <c r="T25">
        <f t="shared" si="9"/>
        <v>1.2765922484785572</v>
      </c>
      <c r="U25" s="12">
        <v>22.913</v>
      </c>
      <c r="V25">
        <f t="shared" si="10"/>
        <v>0.38053070655157084</v>
      </c>
      <c r="W25" s="10">
        <f t="shared" si="11"/>
        <v>2.1788495951790647</v>
      </c>
    </row>
    <row r="26" spans="1:23" ht="18" x14ac:dyDescent="0.2">
      <c r="A26" s="1" t="s">
        <v>35</v>
      </c>
      <c r="B26" s="8">
        <v>4.9659000000000004</v>
      </c>
      <c r="C26" s="3">
        <v>62.875799999999998</v>
      </c>
      <c r="D26" s="1">
        <v>10</v>
      </c>
      <c r="E26" s="1">
        <f t="shared" si="0"/>
        <v>0.15904370202844337</v>
      </c>
      <c r="F26" s="1">
        <f t="shared" si="1"/>
        <v>31.223493522000005</v>
      </c>
      <c r="G26" s="3">
        <v>4.3387875559999998</v>
      </c>
      <c r="H26" s="1">
        <f t="shared" si="2"/>
        <v>5.58779862933517</v>
      </c>
      <c r="I26" s="1">
        <f t="shared" si="3"/>
        <v>1.2878709909656545</v>
      </c>
      <c r="J26" s="7">
        <v>16.71</v>
      </c>
      <c r="K26" s="2">
        <v>0</v>
      </c>
      <c r="L26" t="s">
        <v>42</v>
      </c>
      <c r="M26" s="9">
        <v>15.375999999999999</v>
      </c>
      <c r="N26" s="9">
        <v>219.30099999999999</v>
      </c>
      <c r="O26">
        <f t="shared" si="4"/>
        <v>7.0113679372187085E-2</v>
      </c>
      <c r="P26">
        <f t="shared" si="5"/>
        <v>0.92988632062781296</v>
      </c>
      <c r="Q26">
        <f t="shared" si="6"/>
        <v>0.70113679372187088</v>
      </c>
      <c r="R26">
        <f t="shared" si="7"/>
        <v>9.2988632062781296</v>
      </c>
      <c r="S26">
        <f t="shared" si="8"/>
        <v>0.14789256289825545</v>
      </c>
      <c r="T26">
        <f t="shared" si="9"/>
        <v>1.3355416347267508</v>
      </c>
      <c r="U26" s="10">
        <v>20.879000000000001</v>
      </c>
      <c r="V26">
        <f t="shared" si="10"/>
        <v>0.53403301993379926</v>
      </c>
      <c r="W26" s="10">
        <f t="shared" si="11"/>
        <v>2.7385034582427852</v>
      </c>
    </row>
    <row r="27" spans="1:23" ht="18" x14ac:dyDescent="0.2">
      <c r="A27" s="1" t="s">
        <v>36</v>
      </c>
      <c r="B27" s="8">
        <v>2.1619999999999999</v>
      </c>
      <c r="C27" s="3">
        <v>54.814100000000003</v>
      </c>
      <c r="D27" s="3">
        <v>16</v>
      </c>
      <c r="E27" s="1">
        <f t="shared" si="0"/>
        <v>0.29189569836958007</v>
      </c>
      <c r="F27" s="1">
        <f t="shared" si="1"/>
        <v>7.4067552624999999</v>
      </c>
      <c r="G27" s="3">
        <v>4.2638540269999998</v>
      </c>
      <c r="H27" s="1">
        <f t="shared" si="2"/>
        <v>2.7215354604524262</v>
      </c>
      <c r="I27" s="1">
        <f t="shared" si="3"/>
        <v>0.63828063606747543</v>
      </c>
      <c r="J27" s="7">
        <v>13.92</v>
      </c>
      <c r="K27" s="7">
        <v>13.92</v>
      </c>
      <c r="L27" t="s">
        <v>43</v>
      </c>
      <c r="M27" s="9">
        <v>0</v>
      </c>
      <c r="N27" s="9">
        <v>402.48599999999999</v>
      </c>
      <c r="O27">
        <f t="shared" si="4"/>
        <v>0</v>
      </c>
      <c r="P27">
        <f t="shared" si="5"/>
        <v>1</v>
      </c>
      <c r="Q27">
        <f t="shared" si="6"/>
        <v>0</v>
      </c>
      <c r="R27">
        <f t="shared" si="7"/>
        <v>16</v>
      </c>
      <c r="S27">
        <f t="shared" si="8"/>
        <v>0.29189569836958007</v>
      </c>
      <c r="T27">
        <f t="shared" si="9"/>
        <v>0.63828063606747543</v>
      </c>
      <c r="U27" s="10">
        <v>28.402000000000001</v>
      </c>
      <c r="V27">
        <f t="shared" si="10"/>
        <v>0.135125</v>
      </c>
      <c r="W27" s="10">
        <f t="shared" si="11"/>
        <v>2.3134402424448939</v>
      </c>
    </row>
    <row r="28" spans="1:23" ht="18" x14ac:dyDescent="0.2">
      <c r="A28" s="2" t="s">
        <v>37</v>
      </c>
      <c r="B28" s="6">
        <v>3.7012999999999998</v>
      </c>
      <c r="C28" s="7">
        <v>175.9692</v>
      </c>
      <c r="D28" s="2">
        <v>100</v>
      </c>
      <c r="E28" s="2">
        <f t="shared" si="0"/>
        <v>0.56828126740361384</v>
      </c>
      <c r="F28" s="2">
        <f t="shared" si="1"/>
        <v>6.5131479995999992</v>
      </c>
      <c r="G28" s="7">
        <v>3.8594000340000001</v>
      </c>
      <c r="H28" s="2">
        <f t="shared" si="2"/>
        <v>2.5520869890346605</v>
      </c>
      <c r="I28" s="4">
        <f t="shared" si="3"/>
        <v>0.66126521390673243</v>
      </c>
      <c r="J28" s="7">
        <v>18.8</v>
      </c>
      <c r="K28" s="2">
        <v>8</v>
      </c>
      <c r="L28" t="s">
        <v>48</v>
      </c>
      <c r="M28" s="9">
        <v>2E-3</v>
      </c>
      <c r="N28" s="9">
        <v>783.58600000000001</v>
      </c>
      <c r="O28">
        <f t="shared" si="4"/>
        <v>2.5523682148481468E-6</v>
      </c>
      <c r="P28">
        <f t="shared" si="5"/>
        <v>0.99999744763178511</v>
      </c>
      <c r="Q28">
        <f t="shared" si="6"/>
        <v>2.5523682148481468E-4</v>
      </c>
      <c r="R28">
        <f t="shared" si="7"/>
        <v>99.999744763178512</v>
      </c>
      <c r="S28">
        <f t="shared" si="8"/>
        <v>0.56827981694056973</v>
      </c>
      <c r="T28">
        <f t="shared" si="9"/>
        <v>0.66126605780450465</v>
      </c>
      <c r="U28" s="10">
        <v>36.917000000000002</v>
      </c>
      <c r="V28">
        <f t="shared" si="10"/>
        <v>3.7013094471045858E-2</v>
      </c>
      <c r="W28" s="10">
        <f t="shared" si="11"/>
        <v>2.0883932868290596</v>
      </c>
    </row>
    <row r="29" spans="1:23" ht="18" x14ac:dyDescent="0.2">
      <c r="A29" s="2" t="s">
        <v>38</v>
      </c>
      <c r="B29" s="6">
        <v>4.6219999999999999</v>
      </c>
      <c r="C29" s="7">
        <v>173.3</v>
      </c>
      <c r="D29" s="2">
        <v>106</v>
      </c>
      <c r="E29" s="2">
        <f t="shared" si="0"/>
        <v>0.61165608770917479</v>
      </c>
      <c r="F29" s="2">
        <f t="shared" si="1"/>
        <v>7.556533962264151</v>
      </c>
      <c r="G29" s="7">
        <v>3.820899963</v>
      </c>
      <c r="H29" s="2">
        <f t="shared" si="2"/>
        <v>2.748915051845755</v>
      </c>
      <c r="I29" s="4">
        <f t="shared" si="3"/>
        <v>0.71944177509620788</v>
      </c>
      <c r="J29" s="7">
        <v>19.03</v>
      </c>
      <c r="K29" s="2">
        <v>0</v>
      </c>
      <c r="L29" t="s">
        <v>48</v>
      </c>
      <c r="M29" s="9">
        <v>3.6019999999999999</v>
      </c>
      <c r="N29" s="9">
        <v>843.39400000000001</v>
      </c>
      <c r="O29">
        <f t="shared" si="4"/>
        <v>4.2708390147428131E-3</v>
      </c>
      <c r="P29">
        <f t="shared" si="5"/>
        <v>0.99572916098525721</v>
      </c>
      <c r="Q29">
        <f t="shared" si="6"/>
        <v>0.45270893556273817</v>
      </c>
      <c r="R29">
        <f t="shared" si="7"/>
        <v>105.54729106443726</v>
      </c>
      <c r="S29">
        <f t="shared" si="8"/>
        <v>0.60904380302618155</v>
      </c>
      <c r="T29">
        <f t="shared" si="9"/>
        <v>0.72098302367638378</v>
      </c>
      <c r="U29" s="10">
        <v>38.94</v>
      </c>
      <c r="V29">
        <f t="shared" si="10"/>
        <v>4.3790797029345269E-2</v>
      </c>
      <c r="W29" s="10">
        <f t="shared" si="11"/>
        <v>2.0927051444529194</v>
      </c>
    </row>
    <row r="30" spans="1:23" ht="18" x14ac:dyDescent="0.2">
      <c r="A30" s="2" t="s">
        <v>39</v>
      </c>
      <c r="B30" s="12">
        <v>2.59</v>
      </c>
      <c r="C30" s="7">
        <v>105.56100000000001</v>
      </c>
      <c r="D30" s="2">
        <v>16</v>
      </c>
      <c r="E30" s="2">
        <f t="shared" si="0"/>
        <v>0.15157112948911056</v>
      </c>
      <c r="F30" s="2">
        <f t="shared" si="1"/>
        <v>17.087686874999999</v>
      </c>
      <c r="G30" s="7">
        <v>2.460000038</v>
      </c>
      <c r="H30" s="2">
        <f t="shared" si="2"/>
        <v>4.1337255442276284</v>
      </c>
      <c r="I30" s="4">
        <f t="shared" si="3"/>
        <v>1.680376211533875</v>
      </c>
      <c r="J30" s="7">
        <v>14.99</v>
      </c>
      <c r="K30" s="2">
        <v>3.99</v>
      </c>
      <c r="L30" t="s">
        <v>46</v>
      </c>
      <c r="M30" s="9">
        <v>0.45800000000000002</v>
      </c>
      <c r="N30" s="9">
        <v>208.99700000000001</v>
      </c>
      <c r="O30">
        <f t="shared" si="4"/>
        <v>2.1914190155839556E-3</v>
      </c>
      <c r="P30">
        <f t="shared" si="5"/>
        <v>0.99780858098441605</v>
      </c>
      <c r="Q30">
        <f t="shared" si="6"/>
        <v>3.5062704249343289E-2</v>
      </c>
      <c r="R30">
        <f t="shared" si="7"/>
        <v>15.964937295750657</v>
      </c>
      <c r="S30">
        <f t="shared" si="8"/>
        <v>0.15123897363373456</v>
      </c>
      <c r="T30">
        <f t="shared" si="9"/>
        <v>1.6822204473998246</v>
      </c>
      <c r="U30" s="12">
        <v>17.027000000000001</v>
      </c>
      <c r="V30">
        <f t="shared" si="10"/>
        <v>0.16223051503555688</v>
      </c>
      <c r="W30" s="10">
        <f t="shared" si="11"/>
        <v>4.3132247986591441</v>
      </c>
    </row>
    <row r="31" spans="1:23" ht="18" x14ac:dyDescent="0.2">
      <c r="A31" s="2" t="s">
        <v>58</v>
      </c>
      <c r="B31" s="6">
        <v>4.0407999999999999</v>
      </c>
      <c r="C31" s="7">
        <v>104.8168</v>
      </c>
      <c r="D31" s="2">
        <v>24</v>
      </c>
      <c r="E31" s="2">
        <f t="shared" si="0"/>
        <v>0.22897092832446708</v>
      </c>
      <c r="F31" s="2">
        <f t="shared" si="1"/>
        <v>17.647655226666664</v>
      </c>
      <c r="G31" s="7">
        <v>2.460000038</v>
      </c>
      <c r="H31" s="2">
        <f t="shared" si="2"/>
        <v>4.2009112376562614</v>
      </c>
      <c r="I31" s="4">
        <f t="shared" si="3"/>
        <v>1.7076874686033079</v>
      </c>
      <c r="J31" s="7">
        <v>13.86</v>
      </c>
      <c r="K31" s="2">
        <v>4.07</v>
      </c>
      <c r="L31" t="s">
        <v>46</v>
      </c>
      <c r="M31" s="9">
        <v>1.0509999999999999</v>
      </c>
      <c r="N31" s="9">
        <v>315.721</v>
      </c>
      <c r="O31">
        <f t="shared" si="4"/>
        <v>3.328888480652221E-3</v>
      </c>
      <c r="P31">
        <f t="shared" si="5"/>
        <v>0.99667111151934773</v>
      </c>
      <c r="Q31">
        <f t="shared" si="6"/>
        <v>7.9893323535653302E-2</v>
      </c>
      <c r="R31">
        <f t="shared" si="7"/>
        <v>23.920106676464346</v>
      </c>
      <c r="S31">
        <f t="shared" si="8"/>
        <v>0.2282087096387635</v>
      </c>
      <c r="T31">
        <f t="shared" si="9"/>
        <v>1.710536935319211</v>
      </c>
      <c r="U31" s="12">
        <v>25.704000000000001</v>
      </c>
      <c r="V31">
        <f t="shared" si="10"/>
        <v>0.16892901251046069</v>
      </c>
      <c r="W31" s="10">
        <f t="shared" si="11"/>
        <v>4.3141886784016812</v>
      </c>
    </row>
    <row r="32" spans="1:23" ht="18" x14ac:dyDescent="0.2">
      <c r="A32" s="2" t="s">
        <v>59</v>
      </c>
      <c r="B32" s="5">
        <v>4.3924000000000003</v>
      </c>
      <c r="C32" s="2">
        <v>131.02099999999999</v>
      </c>
      <c r="D32" s="2">
        <v>32</v>
      </c>
      <c r="E32" s="2">
        <f t="shared" si="0"/>
        <v>0.24423565687943158</v>
      </c>
      <c r="F32" s="2">
        <f t="shared" si="1"/>
        <v>17.984270012499998</v>
      </c>
      <c r="G32" s="7">
        <v>2.460000038</v>
      </c>
      <c r="H32" s="2">
        <f t="shared" si="2"/>
        <v>4.2407864851345671</v>
      </c>
      <c r="I32" s="4">
        <f t="shared" si="3"/>
        <v>1.7238969185473514</v>
      </c>
      <c r="J32" s="2">
        <v>13.89</v>
      </c>
      <c r="K32" s="2">
        <v>4.07</v>
      </c>
      <c r="L32" t="s">
        <v>46</v>
      </c>
      <c r="M32" s="9">
        <v>1.0189999999999999</v>
      </c>
      <c r="N32" s="9">
        <v>336.76900000000001</v>
      </c>
      <c r="O32">
        <f t="shared" si="4"/>
        <v>3.025812945965929E-3</v>
      </c>
      <c r="P32">
        <f t="shared" si="5"/>
        <v>0.99697418705403407</v>
      </c>
      <c r="Q32">
        <f t="shared" si="6"/>
        <v>9.6826014270909727E-2</v>
      </c>
      <c r="R32">
        <f t="shared" si="7"/>
        <v>31.90317398572909</v>
      </c>
      <c r="S32">
        <f t="shared" si="8"/>
        <v>0.2434966454669793</v>
      </c>
      <c r="T32">
        <f t="shared" si="9"/>
        <v>1.7265109470231501</v>
      </c>
      <c r="U32" s="10">
        <v>27.446999999999999</v>
      </c>
      <c r="V32">
        <f t="shared" si="10"/>
        <v>0.13767909117647059</v>
      </c>
      <c r="W32" s="10">
        <f t="shared" si="11"/>
        <v>4.3158449713340206</v>
      </c>
    </row>
    <row r="33" spans="1:23" ht="18" x14ac:dyDescent="0.2">
      <c r="A33" s="2" t="s">
        <v>60</v>
      </c>
      <c r="B33" s="5">
        <v>6.9767000000000001</v>
      </c>
      <c r="C33" s="2">
        <v>104.8168</v>
      </c>
      <c r="D33" s="2">
        <v>40</v>
      </c>
      <c r="E33" s="2">
        <f t="shared" si="0"/>
        <v>0.38161821387411177</v>
      </c>
      <c r="F33" s="2">
        <f t="shared" si="1"/>
        <v>18.281884214000002</v>
      </c>
      <c r="G33" s="7">
        <v>2.460000038</v>
      </c>
      <c r="H33" s="2">
        <f t="shared" si="2"/>
        <v>4.2757320091418265</v>
      </c>
      <c r="I33" s="4">
        <f t="shared" si="3"/>
        <v>1.7381024158918434</v>
      </c>
      <c r="J33" s="2">
        <v>13.85</v>
      </c>
      <c r="K33" s="2">
        <v>4.03</v>
      </c>
      <c r="L33" s="2" t="s">
        <v>46</v>
      </c>
      <c r="M33" s="9">
        <v>1.353</v>
      </c>
      <c r="N33" s="9">
        <v>526.202</v>
      </c>
      <c r="O33">
        <f t="shared" si="4"/>
        <v>2.5712559055267748E-3</v>
      </c>
      <c r="P33">
        <f t="shared" si="5"/>
        <v>0.99742874409447324</v>
      </c>
      <c r="Q33">
        <f t="shared" si="6"/>
        <v>0.10285023622107099</v>
      </c>
      <c r="R33">
        <f t="shared" si="7"/>
        <v>39.897149763778927</v>
      </c>
      <c r="S33">
        <f t="shared" si="8"/>
        <v>0.38063697578803135</v>
      </c>
      <c r="T33">
        <f t="shared" si="9"/>
        <v>1.7403412874024895</v>
      </c>
      <c r="U33" s="10">
        <v>42.951000000000001</v>
      </c>
      <c r="V33">
        <f t="shared" si="10"/>
        <v>0.17486712813590197</v>
      </c>
      <c r="W33" s="10">
        <f t="shared" si="11"/>
        <v>4.3181332417367617</v>
      </c>
    </row>
    <row r="34" spans="1:23" ht="18" x14ac:dyDescent="0.2">
      <c r="A34" s="2"/>
      <c r="B34" s="5"/>
      <c r="C34" s="7"/>
      <c r="D34" s="2"/>
      <c r="E34" s="2"/>
      <c r="F34" s="2"/>
      <c r="G34" s="7"/>
      <c r="H34" s="2"/>
      <c r="I34" s="4"/>
      <c r="J34" s="2"/>
      <c r="K34" s="2"/>
    </row>
    <row r="35" spans="1:23" ht="18" x14ac:dyDescent="0.2">
      <c r="A35" s="2"/>
      <c r="B35" s="5"/>
      <c r="C35" s="3"/>
      <c r="D35" s="1"/>
      <c r="E35" s="2"/>
      <c r="F35" s="2"/>
      <c r="G35" s="3"/>
      <c r="H35" s="2"/>
      <c r="I35" s="4"/>
      <c r="J35" s="7"/>
      <c r="K35" s="2"/>
    </row>
    <row r="36" spans="1:23" ht="18" x14ac:dyDescent="0.2">
      <c r="A36" s="2"/>
      <c r="B36" s="6"/>
      <c r="C36" s="3"/>
      <c r="D36" s="1"/>
      <c r="E36" s="2"/>
      <c r="F36" s="2"/>
      <c r="G36" s="3"/>
      <c r="H36" s="2"/>
      <c r="I36" s="4"/>
      <c r="J36" s="2"/>
      <c r="K36" s="2"/>
      <c r="L36" s="2"/>
    </row>
    <row r="37" spans="1:23" ht="18" x14ac:dyDescent="0.2">
      <c r="A37" s="2"/>
      <c r="B37" s="5"/>
      <c r="C37" s="7"/>
      <c r="D37" s="2"/>
      <c r="E37" s="2"/>
      <c r="F37" s="2"/>
      <c r="G37" s="7"/>
      <c r="H37" s="2"/>
      <c r="I37" s="4"/>
      <c r="J37" s="2"/>
      <c r="K37" s="2"/>
    </row>
    <row r="38" spans="1:23" ht="18" x14ac:dyDescent="0.2">
      <c r="A38" s="2"/>
      <c r="B38" s="5"/>
      <c r="C38" s="7"/>
      <c r="D38" s="2"/>
      <c r="E38" s="2"/>
      <c r="F38" s="2"/>
      <c r="G38" s="7"/>
      <c r="H38" s="2"/>
      <c r="I38" s="4"/>
      <c r="J38" s="2"/>
      <c r="K38" s="2"/>
    </row>
    <row r="39" spans="1:23" ht="18" x14ac:dyDescent="0.2">
      <c r="A39" s="2"/>
      <c r="B39" s="5"/>
      <c r="C39" s="2"/>
      <c r="D39" s="2"/>
      <c r="E39" s="2"/>
      <c r="F39" s="2"/>
      <c r="G39" s="7"/>
      <c r="H39" s="2"/>
      <c r="I39" s="4"/>
      <c r="J39" s="2"/>
      <c r="K39" s="2"/>
    </row>
    <row r="40" spans="1:23" ht="18" x14ac:dyDescent="0.2">
      <c r="A40" s="2"/>
      <c r="B40" s="5"/>
      <c r="C40" s="2"/>
      <c r="D40" s="2"/>
      <c r="E40" s="2"/>
      <c r="F40" s="2"/>
      <c r="G40" s="7"/>
      <c r="H40" s="2"/>
      <c r="I40" s="4"/>
      <c r="J40" s="2"/>
      <c r="K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Fatmagul Katmer</dc:creator>
  <cp:lastModifiedBy>fk6671</cp:lastModifiedBy>
  <dcterms:created xsi:type="dcterms:W3CDTF">2025-07-07T17:59:21Z</dcterms:created>
  <dcterms:modified xsi:type="dcterms:W3CDTF">2025-07-15T21:20:56Z</dcterms:modified>
</cp:coreProperties>
</file>