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mci\Desktop\WORK\Research\SAM MODEL\SAM Home\Data\"/>
    </mc:Choice>
  </mc:AlternateContent>
  <xr:revisionPtr revIDLastSave="0" documentId="13_ncr:1_{29E0DFC3-87D6-4FDA-BDCE-F32A6352FF19}" xr6:coauthVersionLast="45" xr6:coauthVersionMax="45" xr10:uidLastSave="{00000000-0000-0000-0000-000000000000}"/>
  <bookViews>
    <workbookView xWindow="1477" yWindow="600" windowWidth="19043" windowHeight="12480" xr2:uid="{00000000-000D-0000-FFFF-FFFF00000000}"/>
  </bookViews>
  <sheets>
    <sheet name="Summary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J15" i="1"/>
  <c r="I33" i="1" s="1"/>
  <c r="J3" i="1" l="1"/>
  <c r="I21" i="1" s="1"/>
  <c r="J4" i="1"/>
  <c r="I22" i="1" s="1"/>
  <c r="J5" i="1"/>
  <c r="I23" i="1" s="1"/>
  <c r="J6" i="1"/>
  <c r="I24" i="1" s="1"/>
  <c r="J7" i="1"/>
  <c r="I25" i="1" s="1"/>
  <c r="J8" i="1"/>
  <c r="I26" i="1" s="1"/>
  <c r="J9" i="1"/>
  <c r="I27" i="1" s="1"/>
  <c r="J10" i="1"/>
  <c r="I28" i="1" s="1"/>
  <c r="J11" i="1"/>
  <c r="I29" i="1" s="1"/>
  <c r="J12" i="1"/>
  <c r="I30" i="1" s="1"/>
  <c r="J13" i="1"/>
  <c r="I31" i="1" s="1"/>
  <c r="J14" i="1"/>
  <c r="I32" i="1" s="1"/>
  <c r="F8" i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<sst xmlns="http://schemas.openxmlformats.org/spreadsheetml/2006/main" count="56" uniqueCount="42">
  <si>
    <t>Test Case</t>
  </si>
  <si>
    <t>Panel Wattage</t>
  </si>
  <si>
    <t>Panel Amount</t>
  </si>
  <si>
    <t>Inverter Wattage</t>
  </si>
  <si>
    <t>Inverter Amount</t>
  </si>
  <si>
    <t>Solar Panel</t>
  </si>
  <si>
    <t xml:space="preserve">LG350N1C-V5 </t>
  </si>
  <si>
    <t>Inverter</t>
  </si>
  <si>
    <t>Sunny Boy 3.0-US</t>
  </si>
  <si>
    <t>Sunny Boy 6.0-US</t>
  </si>
  <si>
    <t>Wp</t>
  </si>
  <si>
    <t>W</t>
  </si>
  <si>
    <t>1,10</t>
  </si>
  <si>
    <t>1,11</t>
  </si>
  <si>
    <t>1,12</t>
  </si>
  <si>
    <t>1,13</t>
  </si>
  <si>
    <t>1,18</t>
  </si>
  <si>
    <t>1,19</t>
  </si>
  <si>
    <t>2,20</t>
  </si>
  <si>
    <t>2,20 Sub</t>
  </si>
  <si>
    <t>3,30 Sub</t>
  </si>
  <si>
    <t>3,33 Sub</t>
  </si>
  <si>
    <t>3,36 Sub</t>
  </si>
  <si>
    <t>3,39 Sub</t>
  </si>
  <si>
    <t>Module Area (m^2)</t>
  </si>
  <si>
    <t>Total AC Capacity</t>
  </si>
  <si>
    <t>Nameplate DC</t>
  </si>
  <si>
    <t>Total Inverter DC Capacity</t>
  </si>
  <si>
    <t>SYSTEM DESIGNS</t>
  </si>
  <si>
    <t>REPORT SUMMARY</t>
  </si>
  <si>
    <t>Preformace ratio (yr 1)</t>
  </si>
  <si>
    <t>LCOE (real)</t>
  </si>
  <si>
    <t>Net Savings (yr 1)</t>
  </si>
  <si>
    <t>Net Present Value</t>
  </si>
  <si>
    <t>Net Capital Cost</t>
  </si>
  <si>
    <t>Land Use</t>
  </si>
  <si>
    <t>Annual Energy (yr 1 kWh)</t>
  </si>
  <si>
    <t>Net Present / Land Use</t>
  </si>
  <si>
    <t>strings</t>
  </si>
  <si>
    <t>subarray</t>
  </si>
  <si>
    <t>1-24_odd</t>
  </si>
  <si>
    <t>1-24_0dd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</si>
</sst>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0" xfId="0" applyNumberFormat="1"/>
    <xf numFmtId="2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applyNumberFormat="1"/>
  </cellXfs>
  <cellStyles count="3">
    <cellStyle name="20% - Accent1" xfId="2" builtinId="30"/>
    <cellStyle name="Accent1" xfId="1" builtinId="29"/>
    <cellStyle name="Normal" xfId="0" builtinId="0"/>
  </cellStyles>
  <dxfs count="8"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1CD4A-8EF6-4754-B5B1-705F4B934336}" name="Table1" displayName="Table1" ref="A2:L15" totalsRowShown="0">
  <autoFilter ref="A2:L15" xr:uid="{4B9C709C-7FC9-42C7-90A1-47320C7CE6BD}"/>
  <tableColumns count="12">
    <tableColumn id="1" xr3:uid="{715A77AB-5E08-420F-9EC6-BA9F52BD41F2}" name="Test Case"/>
    <tableColumn id="2" xr3:uid="{9387A9B6-A7EE-4F84-8D56-64E466B94D31}" name="Panel Wattage" dataDxfId="7">
      <calculatedColumnFormula>$B$23</calculatedColumnFormula>
    </tableColumn>
    <tableColumn id="3" xr3:uid="{95E9792C-31DC-491E-9068-963B9607D080}" name="Panel Amount"/>
    <tableColumn id="13" xr3:uid="{85B0BA70-E00A-4C8E-801D-3F38C237DC69}" name="Nameplate DC" dataDxfId="6">
      <calculatedColumnFormula>Table1[[#This Row],[Panel Wattage]]*Table1[[#This Row],[Panel Amount]]</calculatedColumnFormula>
    </tableColumn>
    <tableColumn id="9" xr3:uid="{ACC55687-DAB3-4C03-B45D-92E77BA9529B}" name="Module Area (m^2)"/>
    <tableColumn id="5" xr3:uid="{E5DA6441-F5A3-4199-82B4-054837D6AF17}" name="Inverter Wattage" dataDxfId="5">
      <calculatedColumnFormula>$B$26</calculatedColumnFormula>
    </tableColumn>
    <tableColumn id="6" xr3:uid="{1DA0D466-6866-47A2-85E2-D9DDD2D14538}" name="Inverter Amount"/>
    <tableColumn id="10" xr3:uid="{40D6F5AD-B7F0-4561-9E19-5DD7D438065C}" name="Total Inverter DC Capacity"/>
    <tableColumn id="11" xr3:uid="{AA2934AB-3208-4A54-824E-66BE5F9C8493}" name="Total AC Capacity"/>
    <tableColumn id="16" xr3:uid="{1E69A7FF-80FC-4CBE-BFB2-B736FF1CED0C}" name="Land Use" dataDxfId="4">
      <calculatedColumnFormula>Table1[[#This Row],[Module Area (m^2)]]*Table1[[#This Row],[Panel Amount]]</calculatedColumnFormula>
    </tableColumn>
    <tableColumn id="4" xr3:uid="{7482654D-218D-4CCC-9381-88E549B9A715}" name="strings"/>
    <tableColumn id="7" xr3:uid="{9B0E9C7E-7DC3-429C-B5D9-0CDCD0E4EC22}" name="subarra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A705CF-788B-4538-B282-C1BD27D742FA}" name="Table4" displayName="Table4" ref="A20:G33" totalsRowShown="0">
  <autoFilter ref="A20:G33" xr:uid="{0A73F611-077C-4035-BA14-65E49DA0D399}"/>
  <tableColumns count="7">
    <tableColumn id="1" xr3:uid="{7A121A10-D3E6-4E00-991A-F6AA04F3247F}" name="Test Case"/>
    <tableColumn id="2" xr3:uid="{AC841FCA-9878-4CE7-8A6E-49E739FB3C58}" name="Annual Energy (yr 1 kWh)"/>
    <tableColumn id="3" xr3:uid="{F2CBDCE6-46BC-416F-BF0C-9C4CC325BB1B}" name="Preformace ratio (yr 1)"/>
    <tableColumn id="4" xr3:uid="{2E18DCBF-3AF7-451E-906E-C5D259310A17}" name="LCOE (real)"/>
    <tableColumn id="5" xr3:uid="{041E4BD0-26F4-4D79-8B95-E5BCF873CF84}" name="Net Savings (yr 1)" dataDxfId="3"/>
    <tableColumn id="6" xr3:uid="{8605E9A5-DEDF-4047-BFC3-24A743AB963A}" name="Net Present Value" dataDxfId="2"/>
    <tableColumn id="7" xr3:uid="{61719D3D-6CCD-4731-A983-2DC2354514F9}" name="Net Capital Cost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7FFF3A-DB2D-4968-8A03-1BDD2FD23660}" name="Table6" displayName="Table6" ref="I20:I33" totalsRowShown="0">
  <autoFilter ref="I20:I33" xr:uid="{30C86D54-4B80-479B-8FEB-B28F5B0C527E}"/>
  <tableColumns count="1">
    <tableColumn id="1" xr3:uid="{CA91B1E6-37D6-4730-A0B2-10922B841A7F}" name="Net Present / Land Use" dataDxfId="0">
      <calculatedColumnFormula>F21/J3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6" workbookViewId="0">
      <selection activeCell="A34" sqref="A34"/>
    </sheetView>
  </sheetViews>
  <sheetFormatPr defaultRowHeight="14.25" x14ac:dyDescent="0.45"/>
  <cols>
    <col min="1" max="1" width="12" customWidth="1"/>
    <col min="2" max="2" width="18.59765625" customWidth="1"/>
    <col min="3" max="3" width="20.53125" customWidth="1"/>
    <col min="4" max="4" width="16.265625" customWidth="1"/>
    <col min="5" max="5" width="18.19921875" customWidth="1"/>
    <col min="6" max="6" width="18.9296875" customWidth="1"/>
    <col min="7" max="7" width="19.53125" customWidth="1"/>
    <col min="8" max="8" width="24.73046875" customWidth="1"/>
    <col min="9" max="9" width="20.6640625" customWidth="1"/>
  </cols>
  <sheetData>
    <row r="1" spans="1:12" x14ac:dyDescent="0.45">
      <c r="A1" s="6" t="s">
        <v>28</v>
      </c>
    </row>
    <row r="2" spans="1:12" x14ac:dyDescent="0.45">
      <c r="A2" t="s">
        <v>0</v>
      </c>
      <c r="B2" t="s">
        <v>1</v>
      </c>
      <c r="C2" t="s">
        <v>2</v>
      </c>
      <c r="D2" t="s">
        <v>26</v>
      </c>
      <c r="E2" t="s">
        <v>24</v>
      </c>
      <c r="F2" t="s">
        <v>3</v>
      </c>
      <c r="G2" t="s">
        <v>4</v>
      </c>
      <c r="H2" t="s">
        <v>27</v>
      </c>
      <c r="I2" t="s">
        <v>25</v>
      </c>
      <c r="J2" t="s">
        <v>35</v>
      </c>
      <c r="K2" t="s">
        <v>38</v>
      </c>
      <c r="L2" t="s">
        <v>39</v>
      </c>
    </row>
    <row r="3" spans="1:12" x14ac:dyDescent="0.45">
      <c r="A3" s="4" t="s">
        <v>12</v>
      </c>
      <c r="B3">
        <v>350</v>
      </c>
      <c r="C3">
        <v>10</v>
      </c>
      <c r="D3">
        <f>Table1[[#This Row],[Panel Wattage]]*Table1[[#This Row],[Panel Amount]]</f>
        <v>3500</v>
      </c>
      <c r="E3">
        <v>1.649</v>
      </c>
      <c r="F3">
        <v>4800</v>
      </c>
      <c r="G3">
        <v>1</v>
      </c>
      <c r="H3">
        <v>3137</v>
      </c>
      <c r="I3">
        <v>3000</v>
      </c>
      <c r="J3" s="5">
        <f>Table1[[#This Row],[Module Area (m^2)]]*Table1[[#This Row],[Panel Amount]]</f>
        <v>16.490000000000002</v>
      </c>
      <c r="K3">
        <v>1</v>
      </c>
      <c r="L3">
        <v>1</v>
      </c>
    </row>
    <row r="4" spans="1:12" x14ac:dyDescent="0.45">
      <c r="A4" t="s">
        <v>13</v>
      </c>
      <c r="B4">
        <v>350</v>
      </c>
      <c r="C4">
        <v>11</v>
      </c>
      <c r="D4">
        <f>Table1[[#This Row],[Panel Wattage]]*Table1[[#This Row],[Panel Amount]]</f>
        <v>3850</v>
      </c>
      <c r="E4">
        <v>1.649</v>
      </c>
      <c r="F4">
        <v>4800</v>
      </c>
      <c r="G4">
        <v>1</v>
      </c>
      <c r="H4">
        <v>3137</v>
      </c>
      <c r="I4">
        <v>3000</v>
      </c>
      <c r="J4" s="5">
        <f>Table1[[#This Row],[Module Area (m^2)]]*Table1[[#This Row],[Panel Amount]]</f>
        <v>18.138999999999999</v>
      </c>
      <c r="K4">
        <v>1</v>
      </c>
      <c r="L4">
        <v>1</v>
      </c>
    </row>
    <row r="5" spans="1:12" x14ac:dyDescent="0.45">
      <c r="A5" t="s">
        <v>14</v>
      </c>
      <c r="B5">
        <v>350</v>
      </c>
      <c r="C5">
        <v>12</v>
      </c>
      <c r="D5">
        <f>Table1[[#This Row],[Panel Wattage]]*Table1[[#This Row],[Panel Amount]]</f>
        <v>4200</v>
      </c>
      <c r="E5">
        <v>1.649</v>
      </c>
      <c r="F5">
        <v>4800</v>
      </c>
      <c r="G5">
        <v>1</v>
      </c>
      <c r="H5">
        <v>3137</v>
      </c>
      <c r="I5">
        <v>3000</v>
      </c>
      <c r="J5" s="5">
        <f>Table1[[#This Row],[Module Area (m^2)]]*Table1[[#This Row],[Panel Amount]]</f>
        <v>19.788</v>
      </c>
      <c r="K5">
        <v>1</v>
      </c>
      <c r="L5">
        <v>1</v>
      </c>
    </row>
    <row r="6" spans="1:12" x14ac:dyDescent="0.45">
      <c r="A6" t="s">
        <v>15</v>
      </c>
      <c r="B6">
        <v>350</v>
      </c>
      <c r="C6">
        <v>13</v>
      </c>
      <c r="D6">
        <f>Table1[[#This Row],[Panel Wattage]]*Table1[[#This Row],[Panel Amount]]</f>
        <v>4550</v>
      </c>
      <c r="E6">
        <v>1.649</v>
      </c>
      <c r="F6">
        <v>4800</v>
      </c>
      <c r="G6">
        <v>1</v>
      </c>
      <c r="H6">
        <v>3137</v>
      </c>
      <c r="I6">
        <v>3000</v>
      </c>
      <c r="J6" s="5">
        <f>Table1[[#This Row],[Module Area (m^2)]]*Table1[[#This Row],[Panel Amount]]</f>
        <v>21.437000000000001</v>
      </c>
      <c r="K6">
        <v>1</v>
      </c>
      <c r="L6">
        <v>1</v>
      </c>
    </row>
    <row r="7" spans="1:12" x14ac:dyDescent="0.45">
      <c r="A7" t="s">
        <v>16</v>
      </c>
      <c r="B7">
        <v>350</v>
      </c>
      <c r="C7">
        <v>18</v>
      </c>
      <c r="D7">
        <f>Table1[[#This Row],[Panel Wattage]]*Table1[[#This Row],[Panel Amount]]</f>
        <v>6300</v>
      </c>
      <c r="E7">
        <v>1.649</v>
      </c>
      <c r="F7">
        <v>9600</v>
      </c>
      <c r="G7">
        <v>1</v>
      </c>
      <c r="H7">
        <v>5612</v>
      </c>
      <c r="I7">
        <v>5400</v>
      </c>
      <c r="J7" s="5">
        <f>Table1[[#This Row],[Module Area (m^2)]]*Table1[[#This Row],[Panel Amount]]</f>
        <v>29.682000000000002</v>
      </c>
      <c r="K7">
        <v>1</v>
      </c>
      <c r="L7">
        <v>1</v>
      </c>
    </row>
    <row r="8" spans="1:12" x14ac:dyDescent="0.45">
      <c r="A8" t="s">
        <v>17</v>
      </c>
      <c r="B8">
        <v>350</v>
      </c>
      <c r="C8">
        <v>19</v>
      </c>
      <c r="D8">
        <f>Table1[[#This Row],[Panel Wattage]]*Table1[[#This Row],[Panel Amount]]</f>
        <v>6650</v>
      </c>
      <c r="E8">
        <v>1.649</v>
      </c>
      <c r="F8">
        <f>9600</f>
        <v>9600</v>
      </c>
      <c r="G8">
        <v>1</v>
      </c>
      <c r="H8">
        <v>5612</v>
      </c>
      <c r="I8">
        <v>5400</v>
      </c>
      <c r="J8" s="5">
        <f>Table1[[#This Row],[Module Area (m^2)]]*Table1[[#This Row],[Panel Amount]]</f>
        <v>31.331</v>
      </c>
      <c r="K8">
        <v>1</v>
      </c>
      <c r="L8">
        <v>1</v>
      </c>
    </row>
    <row r="9" spans="1:12" x14ac:dyDescent="0.45">
      <c r="A9" t="s">
        <v>18</v>
      </c>
      <c r="B9">
        <v>350</v>
      </c>
      <c r="C9">
        <v>20</v>
      </c>
      <c r="D9">
        <f>Table1[[#This Row],[Panel Wattage]]*Table1[[#This Row],[Panel Amount]]</f>
        <v>7000</v>
      </c>
      <c r="E9">
        <v>1.649</v>
      </c>
      <c r="F9">
        <v>4800</v>
      </c>
      <c r="G9">
        <v>2</v>
      </c>
      <c r="H9">
        <v>6275</v>
      </c>
      <c r="I9">
        <v>6000</v>
      </c>
      <c r="J9" s="5">
        <f>Table1[[#This Row],[Module Area (m^2)]]*Table1[[#This Row],[Panel Amount]]</f>
        <v>32.980000000000004</v>
      </c>
      <c r="K9">
        <v>1</v>
      </c>
      <c r="L9">
        <v>2</v>
      </c>
    </row>
    <row r="10" spans="1:12" x14ac:dyDescent="0.45">
      <c r="A10" t="s">
        <v>19</v>
      </c>
      <c r="B10">
        <v>350</v>
      </c>
      <c r="C10">
        <v>20</v>
      </c>
      <c r="D10">
        <f>Table1[[#This Row],[Panel Wattage]]*Table1[[#This Row],[Panel Amount]]</f>
        <v>7000</v>
      </c>
      <c r="E10">
        <v>1.649</v>
      </c>
      <c r="F10">
        <v>4800</v>
      </c>
      <c r="G10">
        <v>2</v>
      </c>
      <c r="H10">
        <v>6275</v>
      </c>
      <c r="I10">
        <v>6000</v>
      </c>
      <c r="J10" s="5">
        <f>Table1[[#This Row],[Module Area (m^2)]]*Table1[[#This Row],[Panel Amount]]</f>
        <v>32.980000000000004</v>
      </c>
      <c r="K10">
        <v>1</v>
      </c>
      <c r="L10">
        <v>2</v>
      </c>
    </row>
    <row r="11" spans="1:12" x14ac:dyDescent="0.45">
      <c r="A11" t="s">
        <v>20</v>
      </c>
      <c r="B11">
        <v>350</v>
      </c>
      <c r="C11">
        <v>30</v>
      </c>
      <c r="D11">
        <f>Table1[[#This Row],[Panel Wattage]]*Table1[[#This Row],[Panel Amount]]</f>
        <v>10500</v>
      </c>
      <c r="E11">
        <v>1.649</v>
      </c>
      <c r="F11">
        <v>4800</v>
      </c>
      <c r="G11">
        <v>3</v>
      </c>
      <c r="H11">
        <v>9412</v>
      </c>
      <c r="I11">
        <v>9000</v>
      </c>
      <c r="J11" s="5">
        <f>Table1[[#This Row],[Module Area (m^2)]]*Table1[[#This Row],[Panel Amount]]</f>
        <v>49.47</v>
      </c>
      <c r="K11">
        <v>1</v>
      </c>
      <c r="L11">
        <v>3</v>
      </c>
    </row>
    <row r="12" spans="1:12" x14ac:dyDescent="0.45">
      <c r="A12" t="s">
        <v>21</v>
      </c>
      <c r="B12">
        <v>350</v>
      </c>
      <c r="C12">
        <v>33</v>
      </c>
      <c r="D12">
        <f>Table1[[#This Row],[Panel Wattage]]*Table1[[#This Row],[Panel Amount]]</f>
        <v>11550</v>
      </c>
      <c r="E12">
        <v>1.649</v>
      </c>
      <c r="F12">
        <v>4800</v>
      </c>
      <c r="G12">
        <v>3</v>
      </c>
      <c r="H12">
        <v>9412</v>
      </c>
      <c r="I12">
        <v>9000</v>
      </c>
      <c r="J12" s="5">
        <f>Table1[[#This Row],[Module Area (m^2)]]*Table1[[#This Row],[Panel Amount]]</f>
        <v>54.417000000000002</v>
      </c>
      <c r="K12">
        <v>1</v>
      </c>
      <c r="L12">
        <v>3</v>
      </c>
    </row>
    <row r="13" spans="1:12" x14ac:dyDescent="0.45">
      <c r="A13" t="s">
        <v>22</v>
      </c>
      <c r="B13">
        <v>350</v>
      </c>
      <c r="C13">
        <v>36</v>
      </c>
      <c r="D13">
        <f>Table1[[#This Row],[Panel Wattage]]*Table1[[#This Row],[Panel Amount]]</f>
        <v>12600</v>
      </c>
      <c r="E13">
        <v>1.649</v>
      </c>
      <c r="F13">
        <v>4800</v>
      </c>
      <c r="G13">
        <v>3</v>
      </c>
      <c r="H13">
        <v>9412</v>
      </c>
      <c r="I13">
        <v>9000</v>
      </c>
      <c r="J13" s="5">
        <f>Table1[[#This Row],[Module Area (m^2)]]*Table1[[#This Row],[Panel Amount]]</f>
        <v>59.364000000000004</v>
      </c>
      <c r="K13">
        <v>1</v>
      </c>
      <c r="L13">
        <v>3</v>
      </c>
    </row>
    <row r="14" spans="1:12" x14ac:dyDescent="0.45">
      <c r="A14" t="s">
        <v>23</v>
      </c>
      <c r="B14">
        <v>350</v>
      </c>
      <c r="C14">
        <v>39</v>
      </c>
      <c r="D14">
        <f>Table1[[#This Row],[Panel Wattage]]*Table1[[#This Row],[Panel Amount]]</f>
        <v>13650</v>
      </c>
      <c r="E14">
        <v>1.649</v>
      </c>
      <c r="F14">
        <v>4800</v>
      </c>
      <c r="G14">
        <v>3</v>
      </c>
      <c r="H14">
        <v>9412</v>
      </c>
      <c r="I14">
        <v>9000</v>
      </c>
      <c r="J14" s="5">
        <f>Table1[[#This Row],[Module Area (m^2)]]*Table1[[#This Row],[Panel Amount]]</f>
        <v>64.311000000000007</v>
      </c>
      <c r="K14">
        <v>1</v>
      </c>
      <c r="L14">
        <v>3</v>
      </c>
    </row>
    <row r="15" spans="1:12" x14ac:dyDescent="0.45">
      <c r="A15" t="s">
        <v>40</v>
      </c>
      <c r="B15" s="8">
        <v>350</v>
      </c>
      <c r="C15">
        <v>24</v>
      </c>
      <c r="D15" s="8">
        <f>Table1[[#This Row],[Panel Wattage]]*Table1[[#This Row],[Panel Amount]]</f>
        <v>8400</v>
      </c>
      <c r="E15">
        <v>1.649</v>
      </c>
      <c r="F15" s="8">
        <v>7200</v>
      </c>
      <c r="G15">
        <v>1</v>
      </c>
      <c r="H15">
        <v>7206</v>
      </c>
      <c r="I15">
        <v>6900</v>
      </c>
      <c r="J15" s="5">
        <f>Table1[[#This Row],[Module Area (m^2)]]*Table1[[#This Row],[Panel Amount]]</f>
        <v>39.576000000000001</v>
      </c>
      <c r="K15">
        <v>2</v>
      </c>
      <c r="L15">
        <v>1</v>
      </c>
    </row>
    <row r="16" spans="1:12" x14ac:dyDescent="0.45">
      <c r="J16" s="5"/>
    </row>
    <row r="17" spans="1:10" x14ac:dyDescent="0.45">
      <c r="J17" s="5"/>
    </row>
    <row r="18" spans="1:10" x14ac:dyDescent="0.45">
      <c r="J18" s="5"/>
    </row>
    <row r="19" spans="1:10" x14ac:dyDescent="0.45">
      <c r="A19" s="6" t="s">
        <v>29</v>
      </c>
    </row>
    <row r="20" spans="1:10" x14ac:dyDescent="0.45">
      <c r="A20" t="s">
        <v>0</v>
      </c>
      <c r="B20" t="s">
        <v>36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I20" t="s">
        <v>37</v>
      </c>
    </row>
    <row r="21" spans="1:10" x14ac:dyDescent="0.45">
      <c r="A21" t="s">
        <v>12</v>
      </c>
      <c r="B21">
        <v>3385</v>
      </c>
      <c r="C21">
        <v>0.57999999999999996</v>
      </c>
      <c r="D21">
        <v>14.8</v>
      </c>
      <c r="E21" s="7">
        <v>647</v>
      </c>
      <c r="F21" s="7">
        <v>1601</v>
      </c>
      <c r="G21" s="7">
        <v>12583</v>
      </c>
      <c r="I21">
        <f t="shared" ref="I21:I33" si="0">F21/J3</f>
        <v>97.089144936325027</v>
      </c>
    </row>
    <row r="22" spans="1:10" x14ac:dyDescent="0.45">
      <c r="A22" t="s">
        <v>13</v>
      </c>
      <c r="B22">
        <v>3731</v>
      </c>
      <c r="C22">
        <v>0.57999999999999996</v>
      </c>
      <c r="D22">
        <v>14.6</v>
      </c>
      <c r="E22" s="7">
        <v>713</v>
      </c>
      <c r="F22" s="7">
        <v>1854</v>
      </c>
      <c r="G22" s="7">
        <v>13663</v>
      </c>
      <c r="I22">
        <f t="shared" si="0"/>
        <v>102.21070621313193</v>
      </c>
    </row>
    <row r="23" spans="1:10" x14ac:dyDescent="0.45">
      <c r="A23" t="s">
        <v>14</v>
      </c>
      <c r="B23">
        <v>4013</v>
      </c>
      <c r="C23">
        <v>0.56999999999999995</v>
      </c>
      <c r="D23">
        <v>14.67</v>
      </c>
      <c r="E23" s="7">
        <v>767</v>
      </c>
      <c r="F23" s="7">
        <v>1962</v>
      </c>
      <c r="G23" s="7">
        <v>14743</v>
      </c>
      <c r="I23">
        <f t="shared" si="0"/>
        <v>99.151000606428141</v>
      </c>
    </row>
    <row r="24" spans="1:10" x14ac:dyDescent="0.45">
      <c r="A24" t="s">
        <v>15</v>
      </c>
      <c r="B24">
        <v>4104</v>
      </c>
      <c r="C24">
        <v>0.54</v>
      </c>
      <c r="D24">
        <v>15.41</v>
      </c>
      <c r="E24" s="7">
        <v>784</v>
      </c>
      <c r="F24" s="7">
        <v>1634</v>
      </c>
      <c r="G24" s="7">
        <v>15822</v>
      </c>
      <c r="I24">
        <f t="shared" si="0"/>
        <v>76.223352148155058</v>
      </c>
    </row>
    <row r="25" spans="1:10" x14ac:dyDescent="0.45">
      <c r="A25" t="s">
        <v>16</v>
      </c>
      <c r="B25">
        <v>4416</v>
      </c>
      <c r="C25">
        <v>0.42</v>
      </c>
      <c r="D25">
        <v>19.36</v>
      </c>
      <c r="E25" s="7">
        <v>844</v>
      </c>
      <c r="F25" s="7">
        <v>-387</v>
      </c>
      <c r="G25" s="7">
        <v>21304</v>
      </c>
      <c r="I25">
        <f t="shared" si="0"/>
        <v>-13.038204972710734</v>
      </c>
    </row>
    <row r="26" spans="1:10" x14ac:dyDescent="0.45">
      <c r="A26" t="s">
        <v>17</v>
      </c>
      <c r="B26">
        <v>4401</v>
      </c>
      <c r="C26">
        <v>0.39</v>
      </c>
      <c r="D26">
        <v>20.43</v>
      </c>
      <c r="E26" s="7">
        <v>841</v>
      </c>
      <c r="F26" s="7">
        <v>-962</v>
      </c>
      <c r="G26" s="7">
        <v>22383</v>
      </c>
      <c r="I26">
        <f t="shared" si="0"/>
        <v>-30.704414158501166</v>
      </c>
    </row>
    <row r="27" spans="1:10" x14ac:dyDescent="0.45">
      <c r="A27" t="s">
        <v>18</v>
      </c>
      <c r="B27">
        <v>4394</v>
      </c>
      <c r="C27">
        <v>0.37</v>
      </c>
      <c r="D27">
        <v>22.4</v>
      </c>
      <c r="E27" s="7">
        <v>840</v>
      </c>
      <c r="F27" s="7">
        <v>-2025</v>
      </c>
      <c r="G27" s="7">
        <v>24667</v>
      </c>
      <c r="I27">
        <f t="shared" si="0"/>
        <v>-61.400848999393567</v>
      </c>
    </row>
    <row r="28" spans="1:10" x14ac:dyDescent="0.45">
      <c r="A28" t="s">
        <v>19</v>
      </c>
      <c r="B28">
        <v>6780</v>
      </c>
      <c r="C28">
        <v>0.57999999999999996</v>
      </c>
      <c r="D28">
        <v>14.52</v>
      </c>
      <c r="E28" s="7">
        <v>3701</v>
      </c>
      <c r="F28" s="7">
        <v>3437</v>
      </c>
      <c r="G28" s="7">
        <v>24667</v>
      </c>
      <c r="I28">
        <f t="shared" si="0"/>
        <v>104.21467556094602</v>
      </c>
    </row>
    <row r="29" spans="1:10" x14ac:dyDescent="0.45">
      <c r="A29" t="s">
        <v>20</v>
      </c>
      <c r="B29">
        <v>9760</v>
      </c>
      <c r="C29">
        <v>0.55000000000000004</v>
      </c>
      <c r="D29">
        <v>15.03</v>
      </c>
      <c r="E29" s="7">
        <v>1867</v>
      </c>
      <c r="F29" s="7">
        <v>4342</v>
      </c>
      <c r="G29" s="7">
        <v>36750</v>
      </c>
      <c r="I29">
        <f t="shared" si="0"/>
        <v>87.770365878310088</v>
      </c>
    </row>
    <row r="30" spans="1:10" x14ac:dyDescent="0.45">
      <c r="A30" t="s">
        <v>21</v>
      </c>
      <c r="B30">
        <v>10766</v>
      </c>
      <c r="C30">
        <v>0.55000000000000004</v>
      </c>
      <c r="D30">
        <v>14.86</v>
      </c>
      <c r="E30" s="7">
        <v>2058</v>
      </c>
      <c r="F30" s="7">
        <v>5006</v>
      </c>
      <c r="G30" s="7">
        <v>39989</v>
      </c>
      <c r="I30">
        <f t="shared" si="0"/>
        <v>91.993310913868825</v>
      </c>
    </row>
    <row r="31" spans="1:10" x14ac:dyDescent="0.45">
      <c r="A31" t="s">
        <v>22</v>
      </c>
      <c r="B31">
        <v>11662</v>
      </c>
      <c r="C31">
        <v>0.55000000000000004</v>
      </c>
      <c r="D31">
        <v>14.85</v>
      </c>
      <c r="E31" s="7">
        <v>2229</v>
      </c>
      <c r="F31" s="7">
        <v>5445</v>
      </c>
      <c r="G31" s="7">
        <v>43228</v>
      </c>
      <c r="I31">
        <f t="shared" si="0"/>
        <v>91.722255912674342</v>
      </c>
    </row>
    <row r="32" spans="1:10" x14ac:dyDescent="0.45">
      <c r="A32" t="s">
        <v>23</v>
      </c>
      <c r="B32">
        <v>12317</v>
      </c>
      <c r="C32">
        <v>0.53</v>
      </c>
      <c r="D32">
        <v>16.559999999999999</v>
      </c>
      <c r="E32" s="7">
        <v>2355</v>
      </c>
      <c r="F32" s="7">
        <v>3164</v>
      </c>
      <c r="G32" s="7">
        <v>46467</v>
      </c>
      <c r="I32">
        <f t="shared" si="0"/>
        <v>49.198426396728394</v>
      </c>
    </row>
    <row r="33" spans="1:9" x14ac:dyDescent="0.45">
      <c r="A33" t="s">
        <v>41</v>
      </c>
      <c r="B33">
        <v>8038</v>
      </c>
      <c r="C33">
        <v>0.56999999999999995</v>
      </c>
      <c r="D33">
        <v>14.07</v>
      </c>
      <c r="E33" s="7">
        <v>1536</v>
      </c>
      <c r="F33" s="7">
        <v>4521</v>
      </c>
      <c r="G33" s="7">
        <v>28127</v>
      </c>
      <c r="I33">
        <f t="shared" si="0"/>
        <v>114.23590054578533</v>
      </c>
    </row>
    <row r="36" spans="1:9" x14ac:dyDescent="0.45">
      <c r="A36" s="2" t="s">
        <v>5</v>
      </c>
      <c r="B36" s="1"/>
      <c r="C36" s="1"/>
      <c r="D36" s="1"/>
      <c r="E36" s="1"/>
    </row>
    <row r="37" spans="1:9" x14ac:dyDescent="0.45">
      <c r="A37" s="3" t="s">
        <v>6</v>
      </c>
      <c r="B37" s="3">
        <v>350</v>
      </c>
      <c r="C37" s="3" t="s">
        <v>11</v>
      </c>
      <c r="D37" s="3"/>
      <c r="E37" s="3"/>
    </row>
    <row r="38" spans="1:9" x14ac:dyDescent="0.45">
      <c r="A38" s="1"/>
      <c r="B38" s="1"/>
      <c r="C38" s="1"/>
      <c r="D38" s="1"/>
      <c r="E38" s="1"/>
    </row>
    <row r="39" spans="1:9" x14ac:dyDescent="0.45">
      <c r="A39" s="2" t="s">
        <v>7</v>
      </c>
      <c r="B39" s="1"/>
      <c r="C39" s="1"/>
      <c r="D39" s="1"/>
      <c r="E39" s="1"/>
    </row>
    <row r="40" spans="1:9" x14ac:dyDescent="0.45">
      <c r="A40" s="3" t="s">
        <v>8</v>
      </c>
      <c r="B40" s="3">
        <v>4800</v>
      </c>
      <c r="C40" s="3" t="s">
        <v>10</v>
      </c>
      <c r="D40" s="3"/>
      <c r="E40" s="3"/>
    </row>
    <row r="41" spans="1:9" x14ac:dyDescent="0.45">
      <c r="A41" s="3" t="s">
        <v>9</v>
      </c>
      <c r="B41" s="3">
        <v>9600</v>
      </c>
      <c r="C41" s="3" t="s">
        <v>10</v>
      </c>
      <c r="D41" s="3"/>
      <c r="E41" s="3"/>
    </row>
  </sheetData>
  <phoneticPr fontId="4" type="noConversion"/>
  <pageMargins left="0.7" right="0.7" top="0.75" bottom="0.75" header="0.3" footer="0.3"/>
  <pageSetup orientation="portrait" r:id="rId1"/>
  <ignoredErrors>
    <ignoredError sqref="F3:F14 B3:B14" calculatedColum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Ciocca</dc:creator>
  <cp:lastModifiedBy>Sam Ciocca</cp:lastModifiedBy>
  <dcterms:created xsi:type="dcterms:W3CDTF">2015-06-05T18:17:20Z</dcterms:created>
  <dcterms:modified xsi:type="dcterms:W3CDTF">2020-06-15T19:07:25Z</dcterms:modified>
</cp:coreProperties>
</file>