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rard/Downloads/"/>
    </mc:Choice>
  </mc:AlternateContent>
  <bookViews>
    <workbookView xWindow="640" yWindow="460" windowWidth="24960" windowHeight="14820" tabRatio="500"/>
  </bookViews>
  <sheets>
    <sheet name="Intervention list" sheetId="4" r:id="rId1"/>
    <sheet name="Country sheet" sheetId="2" r:id="rId2"/>
    <sheet name="CET" sheetId="1" r:id="rId3"/>
    <sheet name="WB pop data" sheetId="3" r:id="rId4"/>
    <sheet name="WHO region" sheetId="5" r:id="rId5"/>
  </sheets>
  <externalReferences>
    <externalReference r:id="rId6"/>
  </externalReferences>
  <definedNames>
    <definedName name="CET">[1]CET!$A$2:$K$185</definedName>
    <definedName name="WB_data">'WB pop data'!$A$2:$D$266</definedName>
    <definedName name="WHO_region">'WHO region'!$A$1:$B$217</definedName>
    <definedName name="Worksheet">'Country sheet'!$A$2:$N$184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3" i="2"/>
  <c r="N3" i="2"/>
  <c r="L3" i="2"/>
  <c r="M3" i="2"/>
  <c r="N4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F3" i="4"/>
  <c r="H3" i="4"/>
  <c r="G3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K3" i="2"/>
  <c r="P4" i="2" a="1"/>
  <c r="P4" i="2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F16" i="4"/>
  <c r="G16" i="4"/>
  <c r="I16" i="4"/>
  <c r="F17" i="4"/>
  <c r="G17" i="4"/>
  <c r="I17" i="4"/>
  <c r="F18" i="4"/>
  <c r="G18" i="4"/>
  <c r="I18" i="4"/>
  <c r="F19" i="4"/>
  <c r="G19" i="4"/>
  <c r="I19" i="4"/>
  <c r="F20" i="4"/>
  <c r="G20" i="4"/>
  <c r="I20" i="4"/>
  <c r="F21" i="4"/>
  <c r="G21" i="4"/>
  <c r="I21" i="4"/>
  <c r="F22" i="4"/>
  <c r="G22" i="4"/>
  <c r="I22" i="4"/>
  <c r="F23" i="4"/>
  <c r="G23" i="4"/>
  <c r="I23" i="4"/>
  <c r="F24" i="4"/>
  <c r="G24" i="4"/>
  <c r="I24" i="4"/>
  <c r="F25" i="4"/>
  <c r="G25" i="4"/>
  <c r="I25" i="4"/>
  <c r="F26" i="4"/>
  <c r="G26" i="4"/>
  <c r="I26" i="4"/>
  <c r="F27" i="4"/>
  <c r="G27" i="4"/>
  <c r="I27" i="4"/>
  <c r="F28" i="4"/>
  <c r="G28" i="4"/>
  <c r="I28" i="4"/>
  <c r="F29" i="4"/>
  <c r="G29" i="4"/>
  <c r="I29" i="4"/>
  <c r="F30" i="4"/>
  <c r="G30" i="4"/>
  <c r="I30" i="4"/>
  <c r="F31" i="4"/>
  <c r="G31" i="4"/>
  <c r="I31" i="4"/>
  <c r="F32" i="4"/>
  <c r="G32" i="4"/>
  <c r="I32" i="4"/>
  <c r="F33" i="4"/>
  <c r="G33" i="4"/>
  <c r="I33" i="4"/>
  <c r="F34" i="4"/>
  <c r="G34" i="4"/>
  <c r="I34" i="4"/>
  <c r="F35" i="4"/>
  <c r="G35" i="4"/>
  <c r="I35" i="4"/>
  <c r="F36" i="4"/>
  <c r="G36" i="4"/>
  <c r="I36" i="4"/>
  <c r="F37" i="4"/>
  <c r="G37" i="4"/>
  <c r="I37" i="4"/>
  <c r="F38" i="4"/>
  <c r="G38" i="4"/>
  <c r="I38" i="4"/>
  <c r="F39" i="4"/>
  <c r="G39" i="4"/>
  <c r="I39" i="4"/>
  <c r="F40" i="4"/>
  <c r="G40" i="4"/>
  <c r="I40" i="4"/>
  <c r="F41" i="4"/>
  <c r="G41" i="4"/>
  <c r="I41" i="4"/>
  <c r="F42" i="4"/>
  <c r="G42" i="4"/>
  <c r="I42" i="4"/>
  <c r="F43" i="4"/>
  <c r="G43" i="4"/>
  <c r="I43" i="4"/>
  <c r="F44" i="4"/>
  <c r="G44" i="4"/>
  <c r="I44" i="4"/>
  <c r="F45" i="4"/>
  <c r="G45" i="4"/>
  <c r="I45" i="4"/>
  <c r="F46" i="4"/>
  <c r="G46" i="4"/>
  <c r="I46" i="4"/>
  <c r="F47" i="4"/>
  <c r="G47" i="4"/>
  <c r="I47" i="4"/>
  <c r="F48" i="4"/>
  <c r="G48" i="4"/>
  <c r="I48" i="4"/>
  <c r="F49" i="4"/>
  <c r="G49" i="4"/>
  <c r="I49" i="4"/>
  <c r="F50" i="4"/>
  <c r="G50" i="4"/>
  <c r="I50" i="4"/>
  <c r="F51" i="4"/>
  <c r="G51" i="4"/>
  <c r="I51" i="4"/>
  <c r="F52" i="4"/>
  <c r="G52" i="4"/>
  <c r="I52" i="4"/>
  <c r="F53" i="4"/>
  <c r="G53" i="4"/>
  <c r="I53" i="4"/>
  <c r="F54" i="4"/>
  <c r="G54" i="4"/>
  <c r="I54" i="4"/>
  <c r="F55" i="4"/>
  <c r="G55" i="4"/>
  <c r="I55" i="4"/>
  <c r="F56" i="4"/>
  <c r="G56" i="4"/>
  <c r="I56" i="4"/>
  <c r="F57" i="4"/>
  <c r="G57" i="4"/>
  <c r="I57" i="4"/>
  <c r="F58" i="4"/>
  <c r="G58" i="4"/>
  <c r="I58" i="4"/>
  <c r="F59" i="4"/>
  <c r="G59" i="4"/>
  <c r="I59" i="4"/>
  <c r="F60" i="4"/>
  <c r="G60" i="4"/>
  <c r="I60" i="4"/>
  <c r="F61" i="4"/>
  <c r="G61" i="4"/>
  <c r="I61" i="4"/>
  <c r="F62" i="4"/>
  <c r="G62" i="4"/>
  <c r="I62" i="4"/>
  <c r="F63" i="4"/>
  <c r="G63" i="4"/>
  <c r="I63" i="4"/>
  <c r="F64" i="4"/>
  <c r="G64" i="4"/>
  <c r="I64" i="4"/>
  <c r="F65" i="4"/>
  <c r="G65" i="4"/>
  <c r="I65" i="4"/>
  <c r="F66" i="4"/>
  <c r="G66" i="4"/>
  <c r="I66" i="4"/>
  <c r="F67" i="4"/>
  <c r="G67" i="4"/>
  <c r="I67" i="4"/>
  <c r="F68" i="4"/>
  <c r="G68" i="4"/>
  <c r="I68" i="4"/>
  <c r="F69" i="4"/>
  <c r="G69" i="4"/>
  <c r="I69" i="4"/>
  <c r="F70" i="4"/>
  <c r="G70" i="4"/>
  <c r="I70" i="4"/>
  <c r="F71" i="4"/>
  <c r="G71" i="4"/>
  <c r="I71" i="4"/>
  <c r="F72" i="4"/>
  <c r="G72" i="4"/>
  <c r="I72" i="4"/>
  <c r="F73" i="4"/>
  <c r="G73" i="4"/>
  <c r="I73" i="4"/>
  <c r="F74" i="4"/>
  <c r="G74" i="4"/>
  <c r="I74" i="4"/>
  <c r="F75" i="4"/>
  <c r="G75" i="4"/>
  <c r="I75" i="4"/>
  <c r="F76" i="4"/>
  <c r="G76" i="4"/>
  <c r="I76" i="4"/>
  <c r="F77" i="4"/>
  <c r="G77" i="4"/>
  <c r="I77" i="4"/>
  <c r="F78" i="4"/>
  <c r="G78" i="4"/>
  <c r="I78" i="4"/>
  <c r="F79" i="4"/>
  <c r="G79" i="4"/>
  <c r="I79" i="4"/>
  <c r="F80" i="4"/>
  <c r="G80" i="4"/>
  <c r="I80" i="4"/>
  <c r="F81" i="4"/>
  <c r="G81" i="4"/>
  <c r="I81" i="4"/>
  <c r="F82" i="4"/>
  <c r="G82" i="4"/>
  <c r="I82" i="4"/>
  <c r="F83" i="4"/>
  <c r="G83" i="4"/>
  <c r="I83" i="4"/>
  <c r="F84" i="4"/>
  <c r="G84" i="4"/>
  <c r="I84" i="4"/>
  <c r="F85" i="4"/>
  <c r="G85" i="4"/>
  <c r="I85" i="4"/>
  <c r="F86" i="4"/>
  <c r="G86" i="4"/>
  <c r="I86" i="4"/>
  <c r="F87" i="4"/>
  <c r="G87" i="4"/>
  <c r="I87" i="4"/>
  <c r="F88" i="4"/>
  <c r="G88" i="4"/>
  <c r="I88" i="4"/>
  <c r="F89" i="4"/>
  <c r="G89" i="4"/>
  <c r="I89" i="4"/>
  <c r="F90" i="4"/>
  <c r="G90" i="4"/>
  <c r="I90" i="4"/>
  <c r="F91" i="4"/>
  <c r="G91" i="4"/>
  <c r="I91" i="4"/>
  <c r="F92" i="4"/>
  <c r="G92" i="4"/>
  <c r="I92" i="4"/>
  <c r="F93" i="4"/>
  <c r="G93" i="4"/>
  <c r="I93" i="4"/>
  <c r="F94" i="4"/>
  <c r="G94" i="4"/>
  <c r="I94" i="4"/>
  <c r="F95" i="4"/>
  <c r="G95" i="4"/>
  <c r="I95" i="4"/>
  <c r="F96" i="4"/>
  <c r="G96" i="4"/>
  <c r="I96" i="4"/>
  <c r="F97" i="4"/>
  <c r="G97" i="4"/>
  <c r="I97" i="4"/>
  <c r="F98" i="4"/>
  <c r="G98" i="4"/>
  <c r="I98" i="4"/>
  <c r="F99" i="4"/>
  <c r="G99" i="4"/>
  <c r="I99" i="4"/>
  <c r="F100" i="4"/>
  <c r="G100" i="4"/>
  <c r="I100" i="4"/>
  <c r="F101" i="4"/>
  <c r="G101" i="4"/>
  <c r="I101" i="4"/>
  <c r="F102" i="4"/>
  <c r="G102" i="4"/>
  <c r="I102" i="4"/>
  <c r="F103" i="4"/>
  <c r="G103" i="4"/>
  <c r="I103" i="4"/>
  <c r="F104" i="4"/>
  <c r="G104" i="4"/>
  <c r="I104" i="4"/>
  <c r="F105" i="4"/>
  <c r="G105" i="4"/>
  <c r="I105" i="4"/>
  <c r="F106" i="4"/>
  <c r="G106" i="4"/>
  <c r="I106" i="4"/>
  <c r="F107" i="4"/>
  <c r="G107" i="4"/>
  <c r="I107" i="4"/>
  <c r="F108" i="4"/>
  <c r="G108" i="4"/>
  <c r="I108" i="4"/>
  <c r="F109" i="4"/>
  <c r="G109" i="4"/>
  <c r="I109" i="4"/>
  <c r="F110" i="4"/>
  <c r="G110" i="4"/>
  <c r="I110" i="4"/>
  <c r="F111" i="4"/>
  <c r="G111" i="4"/>
  <c r="I111" i="4"/>
  <c r="F112" i="4"/>
  <c r="G112" i="4"/>
  <c r="I112" i="4"/>
  <c r="F113" i="4"/>
  <c r="G113" i="4"/>
  <c r="I113" i="4"/>
  <c r="F114" i="4"/>
  <c r="G114" i="4"/>
  <c r="I114" i="4"/>
  <c r="F115" i="4"/>
  <c r="G115" i="4"/>
  <c r="I115" i="4"/>
  <c r="F116" i="4"/>
  <c r="G116" i="4"/>
  <c r="I116" i="4"/>
  <c r="F117" i="4"/>
  <c r="G117" i="4"/>
  <c r="I117" i="4"/>
  <c r="F118" i="4"/>
  <c r="G118" i="4"/>
  <c r="I118" i="4"/>
  <c r="F119" i="4"/>
  <c r="G119" i="4"/>
  <c r="I119" i="4"/>
  <c r="F120" i="4"/>
  <c r="G120" i="4"/>
  <c r="I120" i="4"/>
  <c r="F121" i="4"/>
  <c r="G121" i="4"/>
  <c r="I121" i="4"/>
  <c r="F122" i="4"/>
  <c r="G122" i="4"/>
  <c r="I122" i="4"/>
  <c r="F123" i="4"/>
  <c r="G123" i="4"/>
  <c r="I123" i="4"/>
  <c r="F124" i="4"/>
  <c r="G124" i="4"/>
  <c r="I124" i="4"/>
  <c r="F125" i="4"/>
  <c r="G125" i="4"/>
  <c r="I125" i="4"/>
  <c r="F126" i="4"/>
  <c r="G126" i="4"/>
  <c r="I126" i="4"/>
  <c r="F127" i="4"/>
  <c r="G127" i="4"/>
  <c r="I127" i="4"/>
  <c r="F128" i="4"/>
  <c r="G128" i="4"/>
  <c r="I128" i="4"/>
  <c r="F129" i="4"/>
  <c r="G129" i="4"/>
  <c r="I129" i="4"/>
  <c r="F130" i="4"/>
  <c r="G130" i="4"/>
  <c r="I130" i="4"/>
  <c r="F131" i="4"/>
  <c r="G131" i="4"/>
  <c r="I131" i="4"/>
  <c r="F132" i="4"/>
  <c r="G132" i="4"/>
  <c r="I132" i="4"/>
  <c r="F133" i="4"/>
  <c r="G133" i="4"/>
  <c r="I133" i="4"/>
  <c r="F134" i="4"/>
  <c r="G134" i="4"/>
  <c r="I134" i="4"/>
  <c r="F135" i="4"/>
  <c r="G135" i="4"/>
  <c r="I135" i="4"/>
  <c r="F136" i="4"/>
  <c r="G136" i="4"/>
  <c r="I136" i="4"/>
  <c r="F137" i="4"/>
  <c r="G137" i="4"/>
  <c r="I137" i="4"/>
  <c r="F138" i="4"/>
  <c r="G138" i="4"/>
  <c r="I138" i="4"/>
  <c r="F139" i="4"/>
  <c r="G139" i="4"/>
  <c r="I139" i="4"/>
  <c r="F140" i="4"/>
  <c r="G140" i="4"/>
  <c r="I140" i="4"/>
  <c r="F141" i="4"/>
  <c r="G141" i="4"/>
  <c r="I141" i="4"/>
  <c r="F142" i="4"/>
  <c r="G142" i="4"/>
  <c r="I142" i="4"/>
  <c r="F143" i="4"/>
  <c r="G143" i="4"/>
  <c r="I143" i="4"/>
  <c r="F144" i="4"/>
  <c r="G144" i="4"/>
  <c r="I144" i="4"/>
  <c r="F145" i="4"/>
  <c r="G145" i="4"/>
  <c r="I145" i="4"/>
  <c r="F146" i="4"/>
  <c r="G146" i="4"/>
  <c r="I146" i="4"/>
  <c r="F147" i="4"/>
  <c r="G147" i="4"/>
  <c r="I147" i="4"/>
  <c r="F148" i="4"/>
  <c r="G148" i="4"/>
  <c r="I148" i="4"/>
  <c r="F149" i="4"/>
  <c r="G149" i="4"/>
  <c r="I149" i="4"/>
  <c r="F150" i="4"/>
  <c r="G150" i="4"/>
  <c r="I150" i="4"/>
  <c r="F151" i="4"/>
  <c r="G151" i="4"/>
  <c r="I151" i="4"/>
  <c r="F152" i="4"/>
  <c r="G152" i="4"/>
  <c r="I152" i="4"/>
  <c r="F153" i="4"/>
  <c r="G153" i="4"/>
  <c r="I153" i="4"/>
  <c r="F154" i="4"/>
  <c r="G154" i="4"/>
  <c r="I154" i="4"/>
  <c r="F155" i="4"/>
  <c r="G155" i="4"/>
  <c r="I155" i="4"/>
  <c r="F156" i="4"/>
  <c r="G156" i="4"/>
  <c r="I156" i="4"/>
  <c r="F157" i="4"/>
  <c r="G157" i="4"/>
  <c r="I157" i="4"/>
  <c r="F158" i="4"/>
  <c r="G158" i="4"/>
  <c r="I158" i="4"/>
  <c r="F159" i="4"/>
  <c r="G159" i="4"/>
  <c r="I159" i="4"/>
  <c r="F160" i="4"/>
  <c r="G160" i="4"/>
  <c r="I160" i="4"/>
  <c r="F161" i="4"/>
  <c r="G161" i="4"/>
  <c r="I161" i="4"/>
  <c r="F162" i="4"/>
  <c r="G162" i="4"/>
  <c r="I162" i="4"/>
  <c r="F163" i="4"/>
  <c r="G163" i="4"/>
  <c r="I163" i="4"/>
  <c r="F164" i="4"/>
  <c r="G164" i="4"/>
  <c r="I164" i="4"/>
  <c r="F165" i="4"/>
  <c r="G165" i="4"/>
  <c r="I165" i="4"/>
  <c r="F166" i="4"/>
  <c r="G166" i="4"/>
  <c r="I166" i="4"/>
  <c r="F167" i="4"/>
  <c r="G167" i="4"/>
  <c r="I167" i="4"/>
  <c r="F168" i="4"/>
  <c r="G168" i="4"/>
  <c r="I168" i="4"/>
  <c r="F169" i="4"/>
  <c r="G169" i="4"/>
  <c r="I169" i="4"/>
  <c r="F170" i="4"/>
  <c r="G170" i="4"/>
  <c r="I170" i="4"/>
  <c r="F171" i="4"/>
  <c r="G171" i="4"/>
  <c r="I171" i="4"/>
  <c r="F172" i="4"/>
  <c r="G172" i="4"/>
  <c r="I172" i="4"/>
  <c r="F173" i="4"/>
  <c r="G173" i="4"/>
  <c r="I173" i="4"/>
  <c r="F174" i="4"/>
  <c r="G174" i="4"/>
  <c r="I174" i="4"/>
  <c r="F175" i="4"/>
  <c r="G175" i="4"/>
  <c r="I175" i="4"/>
  <c r="F176" i="4"/>
  <c r="G176" i="4"/>
  <c r="I176" i="4"/>
  <c r="F177" i="4"/>
  <c r="G177" i="4"/>
  <c r="I177" i="4"/>
  <c r="F178" i="4"/>
  <c r="G178" i="4"/>
  <c r="I178" i="4"/>
  <c r="F179" i="4"/>
  <c r="G179" i="4"/>
  <c r="I179" i="4"/>
  <c r="F180" i="4"/>
  <c r="G180" i="4"/>
  <c r="I180" i="4"/>
  <c r="F181" i="4"/>
  <c r="G181" i="4"/>
  <c r="I181" i="4"/>
  <c r="F182" i="4"/>
  <c r="G182" i="4"/>
  <c r="I182" i="4"/>
  <c r="F183" i="4"/>
  <c r="G183" i="4"/>
  <c r="I183" i="4"/>
  <c r="F184" i="4"/>
  <c r="G184" i="4"/>
  <c r="I184" i="4"/>
  <c r="F185" i="4"/>
  <c r="G185" i="4"/>
  <c r="I185" i="4"/>
  <c r="F186" i="4"/>
  <c r="G186" i="4"/>
  <c r="I186" i="4"/>
  <c r="F187" i="4"/>
  <c r="G187" i="4"/>
  <c r="I187" i="4"/>
  <c r="F188" i="4"/>
  <c r="G188" i="4"/>
  <c r="I188" i="4"/>
  <c r="F189" i="4"/>
  <c r="G189" i="4"/>
  <c r="I189" i="4"/>
  <c r="F190" i="4"/>
  <c r="G190" i="4"/>
  <c r="I190" i="4"/>
  <c r="F191" i="4"/>
  <c r="G191" i="4"/>
  <c r="I191" i="4"/>
  <c r="F192" i="4"/>
  <c r="G192" i="4"/>
  <c r="I192" i="4"/>
  <c r="F193" i="4"/>
  <c r="G193" i="4"/>
  <c r="I193" i="4"/>
  <c r="F194" i="4"/>
  <c r="G194" i="4"/>
  <c r="I194" i="4"/>
  <c r="F195" i="4"/>
  <c r="G195" i="4"/>
  <c r="I195" i="4"/>
  <c r="F196" i="4"/>
  <c r="G196" i="4"/>
  <c r="I196" i="4"/>
  <c r="F197" i="4"/>
  <c r="G197" i="4"/>
  <c r="I197" i="4"/>
  <c r="F198" i="4"/>
  <c r="G198" i="4"/>
  <c r="I198" i="4"/>
  <c r="F199" i="4"/>
  <c r="G199" i="4"/>
  <c r="I199" i="4"/>
  <c r="F200" i="4"/>
  <c r="G200" i="4"/>
  <c r="I200" i="4"/>
  <c r="F201" i="4"/>
  <c r="G201" i="4"/>
  <c r="I201" i="4"/>
  <c r="F202" i="4"/>
  <c r="G202" i="4"/>
  <c r="I202" i="4"/>
  <c r="F203" i="4"/>
  <c r="G203" i="4"/>
  <c r="I203" i="4"/>
  <c r="F204" i="4"/>
  <c r="G204" i="4"/>
  <c r="I204" i="4"/>
  <c r="F205" i="4"/>
  <c r="G205" i="4"/>
  <c r="I205" i="4"/>
  <c r="F206" i="4"/>
  <c r="G206" i="4"/>
  <c r="I206" i="4"/>
  <c r="F207" i="4"/>
  <c r="G207" i="4"/>
  <c r="I207" i="4"/>
  <c r="F208" i="4"/>
  <c r="G208" i="4"/>
  <c r="I208" i="4"/>
  <c r="F209" i="4"/>
  <c r="G209" i="4"/>
  <c r="I209" i="4"/>
  <c r="F210" i="4"/>
  <c r="G210" i="4"/>
  <c r="I210" i="4"/>
  <c r="F211" i="4"/>
  <c r="G211" i="4"/>
  <c r="I211" i="4"/>
  <c r="F212" i="4"/>
  <c r="G212" i="4"/>
  <c r="I212" i="4"/>
  <c r="F213" i="4"/>
  <c r="G213" i="4"/>
  <c r="I213" i="4"/>
  <c r="F214" i="4"/>
  <c r="G214" i="4"/>
  <c r="I214" i="4"/>
  <c r="F215" i="4"/>
  <c r="G215" i="4"/>
  <c r="I215" i="4"/>
  <c r="F216" i="4"/>
  <c r="G216" i="4"/>
  <c r="I216" i="4"/>
  <c r="F217" i="4"/>
  <c r="G217" i="4"/>
  <c r="I217" i="4"/>
  <c r="F218" i="4"/>
  <c r="G218" i="4"/>
  <c r="I218" i="4"/>
  <c r="F219" i="4"/>
  <c r="G219" i="4"/>
  <c r="I219" i="4"/>
  <c r="F2" i="4"/>
  <c r="G2" i="4"/>
  <c r="I2" i="4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P7" i="2"/>
  <c r="M4" i="2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" i="4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P5" i="1" a="1"/>
  <c r="P5" i="1"/>
  <c r="O5" i="1" a="1"/>
  <c r="O5" i="1"/>
  <c r="K175" i="2"/>
  <c r="K184" i="2"/>
  <c r="K18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6" i="2"/>
  <c r="K177" i="2"/>
  <c r="K178" i="2"/>
  <c r="K179" i="2"/>
  <c r="K180" i="2"/>
  <c r="K181" i="2"/>
  <c r="K183" i="2"/>
  <c r="P7" i="1"/>
  <c r="O11" i="1"/>
  <c r="P6" i="1"/>
  <c r="O10" i="1"/>
  <c r="O7" i="1"/>
  <c r="O6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3" i="2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</calcChain>
</file>

<file path=xl/sharedStrings.xml><?xml version="1.0" encoding="utf-8"?>
<sst xmlns="http://schemas.openxmlformats.org/spreadsheetml/2006/main" count="2377" uniqueCount="941">
  <si>
    <t>Country</t>
  </si>
  <si>
    <t xml:space="preserve">Cost-effectiveness threshold range </t>
  </si>
  <si>
    <t xml:space="preserve"> (USD, PPP adjusted)</t>
  </si>
  <si>
    <t xml:space="preserve"> (actual USD)</t>
  </si>
  <si>
    <t>GDP per capita, 2013 PPP (current international $), World Bank Sep19</t>
  </si>
  <si>
    <t>GDP per capita, 2013 (US $), World Bank Sep19</t>
  </si>
  <si>
    <t>Lower-bound % of GDP PPP</t>
  </si>
  <si>
    <t>Upper-bound % of GDP PPP</t>
  </si>
  <si>
    <t>Lower-bound % of GDP US$</t>
  </si>
  <si>
    <t>Upper-bound % of GDP US$</t>
  </si>
  <si>
    <t>Afghanistan</t>
  </si>
  <si>
    <t>Albania</t>
  </si>
  <si>
    <t>Algeria</t>
  </si>
  <si>
    <t>Angola</t>
  </si>
  <si>
    <t>Antigua and Barbuda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</si>
  <si>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</si>
  <si>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</si>
  <si>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</si>
  <si>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</si>
  <si>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</si>
  <si>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</si>
  <si>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</si>
  <si>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</si>
  <si>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</si>
  <si>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</si>
  <si>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</si>
  <si>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</si>
  <si>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</si>
  <si>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</si>
  <si>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</si>
  <si>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</si>
  <si>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</si>
  <si>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</si>
  <si>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</si>
  <si>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</si>
  <si>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</si>
  <si>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</si>
  <si>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</si>
  <si>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</si>
  <si>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</si>
  <si>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</si>
  <si>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</si>
  <si>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</si>
  <si>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</si>
  <si>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</si>
  <si>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</si>
  <si>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</si>
  <si>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</si>
  <si>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</si>
  <si>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</si>
  <si>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</si>
  <si>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</si>
  <si>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</si>
  <si>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</si>
  <si>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</si>
  <si>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</si>
  <si>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</si>
  <si>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</si>
  <si>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</si>
  <si>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</si>
  <si>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</si>
  <si>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</si>
  <si>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</si>
  <si>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</si>
  <si>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</si>
  <si>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</si>
  <si>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</si>
  <si>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</si>
  <si>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</si>
  <si>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</si>
  <si>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</si>
  <si>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</si>
  <si>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</si>
  <si>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</si>
  <si>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</si>
  <si>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</si>
  <si>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</si>
  <si>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</si>
  <si>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</si>
  <si>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</si>
  <si>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</si>
  <si>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</si>
  <si>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</si>
  <si>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</si>
  <si>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</si>
  <si>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</si>
  <si>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</si>
  <si>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</si>
  <si>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</si>
  <si>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</si>
  <si>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</si>
  <si>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</si>
  <si>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</si>
  <si>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</si>
  <si>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</si>
  <si>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</si>
  <si>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</si>
  <si>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</si>
  <si>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</si>
  <si>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</si>
  <si>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</si>
  <si>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</si>
  <si>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</si>
  <si>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</si>
  <si>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</si>
  <si>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</si>
  <si>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</si>
  <si>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</si>
  <si>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</si>
  <si>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</si>
  <si>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</si>
  <si>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</si>
  <si>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</si>
  <si>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</si>
  <si>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</si>
  <si>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</si>
  <si>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</si>
  <si>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</si>
  <si>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</si>
  <si>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</si>
  <si>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</si>
  <si>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</si>
  <si>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</si>
  <si>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</si>
  <si>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</si>
  <si>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</si>
  <si>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</si>
  <si>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</si>
  <si>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</si>
  <si>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</si>
  <si>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</si>
  <si>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</si>
  <si>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</si>
  <si>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</si>
  <si>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</si>
  <si>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</si>
  <si>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</si>
  <si>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</si>
  <si>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</si>
  <si>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</si>
  <si>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</si>
  <si>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</si>
  <si>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</si>
  <si>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</si>
  <si>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</si>
  <si>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</si>
  <si>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</si>
  <si>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</si>
  <si>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</si>
  <si>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</si>
  <si>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</si>
  <si>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</si>
  <si>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</si>
  <si>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</si>
  <si>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</si>
  <si>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</si>
  <si>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</si>
  <si>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</si>
  <si>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</si>
  <si>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</si>
  <si>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</si>
  <si>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</si>
  <si>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</si>
  <si>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</si>
  <si>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</si>
  <si>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</si>
  <si>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</si>
  <si>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</si>
  <si>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</si>
  <si>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</si>
  <si>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</si>
  <si>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</si>
  <si>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</si>
  <si>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</si>
  <si>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</si>
  <si>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</si>
  <si>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</si>
  <si>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</si>
  <si>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</si>
  <si>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</si>
  <si>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</si>
  <si>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</si>
  <si>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</si>
  <si>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</si>
  <si>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</si>
  <si>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</si>
  <si>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</si>
  <si>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</si>
  <si>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</si>
  <si>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</si>
  <si>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</si>
  <si>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</si>
  <si>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Woods B, Revill P, Sculpher M, Claxton K. Country-level cost-effectiveness thresholds: initial estimates and the need for further research. Value in Health. 2016 Dec 1;19(8):929-35.</t>
  </si>
  <si>
    <t>Country Name</t>
  </si>
  <si>
    <t>Country Code</t>
  </si>
  <si>
    <t>Aruba</t>
  </si>
  <si>
    <t>ABW</t>
  </si>
  <si>
    <t>AFG</t>
  </si>
  <si>
    <t>AGO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</si>
  <si>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</si>
  <si>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</si>
  <si>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</si>
  <si>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</si>
  <si>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</si>
  <si>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</si>
  <si>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</si>
  <si>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</si>
  <si>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</si>
  <si>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</t>
  </si>
  <si>
    <t>American Samoa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</si>
  <si>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</si>
  <si>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</si>
  <si>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</si>
  <si>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</si>
  <si>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</si>
  <si>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</si>
  <si>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</si>
  <si>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</si>
  <si>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</si>
  <si>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</si>
  <si>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</si>
  <si>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</si>
  <si>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</si>
  <si>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</si>
  <si>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</si>
  <si>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</si>
  <si>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</si>
  <si>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Bermuda</t>
  </si>
  <si>
    <t>BMU</t>
  </si>
  <si>
    <t>BOL</t>
  </si>
  <si>
    <t>BRA</t>
  </si>
  <si>
    <t>Barbados</t>
  </si>
  <si>
    <t>BRB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</si>
  <si>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</si>
  <si>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</si>
  <si>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</si>
  <si>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</si>
  <si>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</si>
  <si>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</si>
  <si>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</si>
  <si>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</si>
  <si>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</si>
  <si>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</si>
  <si>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</si>
  <si>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</si>
  <si>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</si>
  <si>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</si>
  <si>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</si>
  <si>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</si>
  <si>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</si>
  <si>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</si>
  <si>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</si>
  <si>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</si>
  <si>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</si>
  <si>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</si>
  <si>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</si>
  <si>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</si>
  <si>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</si>
  <si>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</si>
  <si>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</si>
  <si>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</si>
  <si>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</si>
  <si>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</si>
  <si>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</si>
  <si>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</si>
  <si>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</si>
  <si>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</si>
  <si>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</si>
  <si>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</si>
  <si>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</si>
  <si>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</si>
  <si>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</si>
  <si>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</si>
  <si>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</si>
  <si>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</si>
  <si>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</si>
  <si>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</si>
  <si>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</si>
  <si>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</si>
  <si>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</si>
  <si>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</si>
  <si>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</si>
  <si>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</si>
  <si>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</si>
  <si>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</si>
  <si>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</si>
  <si>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</si>
  <si>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</si>
  <si>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</si>
  <si>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</si>
  <si>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</si>
  <si>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</si>
  <si>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</si>
  <si>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</si>
  <si>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Faroe Islands</t>
  </si>
  <si>
    <t>FRO</t>
  </si>
  <si>
    <t>FSM</t>
  </si>
  <si>
    <t>GAB</t>
  </si>
  <si>
    <t>GBR</t>
  </si>
  <si>
    <t>GEO</t>
  </si>
  <si>
    <t>GHA</t>
  </si>
  <si>
    <t>Gibraltar</t>
  </si>
  <si>
    <t>GIB</t>
  </si>
  <si>
    <t>GIN</t>
  </si>
  <si>
    <t>GMB</t>
  </si>
  <si>
    <t>GNB</t>
  </si>
  <si>
    <t>GNQ</t>
  </si>
  <si>
    <t>GRC</t>
  </si>
  <si>
    <t>GRD</t>
  </si>
  <si>
    <t>Greenland</t>
  </si>
  <si>
    <t>GRL</t>
  </si>
  <si>
    <t>GTM</t>
  </si>
  <si>
    <t>Guam</t>
  </si>
  <si>
    <t>GUM</t>
  </si>
  <si>
    <t>GUY</t>
  </si>
  <si>
    <t>High income</t>
  </si>
  <si>
    <t>HIC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</si>
  <si>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</si>
  <si>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</si>
  <si>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</si>
  <si>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</si>
  <si>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</si>
  <si>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</si>
  <si>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</si>
  <si>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</si>
  <si>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</si>
  <si>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</si>
  <si>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</si>
  <si>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</si>
  <si>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</si>
  <si>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</si>
  <si>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</si>
  <si>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</si>
  <si>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</si>
  <si>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</si>
  <si>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Isle of Man</t>
  </si>
  <si>
    <t>IMN</t>
  </si>
  <si>
    <t>IND</t>
  </si>
  <si>
    <t>Not classified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</si>
  <si>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</si>
  <si>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</si>
  <si>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</si>
  <si>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</si>
  <si>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</si>
  <si>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</si>
  <si>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</si>
  <si>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</si>
  <si>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</si>
  <si>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</si>
  <si>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</si>
  <si>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</si>
  <si>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</si>
  <si>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</si>
  <si>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</si>
  <si>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</si>
  <si>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</si>
  <si>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</si>
  <si>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</si>
  <si>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</si>
  <si>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</si>
  <si>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</si>
  <si>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LBN</t>
  </si>
  <si>
    <t>LBR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</si>
  <si>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</si>
  <si>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</si>
  <si>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</si>
  <si>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</si>
  <si>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</si>
  <si>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</si>
  <si>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</si>
  <si>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</si>
  <si>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</si>
  <si>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</si>
  <si>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</si>
  <si>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</si>
  <si>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</si>
  <si>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</si>
  <si>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</si>
  <si>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</si>
  <si>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</si>
  <si>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</si>
  <si>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</si>
  <si>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</si>
  <si>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</si>
  <si>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</t>
  </si>
  <si>
    <t>St. Martin (French part)</t>
  </si>
  <si>
    <t>MAF</t>
  </si>
  <si>
    <t>MAR</t>
  </si>
  <si>
    <t>Monaco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</si>
  <si>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</si>
  <si>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</si>
  <si>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</si>
  <si>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</si>
  <si>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</si>
  <si>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</si>
  <si>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</si>
  <si>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</si>
  <si>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</si>
  <si>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</si>
  <si>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MKD</t>
  </si>
  <si>
    <t>MLI</t>
  </si>
  <si>
    <t>MLT</t>
  </si>
  <si>
    <t>Myanmar</t>
  </si>
  <si>
    <t>MMR</t>
  </si>
  <si>
    <t>Middle East &amp; North Africa (excluding high income)</t>
  </si>
  <si>
    <t>MNA</t>
  </si>
  <si>
    <t>MNE</t>
  </si>
  <si>
    <t>MNG</t>
  </si>
  <si>
    <t>Northern Mariana Islands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</si>
  <si>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</si>
  <si>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</si>
  <si>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</si>
  <si>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</si>
  <si>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</si>
  <si>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</si>
  <si>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</si>
  <si>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</si>
  <si>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</si>
  <si>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New Caledonia</t>
  </si>
  <si>
    <t>NCL</t>
  </si>
  <si>
    <t>NER</t>
  </si>
  <si>
    <t>NGA</t>
  </si>
  <si>
    <t>NIC</t>
  </si>
  <si>
    <t>NLD</t>
  </si>
  <si>
    <t>NOR</t>
  </si>
  <si>
    <t>NPL</t>
  </si>
  <si>
    <t>Nauru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</si>
  <si>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</si>
  <si>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</si>
  <si>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</si>
  <si>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</si>
  <si>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</si>
  <si>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</si>
  <si>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</si>
  <si>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</si>
  <si>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</si>
  <si>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</si>
  <si>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</si>
  <si>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</si>
  <si>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</si>
  <si>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</si>
  <si>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</si>
  <si>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</si>
  <si>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PRI</t>
  </si>
  <si>
    <t>Korea, Dem. People’s Rep.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</si>
  <si>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</si>
  <si>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</si>
  <si>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</si>
  <si>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</si>
  <si>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</si>
  <si>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</si>
  <si>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</si>
  <si>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</si>
  <si>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</si>
  <si>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</si>
  <si>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</si>
  <si>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</t>
  </si>
  <si>
    <t>ROU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</si>
  <si>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</si>
  <si>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</si>
  <si>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</si>
  <si>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</si>
  <si>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</si>
  <si>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</si>
  <si>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</si>
  <si>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</si>
  <si>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</si>
  <si>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</si>
  <si>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</si>
  <si>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San Marino</t>
  </si>
  <si>
    <t>SMR</t>
  </si>
  <si>
    <t>Somalia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</si>
  <si>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</si>
  <si>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</si>
  <si>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</si>
  <si>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</si>
  <si>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</si>
  <si>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</si>
  <si>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</si>
  <si>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</si>
  <si>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</si>
  <si>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</si>
  <si>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</si>
  <si>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</si>
  <si>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</si>
  <si>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</si>
  <si>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</si>
  <si>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</si>
  <si>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</si>
  <si>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</si>
  <si>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</si>
  <si>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</si>
  <si>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Turks and Caicos Islands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</si>
  <si>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</si>
  <si>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</si>
  <si>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</si>
  <si>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</si>
  <si>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</si>
  <si>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</si>
  <si>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</si>
  <si>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</si>
  <si>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</si>
  <si>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</si>
  <si>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</si>
  <si>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</si>
  <si>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</si>
  <si>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</si>
  <si>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</si>
  <si>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</si>
  <si>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</si>
  <si>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</si>
  <si>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</si>
  <si>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</si>
  <si>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</si>
  <si>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</si>
  <si>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</si>
  <si>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</si>
  <si>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</si>
  <si>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</si>
  <si>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</si>
  <si>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</si>
  <si>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</si>
  <si>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</si>
  <si>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USA</t>
  </si>
  <si>
    <t>UZB</t>
  </si>
  <si>
    <t>VCT</t>
  </si>
  <si>
    <t>VEN</t>
  </si>
  <si>
    <t>British Virgin Islands</t>
  </si>
  <si>
    <t>VGB</t>
  </si>
  <si>
    <t>Virgin Islands (U.S.)</t>
  </si>
  <si>
    <t>VIR</t>
  </si>
  <si>
    <t>VNM</t>
  </si>
  <si>
    <t>VUT</t>
  </si>
  <si>
    <t>World</t>
  </si>
  <si>
    <t>WLD</t>
  </si>
  <si>
    <t>WSM</t>
  </si>
  <si>
    <t>XKX</t>
  </si>
  <si>
    <t>YEM</t>
  </si>
  <si>
    <t>ZAF</t>
  </si>
  <si>
    <t>ZMB</t>
  </si>
  <si>
    <t>ZWE</t>
  </si>
  <si>
    <t>World Bank data sourced 26 Sep 19: https://data.worldbank.org</t>
  </si>
  <si>
    <t>Population, total (2016)</t>
  </si>
  <si>
    <t>Country code</t>
  </si>
  <si>
    <t>GDP per capita, 2016 (current US$)</t>
  </si>
  <si>
    <t>Income group</t>
  </si>
  <si>
    <t>Inflation, consumer prices (annual %)</t>
  </si>
  <si>
    <t>Average LIC/LMIC CET</t>
  </si>
  <si>
    <t>LB</t>
  </si>
  <si>
    <t>HB</t>
  </si>
  <si>
    <t>Average UMIC CET</t>
  </si>
  <si>
    <t>Average HIC CET</t>
  </si>
  <si>
    <t>CET ratio between UMIC/HIC and LIC/LMICs</t>
  </si>
  <si>
    <t>Pneumococcus vaccination</t>
  </si>
  <si>
    <t>Rotavirus vaccination</t>
  </si>
  <si>
    <t>Education of schoolchildren on oral health</t>
  </si>
  <si>
    <t>School based HPV vaccination for girls</t>
  </si>
  <si>
    <t>Self-managed treatment of migraine</t>
  </si>
  <si>
    <t>Tubal ligation</t>
  </si>
  <si>
    <t>Vasectomy</t>
  </si>
  <si>
    <t>Induction of labor post-term</t>
  </si>
  <si>
    <t>Medical management of acute heart failure</t>
  </si>
  <si>
    <t>Jaundice management with phototherapy</t>
  </si>
  <si>
    <t>Appendectomy</t>
  </si>
  <si>
    <t>Colostomy</t>
  </si>
  <si>
    <t>Escharotomy or fasciotomy</t>
  </si>
  <si>
    <t>Irrigation and debridement of open fractures</t>
  </si>
  <si>
    <t>Basic skin grafting</t>
  </si>
  <si>
    <t>Surgery for filarial hydrocele</t>
  </si>
  <si>
    <t>Trauma laparotomy</t>
  </si>
  <si>
    <t>Trauma-related amputations</t>
  </si>
  <si>
    <t>Tube thoracostomy</t>
  </si>
  <si>
    <t>First-level hospital pathology services</t>
  </si>
  <si>
    <t>Surgery for ectopic pregnancy</t>
  </si>
  <si>
    <t>Management of complications following FGM</t>
  </si>
  <si>
    <t>Dental extraction</t>
  </si>
  <si>
    <t>Drainage of dental abscess</t>
  </si>
  <si>
    <t>Drainage of superficial abscess</t>
  </si>
  <si>
    <t>Suturing laceration</t>
  </si>
  <si>
    <t>Treatment of caries</t>
  </si>
  <si>
    <t>Health center pathology services</t>
  </si>
  <si>
    <t>Pharmacological termination of pregnancy</t>
  </si>
  <si>
    <t>PMTCT of HIV (Option B+) and syphilis</t>
  </si>
  <si>
    <t>Full supportive care for preterm newborns</t>
  </si>
  <si>
    <t>Repair of cleft lip and cleft palate</t>
  </si>
  <si>
    <t>Repair of club foot</t>
  </si>
  <si>
    <t>Repair of obstetric fistula</t>
  </si>
  <si>
    <t>Insertion of shunt for hydrocephalus</t>
  </si>
  <si>
    <t>Surgery for trachomatous trichiasis</t>
  </si>
  <si>
    <t>Referral-level hospital pathology services</t>
  </si>
  <si>
    <t>Specialty pathology services</t>
  </si>
  <si>
    <t>EUHC intervention HIPtool short name</t>
  </si>
  <si>
    <t>Antenatal and postpartum education</t>
  </si>
  <si>
    <t>Education on hygiene</t>
  </si>
  <si>
    <t>Cotrimoxazole for children</t>
  </si>
  <si>
    <t>Vitamin A and zinc for children</t>
  </si>
  <si>
    <t>Mass marketing of insecticide nets</t>
  </si>
  <si>
    <t>Childhood vaccination series</t>
  </si>
  <si>
    <t>Indoor residual spraying</t>
  </si>
  <si>
    <t>Vision prescreening, tests and glasses</t>
  </si>
  <si>
    <t>Counseling on providing thermal care</t>
  </si>
  <si>
    <t>Mass drug administration (NTDs)</t>
  </si>
  <si>
    <t>School-based education on health</t>
  </si>
  <si>
    <t>Adolescent-friendly services for STIs</t>
  </si>
  <si>
    <t xml:space="preserve">Life skills training in schools </t>
  </si>
  <si>
    <t>Education campaigns on GBV</t>
  </si>
  <si>
    <t xml:space="preserve">Prevention of FGM </t>
  </si>
  <si>
    <t>Iron and folic acid for pregnant women</t>
  </si>
  <si>
    <t>Community-based HIV services</t>
  </si>
  <si>
    <t>Household HIV testing and counseling</t>
  </si>
  <si>
    <t>Low-risk labor and delivery</t>
  </si>
  <si>
    <t>Provision of condoms</t>
  </si>
  <si>
    <t>Harm reduction services for PWID</t>
  </si>
  <si>
    <t>TB contact tracing</t>
  </si>
  <si>
    <t>Test for G6PD deficiency</t>
  </si>
  <si>
    <t xml:space="preserve">Environmental management for malaria </t>
  </si>
  <si>
    <t>Diagnosis of and treatment of malaria</t>
  </si>
  <si>
    <t>Presumptive treatment of febrile illness</t>
  </si>
  <si>
    <t>IPT for malaria in infancy</t>
  </si>
  <si>
    <t>Primaquine first-line malaria treatment</t>
  </si>
  <si>
    <t>Case detection strategies for malaria</t>
  </si>
  <si>
    <t>Promotion of breastfeeding</t>
  </si>
  <si>
    <t>Seasonal malaria chemoprophylaxis</t>
  </si>
  <si>
    <t>Mass drug administration (malaria)</t>
  </si>
  <si>
    <t>Lymphedema management</t>
  </si>
  <si>
    <t>Early detection and treatment of NTDs</t>
  </si>
  <si>
    <t>Treatment for yaws</t>
  </si>
  <si>
    <t>Identify and refer patients with high risk</t>
  </si>
  <si>
    <t>Guidance during infectious outbreak</t>
  </si>
  <si>
    <t>Exercise-based pulmonary rehabilitation</t>
  </si>
  <si>
    <t>Identification of lead poisoning</t>
  </si>
  <si>
    <t>Tetanus toxoid immunization</t>
  </si>
  <si>
    <t>Parent training for high-risk families</t>
  </si>
  <si>
    <t>WASH behavior change interventions</t>
  </si>
  <si>
    <t>Cardiac and pulmonary rehabilitation</t>
  </si>
  <si>
    <t>ECD rehabilitation interventions</t>
  </si>
  <si>
    <t>Self-care interventions for disabilities</t>
  </si>
  <si>
    <t xml:space="preserve">Individualized environmental modifications </t>
  </si>
  <si>
    <t>Interventions for wheelchair users</t>
  </si>
  <si>
    <t>Basic assistive products</t>
  </si>
  <si>
    <t>Training and retraining for speech</t>
  </si>
  <si>
    <t>Training, retraining, and exercise programs</t>
  </si>
  <si>
    <t>HIV education and counseling</t>
  </si>
  <si>
    <t>IPT for malaria in pregnancy</t>
  </si>
  <si>
    <t>Acute severe malnutrition management</t>
  </si>
  <si>
    <t>Integrated community case management</t>
  </si>
  <si>
    <t>Care for fetal growth restriction</t>
  </si>
  <si>
    <t xml:space="preserve">Surgical termination of pregnancy </t>
  </si>
  <si>
    <t>Care for severe childhood infections</t>
  </si>
  <si>
    <t>Severe acute malnutrition management</t>
  </si>
  <si>
    <t>Care for early-stage cervical cancer</t>
  </si>
  <si>
    <t>Insertion and removal of contraceptives</t>
  </si>
  <si>
    <t>Referral for DST and MDR-TB treatment</t>
  </si>
  <si>
    <t>Fever management for clinically unstable</t>
  </si>
  <si>
    <t>Severe malaria management</t>
  </si>
  <si>
    <t>Management of acute coronary syndromes</t>
  </si>
  <si>
    <t>Acute critical limb ischemia management</t>
  </si>
  <si>
    <t>Acute asthma and COPD management</t>
  </si>
  <si>
    <t>Bowel obstruction management</t>
  </si>
  <si>
    <t>Secondary prevention of osteoporosis</t>
  </si>
  <si>
    <t>Therapy for moderate to severe arthritis</t>
  </si>
  <si>
    <t>Universal newborn screening for sickle cell</t>
  </si>
  <si>
    <t>Identification of genetic disorders</t>
  </si>
  <si>
    <t>Screening for endocrine or metabolic disorders</t>
  </si>
  <si>
    <t>Intoxication/poisoning management</t>
  </si>
  <si>
    <t>Assisted vaginal delivery</t>
  </si>
  <si>
    <t>Burr hole</t>
  </si>
  <si>
    <t>Care for fractures</t>
  </si>
  <si>
    <t>Hernia repair</t>
  </si>
  <si>
    <t>Hysterectomy</t>
  </si>
  <si>
    <t>Eclampsia management</t>
  </si>
  <si>
    <t>Osteomyelitis management</t>
  </si>
  <si>
    <t>Septic arthritis management</t>
  </si>
  <si>
    <t>Relief of urinary obstruction</t>
  </si>
  <si>
    <t>Removal of gallbladder</t>
  </si>
  <si>
    <t>Repair of perforations</t>
  </si>
  <si>
    <t>Resuscitation with advanced measures</t>
  </si>
  <si>
    <t>Maternal sepsis management</t>
  </si>
  <si>
    <t>Support in the use of assistive products</t>
  </si>
  <si>
    <t>Compression therapy</t>
  </si>
  <si>
    <t>Acute management of swallowing dysfunction</t>
  </si>
  <si>
    <t>Fabrication of prosthetics, orthotics, and splints</t>
  </si>
  <si>
    <t>Individualized interventions</t>
  </si>
  <si>
    <t xml:space="preserve">Mobilization activities </t>
  </si>
  <si>
    <t>Prevention and relief of refractory suffering</t>
  </si>
  <si>
    <t>Management of newborn complications</t>
  </si>
  <si>
    <t>Preterm labor management</t>
  </si>
  <si>
    <t>Labor and delivery in high risk women</t>
  </si>
  <si>
    <t>Treatment of neonatal pneumonia</t>
  </si>
  <si>
    <t>Diabetes screening and care in pregnancy</t>
  </si>
  <si>
    <t>BEmNOC</t>
  </si>
  <si>
    <t>Integrated management of childhood illness</t>
  </si>
  <si>
    <t>ART care for PLHIV</t>
  </si>
  <si>
    <t>Psychological treatment</t>
  </si>
  <si>
    <t>Post gender-based violence care</t>
  </si>
  <si>
    <t>Management of sexual and tract infections</t>
  </si>
  <si>
    <t>Opportunistic screening for cervical cancer</t>
  </si>
  <si>
    <t>Treatment eligibility for hepatitis B and C</t>
  </si>
  <si>
    <t>Miscarriage and abortions management</t>
  </si>
  <si>
    <t>Hepatitis B and C testing and referral</t>
  </si>
  <si>
    <t>Expedited treatment for common STIs</t>
  </si>
  <si>
    <t>PrEP for individuals at high risk of infection</t>
  </si>
  <si>
    <t>Testing and counseling for HIV, STIs, hepatitis</t>
  </si>
  <si>
    <t>Hepatitis B vaccination</t>
  </si>
  <si>
    <t>Medical male circumcision</t>
  </si>
  <si>
    <t>Isoniazid Preventative Therapy for TB</t>
  </si>
  <si>
    <t xml:space="preserve">Diagnosis of TB and first-line treatment </t>
  </si>
  <si>
    <t>HIV screening and care for active TB patients</t>
  </si>
  <si>
    <t>Latent-TB screening and IPT for PLHIV</t>
  </si>
  <si>
    <t>Preterm premature rupture management</t>
  </si>
  <si>
    <t>Fever management for clinically stable</t>
  </si>
  <si>
    <t>Use of vaccines for endemic infections</t>
  </si>
  <si>
    <t>Provision of insecticide nets</t>
  </si>
  <si>
    <t>Identify and refer for progressive illness</t>
  </si>
  <si>
    <t>Stockpile and AV treatment strategies</t>
  </si>
  <si>
    <t>Flu and pneumococcal vaccinations</t>
  </si>
  <si>
    <t>Therapy for CVD risk factors</t>
  </si>
  <si>
    <t xml:space="preserve">Inhaled corticosteroids and bronchodilators </t>
  </si>
  <si>
    <t>Aspirin for acute myocardial infarction</t>
  </si>
  <si>
    <t>Screening and ACEi or ARBs for kidney disease</t>
  </si>
  <si>
    <t>Condoms and hormonal contraceptives</t>
  </si>
  <si>
    <t>Diabetes screening and care for at-risk adults</t>
  </si>
  <si>
    <t>Secondary prophylaxis for rheumatic fever</t>
  </si>
  <si>
    <t>Treatment of acute pharyngitis</t>
  </si>
  <si>
    <t>IHD, stroke and PVD management</t>
  </si>
  <si>
    <t>Medical management of heart failure</t>
  </si>
  <si>
    <t>Opportunistic screening for hypertension</t>
  </si>
  <si>
    <t>Tobacco cessation counseling</t>
  </si>
  <si>
    <t>Essential palliative care</t>
  </si>
  <si>
    <t>Support for caregivers of dementia patients</t>
  </si>
  <si>
    <t>Bipolar disorder management</t>
  </si>
  <si>
    <t>Counseling on kangaroo care for newborns</t>
  </si>
  <si>
    <t>Psycological and antidepressant therapy</t>
  </si>
  <si>
    <t>Epilepsy management</t>
  </si>
  <si>
    <t>Schizophrenia management</t>
  </si>
  <si>
    <t>Screening and brief alcohol intervention</t>
  </si>
  <si>
    <t>Exercise programs</t>
  </si>
  <si>
    <t>Primary prevention of osteoporosis</t>
  </si>
  <si>
    <t>Screening for congenital hearing loss</t>
  </si>
  <si>
    <t>Care for neonatal sepsis, pneumonia, meningitis</t>
  </si>
  <si>
    <t>Non-displaced fractures management</t>
  </si>
  <si>
    <t>Resuscitation with basic measures</t>
  </si>
  <si>
    <t>Basic management of MNIs and disorders</t>
  </si>
  <si>
    <t>Review of prosthetics, orthotics, and splints</t>
  </si>
  <si>
    <t>Psychosocial support and counseling</t>
  </si>
  <si>
    <t>Expanded palliative care</t>
  </si>
  <si>
    <t>Care for hypertensive disorders in pregnancy</t>
  </si>
  <si>
    <t>Mass media for adolescents</t>
  </si>
  <si>
    <t>Surge capacity plan</t>
  </si>
  <si>
    <t>Infection control planning</t>
  </si>
  <si>
    <t>Influenza vaccine security</t>
  </si>
  <si>
    <t>Mass media for hand washing</t>
  </si>
  <si>
    <t>Mass media for diet/exercise</t>
  </si>
  <si>
    <t>Mass media for alcohol/tobacco</t>
  </si>
  <si>
    <t>Mass media for sexual health</t>
  </si>
  <si>
    <t>TB ACF and linkage to care</t>
  </si>
  <si>
    <t>Non-malaria vector management</t>
  </si>
  <si>
    <t>IHR assessment</t>
  </si>
  <si>
    <t>Simulation exercises</t>
  </si>
  <si>
    <t>Decentralize antivirals</t>
  </si>
  <si>
    <t>Elective surgery for orthopedic injuries</t>
  </si>
  <si>
    <t>Urgent surgery for orthopedic injuries</t>
  </si>
  <si>
    <t>Cataract extraction</t>
  </si>
  <si>
    <t>Repair of anorectal malformations</t>
  </si>
  <si>
    <t>Specialized TB services</t>
  </si>
  <si>
    <t>Refractory febrile illness management</t>
  </si>
  <si>
    <t>Acute ventilatory failure management</t>
  </si>
  <si>
    <t>Retinopathy screening and treatment</t>
  </si>
  <si>
    <t>Percutaneous coronary intervention</t>
  </si>
  <si>
    <t>Treatment of early stage breast cancer</t>
  </si>
  <si>
    <t>Treatment of early stage colorectal cancer</t>
  </si>
  <si>
    <t>Treatment of early-stage childhood cancers</t>
  </si>
  <si>
    <t>GBD cause(s) addressed</t>
  </si>
  <si>
    <t>Communicable, maternal, neonatal, and nutritional diseases:</t>
  </si>
  <si>
    <t>Communicable, maternal, neonatal, and nutritional diseases</t>
  </si>
  <si>
    <t>Diarrheal diseases: 0.2; Acute hepatitis A: 0.2; Acute hepatitis E: 0.2</t>
  </si>
  <si>
    <t>Pneumococcal meningitis: 0.2</t>
  </si>
  <si>
    <t>Other intestinal infectious diseases: 0.2</t>
  </si>
  <si>
    <t>HIV/AIDS: 0.2</t>
  </si>
  <si>
    <t>Vitamin A deficiency: 0.2; Other nutritional deficiencies: 0.2</t>
  </si>
  <si>
    <t>Malaria: 0.2; Dengue: 0.2; Zika virus: 0.2; Encephalitis: 0.2; Yellow fever: 0.2</t>
  </si>
  <si>
    <t>Diphtheria: 0.2; Whooping cough: 0.2; Tetanus: 0.2; Tuberculosis: 0.2; Measles: 0.2; Acute hepatitis B: 0.2; Cirrhosis and other chronic liver diseases due to hepatitis B: 0.2; Liver cancer due to hepatitis B: 0.2; H influenzae type B meningitis: 0.2</t>
  </si>
  <si>
    <t>Malaria: 0.2</t>
  </si>
  <si>
    <t>Oral disorders: 0.2; Lip and oral cavity cancer: 0.2</t>
  </si>
  <si>
    <t>Blindness and vision impairment: 0.2</t>
  </si>
  <si>
    <t>Neonatal preterm birth: 0.2</t>
  </si>
  <si>
    <t>Cervical cancer: 0.2</t>
  </si>
  <si>
    <t>Lymphatic filariasis: 0.2; Onchocerciasis: 0.2; Schistosomiasis: 0.2; Trachoma: 0.2; Food-borne trematodiases: 0.2</t>
  </si>
  <si>
    <t>HIV/AIDS and sexually transmitted infections: 0.2; Acute hepatitis: 0.2; Nutritional deficiencies: 0.2; Cardiovascular diseases: 0.2; Eating disorders: 0.2; Musculoskeletal disorders: 0.2; Neoplasms: 0.2; Digestive diseases: 0.2; Asthma: 0.2; Chronic obstructive pulmonary disease: 0.2; Substance use disorders: 0.2; Diabetes and kidney diseases: 0.2</t>
  </si>
  <si>
    <t>HIV/AIDS and sexually transmitted infections: 0.2; Acute hepatitis: 0.2; Nutritional deficiencies: 0.2; Cardiovascular diseases: 0.2; Eating disorders: 0.2; Musculoskeletal disorders: 0.2; Neoplasms: 0.2; Digestive diseases: 0.2; Asthma: 0.2; Chronic obstructive pulmonary disease: 0.2</t>
  </si>
  <si>
    <t>Depressive disorders: 0.2;  Anxiety disorders: 0.2; Conduct disorder: 0.2; Eating disorders: 0.2; Attention-deficit/hyperactivity disorder: 0.2; Autism spectrum disorders: 0.2; Idiopathic developmental intellectual disability: 0.2</t>
  </si>
  <si>
    <t>Interpersonal violence: 0.2</t>
  </si>
  <si>
    <t>Depressive disorders: 0.2;  Anxiety disorders: 0.2; Sexual violence: 0.2; Urinary tract infections: 0.2</t>
  </si>
  <si>
    <t>Maternal disorders: 0.2</t>
  </si>
  <si>
    <t>Maternal disorders: 0.2; Neonatal preterm birth: 0.2; Neonatal encephalopathy due to birth asphyxia and trauma: 0.2; Neonatal sepsis and other neonatal infections: 0.2; Other neonatal disorders: 0.2</t>
  </si>
  <si>
    <t>HIV/AIDS and sexually transmitted infections: 0.2</t>
  </si>
  <si>
    <t>Substance use disorders: 0.2</t>
  </si>
  <si>
    <t>Tuberculosis: 0.2</t>
  </si>
  <si>
    <t>Nutritional deficiencies: 0.2; Neonatal sepsis and other neonatal infections: 0.2</t>
  </si>
  <si>
    <t>Lymphatic filariasis: 0.2</t>
  </si>
  <si>
    <t>Chagas disease: 0.2; African trypanosomiasis: 0.2; Leprosy: 0.2; Leishmaniasis: 0.2</t>
  </si>
  <si>
    <t>Other neglected tropical diseases: 0.2</t>
  </si>
  <si>
    <t>Ebola: 0.2; Zika virus: 0.2; Other infectious diseases: 0.2</t>
  </si>
  <si>
    <t>Chronic respiratory diseases: 0.2</t>
  </si>
  <si>
    <t>Migraine: 0.2</t>
  </si>
  <si>
    <t>Poisoning by other means: 0.2; Other hemoglobinopathies and hemolytic anemias: 0.2</t>
  </si>
  <si>
    <t>Tetanus: 0.2</t>
  </si>
  <si>
    <t>Enteric infections: 0.2</t>
  </si>
  <si>
    <t>Chronic respiratory diseases: 0.2; Rheumatic heart disease: 0.2; Ischemic heart disease: 0.2; Hypertensive heart disease: 0.2; Non-rheumatic valvular heart disease: 0.2; Cardiomyopathy and myocarditis: 0.2; Atrial fibrillation and flutter: 0.2; Aortic aneurysm: 0.2; Peripheral artery disease: 0.2; Endocarditis: 0.2; Other cardiovascular and circulatory diseases: 0.2</t>
  </si>
  <si>
    <t>Autism spectrum disorders: 0.2; Attention-deficit/hyperactivity disorder: 0.2; Conduct disorder: 0.2; Idiopathic developmental intellectual disability: 0.2</t>
  </si>
  <si>
    <t>Injuries: 0.2; Stroke: 0.2; Musculoskeletal disorders: 0.2; Parkinson's disease: 0.2; Multiple sclerosis: 0.2; Motor neuron disease: 0.2</t>
  </si>
  <si>
    <t>Stroke: 0.2; Parkinson's disease: 0.2; Multiple sclerosis: 0.2; Motor neuron disease: 0.2</t>
  </si>
  <si>
    <t>Injuries: 0.2; Musculoskeletal disorders: 0.2</t>
  </si>
  <si>
    <t>Protein-energy malnutrition: 0.2</t>
  </si>
  <si>
    <t>Malaria: 0.2; Diarrheal diseases: 0.2; Lower respiratory infections: 0.2</t>
  </si>
  <si>
    <t>Protein-energy malnutrition: 0.2; Other maternal disorders: 0.2; Other neonatal disorders: 0.2</t>
  </si>
  <si>
    <t>Maternal abortion and miscarriage: 0.2</t>
  </si>
  <si>
    <t>Lower respiratory infections: 0.2; Urinary tract infections: 0.2; Diarrheal diseases: 0.2; Malaria: 0.2; HIV/AIDS: 0.2; Drug-susceptible tuberculosis: 0.2; Multidrug-resistant tuberculosis without extensive drug resistance: 0.2; Extensively drug-resistant tuberculosis: 0.2; Zika virus: 0.2; Dengue: 0.2; Ebola: 0.2</t>
  </si>
  <si>
    <t>Maternal abortion and miscarriage: 0.2; Indirect maternal deaths: 0.2; Late maternal deaths: 0.2; Ectopic pregnancy: 0.2</t>
  </si>
  <si>
    <t>Multidrug-resistant tuberculosis without extensive drug resistance: 0.2; HIV/AIDS - Multidrug-resistant Tuberculosis without extensive drug resistance: 0.2</t>
  </si>
  <si>
    <t>Maternal hemorrhage: 0.2; Other maternal disorders: 0.2; Maternal sepsis and other maternal infections: 0.2; Maternal hypertensive disorders: 0.2; Maternal obstructed labor and uterine rupture: 0.2; Maternal abortion and miscarriage: 0.2; Ectopic pregnancy: 0.2; Indirect maternal deaths: 0.2; Late maternal deaths: 0.2; Neonatal encephalopathy due to birth asphyxia and trauma: 0.2</t>
  </si>
  <si>
    <t>Ischemic heart disease: 0.2</t>
  </si>
  <si>
    <t>Cardiovascular diseases: 0.2</t>
  </si>
  <si>
    <t>Chronic obstructive pulmonary disease: 0.2; Asthma: 0.2</t>
  </si>
  <si>
    <t>Other cardiovascular and circulatory diseases: 0.2</t>
  </si>
  <si>
    <t>Paralytic ileus and intestinal obstruction: 0.2</t>
  </si>
  <si>
    <t>Other musculoskeletal disorders: 0.2</t>
  </si>
  <si>
    <t>Rheumatoid arthritis: 0.2</t>
  </si>
  <si>
    <t>Sickle cell disorders: 0.2; Neonatal sepsis and other neonatal infections: 0.2; Malaria: 0.2</t>
  </si>
  <si>
    <t>Hemoglobinopathies and hemolytic anemias: 0.2</t>
  </si>
  <si>
    <t>Digestive congenital anomalies: 0.2; Urogenital congenital anomalies: 0.2; Other congenital birth defects: 0.2</t>
  </si>
  <si>
    <t>Hemolytic disease and other neonatal jaundice: 0.2</t>
  </si>
  <si>
    <t>Substance use disorders: 0.2; Poisonings: 0.2; Venomous animal contact: 0.2</t>
  </si>
  <si>
    <t>Appendicitis: 0.2</t>
  </si>
  <si>
    <t>Maternal obstructed labor and uterine rupture: 0.2</t>
  </si>
  <si>
    <t>Intracerebral hemorrhage: 0.2</t>
  </si>
  <si>
    <t>Colon and rectum cancer: 0.2</t>
  </si>
  <si>
    <t>Fire, heat, and hot substances: 0.2</t>
  </si>
  <si>
    <t>Transport injuries: 0.2; Unintentional injuries: 0.2; Exposure to forces of nature: 0.2; Other unintentional injuries: 0.2; Exposure to mechanical forces: 0.2; Foreign body: 0.2; Self-harm and interpersonal violence: 0.2</t>
  </si>
  <si>
    <t>Inguinal, femoral, and abdominal hernia: 0.2</t>
  </si>
  <si>
    <t>Maternal hemorrhage: 0.2</t>
  </si>
  <si>
    <t>Maternal hypertensive disorders: 0.2</t>
  </si>
  <si>
    <t>Urinary tract infections: 0.2; Urolithiasis: 0.2; Benign prostatic hyperplasia: 0.2; Other urinary diseases: 0.2; Cervical cancer: 0.2; Bladder cancer: 0.2</t>
  </si>
  <si>
    <t>Gallbladder and biliary diseases: 0.2; Gallbladder and biliary tract cancer: 0.2</t>
  </si>
  <si>
    <t>Peptic ulcer disease: 0.2; Other intestinal infectious diseases: 0.2; Paralytic ileus and intestinal obstruction: 0.2</t>
  </si>
  <si>
    <t>Injuries: 0.2</t>
  </si>
  <si>
    <t>Fire, heat, and hot substances: 0.2; Malignant skin melanoma: 0.2; Decubitus ulcer: 0.2</t>
  </si>
  <si>
    <t>Maternal sepsis and other maternal infections: 0.2</t>
  </si>
  <si>
    <t>Tracheal, bronchus, and lung cancer: 0.2; Transport injuries: 0.2; Unintentional injuries: 0.2; Exposure to forces of nature: 0.2; Other unintentional injuries: 0.2; Exposure to mechanical forces: 0.2; Foreign body: 0.2; Self-harm and interpersonal violence: 0.2</t>
  </si>
  <si>
    <t>Age-related and other hearing loss: 0.2; Blindness and vision impairment: 0.2</t>
  </si>
  <si>
    <t>Fire, heat, and hot substances: 0.2; Lymphatic filariasis: 0.2</t>
  </si>
  <si>
    <t>Stroke: 0.2; Lip and oral cavity cancer: 0.2; Nasopharynx cancer: 0.2; Other pharynx cancer: 0.2; Esophageal cancer: 0.2</t>
  </si>
  <si>
    <t>Musculoskeletal disorders: 0.2; Neurological disorders: 0.2; Chronic respiratory diseases: 0.2; Cardiovascular diseases: 0.2</t>
  </si>
  <si>
    <t>Cardiovascular diseases: 0.2; Chronic respiratory diseases: 0.2; Transport injuries: 0.2; Unintentional injuries: 0.2; Exposure to forces of nature: 0.2; Other unintentional injuries: 0.2; Exposure to mechanical forces: 0.2; Foreign body: 0.2; Self-harm and interpersonal violence: 0.2</t>
  </si>
  <si>
    <t>Neonatal sepsis and other neonatal infections: 0.2</t>
  </si>
  <si>
    <t>Maternal and neonatal disorders: 0.2</t>
  </si>
  <si>
    <t>Ectopic pregnancy: 0.2</t>
  </si>
  <si>
    <t>Other maternal disorders: 0.2</t>
  </si>
  <si>
    <t>Nutritional deficiencies: 0.2; Malaria: 0.2; Measles: 0.2; Lower respiratory infections: 0.2; Upper respiratory infections: 0.2; Diarrheal diseases: 0.2</t>
  </si>
  <si>
    <t>Depressive disorders: 0.2; Bipolar disorder: 0.2; Anxiety disorders: 0.2; Attention-deficit/hyperactivity disorder: 0.2; Conduct disorder: 0.2</t>
  </si>
  <si>
    <t>Sexual violence: 0.2</t>
  </si>
  <si>
    <t>HIV/AIDS and sexually transmitted infections: 0.2; Depressive disorders: 0.2; Anxiety disorders: 0.2</t>
  </si>
  <si>
    <t>Sexually transmitted infections excluding HIV: 0.2</t>
  </si>
  <si>
    <t>Acute hepatitis B: 0.2; Acute hepatitis C: 0.2; Cirrhosis and other chronic liver diseases due to hepatitis B: 0.2; Cirrhosis and other chronic liver diseases due to hepatitis C: 0.2; Liver cancer due to hepatitis B: 0.2; Liver cancer due to hepatitis C: 0.2</t>
  </si>
  <si>
    <t>HIV/AIDS and sexually transmitted infections: 0.2; Acute hepatitis B: 0.2; Acute hepatitis C: 0.2; Cirrhosis and other chronic liver diseases due to hepatitis B: 0.2; Cirrhosis and other chronic liver diseases due to hepatitis C: 0.2; Liver cancer due to hepatitis B: 0.2; Liver cancer due to hepatitis C: 0.2</t>
  </si>
  <si>
    <t>Acute hepatitis B: 0.2; Cirrhosis and other chronic liver diseases due to hepatitis B: 0.2; Liver cancer due to hepatitis B: 0.2</t>
  </si>
  <si>
    <t>Maternal sepsis and other maternal infections: 0.2; Indirect maternal deaths: 0.2; Late maternal deaths: 0.2; Neonatal preterm birth: 0.2; Neonatal sepsis and other neonatal infections: 0.2</t>
  </si>
  <si>
    <t>Typhoid and paratyphoid: 0.2; Dengue: 0.2; Yellow fever: 0.2; Encephalitis: 0.2</t>
  </si>
  <si>
    <t>Cardiovascular diseases: 0.2; Chronic respiratory diseases: 0.2</t>
  </si>
  <si>
    <t>Chronic kidney disease: 0.2</t>
  </si>
  <si>
    <t>Diabetes mellitus: 0.2</t>
  </si>
  <si>
    <t>Rheumatic heart disease: 0.2</t>
  </si>
  <si>
    <t>Cardiovascular diseases: 0.2; Chronic kidney disease: 0.2</t>
  </si>
  <si>
    <t>Cardiovascular diseases: 0.2; Lip and oral cavity cancer: 0.2; Nasopharynx cancer: 0.2; Other pharynx cancer: 0.2; Esophageal cancer: 0.2; Stomach cancer: 0.2; Pancreatic cancer: 0.2; Larynx cancer: 0.2; Tracheal, bronchus, and lung cancer: 0.2; Cervical cancer: 0.2; Acute myeloid leukemia: 0.2</t>
  </si>
  <si>
    <t>Depressive disorders: 0.2; Anxiety disorders: 0.2</t>
  </si>
  <si>
    <t>Bipolar disorder: 0.2</t>
  </si>
  <si>
    <t>Other neonatal disorders: 0.2</t>
  </si>
  <si>
    <t>Epilepsy: 0.2</t>
  </si>
  <si>
    <t>Schizophrenia: 0.2</t>
  </si>
  <si>
    <t>Alcohol use disorders: 0.2; Liver cancer due to alcohol use: 0.2; Alcoholic cardiomyopathy: 0.2; Cirrhosis and other chronic liver diseases due to alcohol use: 0.2</t>
  </si>
  <si>
    <t>Transport injuries: 0.2; Unintentional injuries: 0.2; Exposure to forces of nature: 0.2; Other unintentional injuries: 0.2; Exposure to mechanical forces: 0.2; Foreign body: 0.2; Self-harm and interpersonal violence: 0.2; Other musculoskeletal disorders: 0.2</t>
  </si>
  <si>
    <t>Age-related and other hearing loss: 0.2</t>
  </si>
  <si>
    <t>Caries of deciduous teeth: 0.2; Caries of permanent teeth: 0.2; Periodontal diseases: 0.2</t>
  </si>
  <si>
    <t>Caries of deciduous teeth: 0.2; Caries of permanent teeth: 0.2</t>
  </si>
  <si>
    <t>Bacterial skin diseases: 0.2</t>
  </si>
  <si>
    <t>Musculoskeletal disorders: 0.2; Transport injuries: 0.2; Unintentional injuries: 0.2; Exposure to forces of nature: 0.2; Other unintentional injuries: 0.2; Exposure to mechanical forces: 0.2; Foreign body: 0.2; Self-harm and interpersonal violence: 0.2</t>
  </si>
  <si>
    <t>HIV/AIDS: 0.2; Syphilis: 0.2</t>
  </si>
  <si>
    <t>HIV/AIDS and sexually transmitted infections: 0.2; Depressive disorders: 0.2; Bipolar disorder: 0.2; Anxiety disorders: 0.2; Eating disorders: 0.2; Attention-deficit/hyperactivity disorder: 0.2; Conduct disorder: 0.2; Substance use disorders: 0.2</t>
  </si>
  <si>
    <t>Diarrheal diseases: 0.2; Acute hepatitis A: 0.2; Acute hepatitis E: 0.2; Chronic respiratory diseases: 0.2</t>
  </si>
  <si>
    <t>Nutritional deficiencies: 0.2; Cardiovascular diseases: 0.2; Eating disorders: 0.2; Musculoskeletal disorders: 0.2; Neoplasms: 0.2; Digestive diseases: 0.2; Asthma: 0.2; Chronic obstructive pulmonary disease: 0.2; Substance use disorders: 0.2; Diabetes and kidney diseases: 0.2</t>
  </si>
  <si>
    <t>Cardiovascular diseases: 0.2; Lip and oral cavity cancer: 0.2; Nasopharynx cancer: 0.2; Other pharynx cancer: 0.2; Esophageal cancer: 0.2; Stomach cancer: 0.2; Pancreatic cancer: 0.2; Larynx cancer: 0.2; Tracheal, bronchus, and lung cancer: 0.2; Cervical cancer: 0.2; Acute myeloid leukemia: 0.2; Alcohol use disorders: 0.2; Liver cancer due to alcohol use: 0.2; Alcoholic cardiomyopathy: 0.2; Cirrhosis and other chronic liver diseases due to alcohol use: 0.2</t>
  </si>
  <si>
    <t>Chagas disease: 0.2; Dengue: 0.2; Visceral leishmaniasis: 0.2; Typhoid and paratyphoid: 0.2; Yellow fever: 0.2; Encephalitis: 0.2</t>
  </si>
  <si>
    <t>Neonatal disorders: 0.2</t>
  </si>
  <si>
    <t>Orofacial clefts: 0.2</t>
  </si>
  <si>
    <t>Congenital musculoskeletal and limb anomalies: 0.2</t>
  </si>
  <si>
    <t>Cataract: 0.2</t>
  </si>
  <si>
    <t>Digestive congenital anomalies: 0.2</t>
  </si>
  <si>
    <t>Other maternal disorders: 0.2; Maternal obstructed labor and uterine rupture: 0.2; Late maternal deaths: 0.2</t>
  </si>
  <si>
    <t>Other neurological disorders: 0.2</t>
  </si>
  <si>
    <t>Chlamydial infection: 0.2; Trachoma: 0.2; Other vision loss: 0.2</t>
  </si>
  <si>
    <t>Diabetes mellitus: 0.2; Hypertensive heart disease: 0.2; Age-related macular degeneration: 0.2; Other vision loss: 0.2</t>
  </si>
  <si>
    <t>Breast cancer: 0.2</t>
  </si>
  <si>
    <t>Brain and nervous system cancer: 0.2; Hodgkin lymphoma: 0.2; Acute lymphoid leukemia: 0.2; Other leukemia: 0.2; Kidney cancer: 0.2; Other malignant neoplasms: 0.2</t>
  </si>
  <si>
    <t>Delivery platform in EUHC</t>
  </si>
  <si>
    <t>Community</t>
  </si>
  <si>
    <t>First-level Hospital</t>
  </si>
  <si>
    <t>Health Center</t>
  </si>
  <si>
    <t>Population-based Health Interventions</t>
  </si>
  <si>
    <t>Referral and Specialty Hospital</t>
  </si>
  <si>
    <t>EUHC unit cost for LICs (US$, 2012 )</t>
  </si>
  <si>
    <t>EUHC ICER (2012 US$  per DALY averted)</t>
  </si>
  <si>
    <r>
      <t xml:space="preserve">EUHC ICER (inflated to 2016) - </t>
    </r>
    <r>
      <rPr>
        <i/>
        <sz val="12"/>
        <color theme="1"/>
        <rFont val="Calibri"/>
        <family val="2"/>
        <scheme val="minor"/>
      </rPr>
      <t>example</t>
    </r>
  </si>
  <si>
    <r>
      <t xml:space="preserve">EUHC ICER adjusted using CET - </t>
    </r>
    <r>
      <rPr>
        <i/>
        <sz val="12"/>
        <color theme="1"/>
        <rFont val="Calibri"/>
        <family val="2"/>
        <scheme val="minor"/>
      </rPr>
      <t>example</t>
    </r>
  </si>
  <si>
    <r>
      <t xml:space="preserve">EUHC ICER (with CET assumption included for missing data) - </t>
    </r>
    <r>
      <rPr>
        <i/>
        <sz val="12"/>
        <color theme="1"/>
        <rFont val="Calibri"/>
        <family val="2"/>
        <scheme val="minor"/>
      </rPr>
      <t>example</t>
    </r>
  </si>
  <si>
    <r>
      <t xml:space="preserve">EUHC ICER adjusted using GDP - </t>
    </r>
    <r>
      <rPr>
        <i/>
        <sz val="12"/>
        <color theme="1"/>
        <rFont val="Calibri"/>
        <family val="2"/>
        <scheme val="minor"/>
      </rPr>
      <t>example</t>
    </r>
  </si>
  <si>
    <t>Average of LIC/LMIC GDP per capita</t>
  </si>
  <si>
    <t>ICER multiplier (CET)</t>
  </si>
  <si>
    <t>ICER multiplier (GDP)</t>
  </si>
  <si>
    <t>FRP</t>
  </si>
  <si>
    <t>Equity</t>
  </si>
  <si>
    <t>Average of LIC/LMIC CETs (HB)</t>
  </si>
  <si>
    <t>Average inflation 2012-6</t>
  </si>
  <si>
    <t>Missing ICERs value - HB of CET (2016, USD)</t>
  </si>
  <si>
    <t>WHO region</t>
  </si>
  <si>
    <t>EMR</t>
  </si>
  <si>
    <t>EUR</t>
  </si>
  <si>
    <t>AFR</t>
  </si>
  <si>
    <t>WPR</t>
  </si>
  <si>
    <t>Anguilla</t>
  </si>
  <si>
    <t>AMR</t>
  </si>
  <si>
    <t>Bahamas</t>
  </si>
  <si>
    <t>SEA</t>
  </si>
  <si>
    <t>Bonaire, Saint Eustatius and Saba</t>
  </si>
  <si>
    <t>Cook Islands</t>
  </si>
  <si>
    <t>CuraÃ§ao</t>
  </si>
  <si>
    <t>Democratic People's Republic of Korea</t>
  </si>
  <si>
    <t>Montserrat</t>
  </si>
  <si>
    <t>Niue</t>
  </si>
  <si>
    <t>Tokelau</t>
  </si>
  <si>
    <t>Wallis and Futuna Islands</t>
  </si>
  <si>
    <t>West Bank and Gaza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</si>
</sst>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wrapText="1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164" fontId="0" fillId="0" borderId="0" xfId="1" applyNumberFormat="1" applyFont="1" applyBorder="1"/>
    <xf numFmtId="9" fontId="0" fillId="0" borderId="0" xfId="2" applyFont="1" applyBorder="1"/>
    <xf numFmtId="9" fontId="0" fillId="0" borderId="4" xfId="2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0" fillId="0" borderId="6" xfId="1" applyNumberFormat="1" applyFont="1" applyBorder="1"/>
    <xf numFmtId="9" fontId="0" fillId="0" borderId="6" xfId="2" applyFont="1" applyBorder="1"/>
    <xf numFmtId="9" fontId="0" fillId="0" borderId="7" xfId="2" applyFont="1" applyBorder="1"/>
    <xf numFmtId="0" fontId="6" fillId="0" borderId="0" xfId="3"/>
    <xf numFmtId="164" fontId="0" fillId="0" borderId="0" xfId="1" applyNumberFormat="1" applyFont="1"/>
    <xf numFmtId="0" fontId="9" fillId="0" borderId="0" xfId="3" applyFont="1" applyAlignment="1">
      <alignment wrapText="1"/>
    </xf>
    <xf numFmtId="0" fontId="10" fillId="0" borderId="0" xfId="3" applyFont="1"/>
    <xf numFmtId="0" fontId="9" fillId="0" borderId="0" xfId="3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Alignment="1"/>
    <xf numFmtId="0" fontId="2" fillId="0" borderId="0" xfId="0" applyFont="1" applyAlignment="1">
      <alignment wrapText="1"/>
    </xf>
    <xf numFmtId="43" fontId="0" fillId="0" borderId="0" xfId="1" applyNumberFormat="1" applyFont="1"/>
    <xf numFmtId="164" fontId="2" fillId="3" borderId="0" xfId="1" applyNumberFormat="1" applyFont="1" applyFill="1" applyAlignment="1">
      <alignment wrapText="1"/>
    </xf>
    <xf numFmtId="43" fontId="0" fillId="0" borderId="0" xfId="0" applyNumberFormat="1"/>
    <xf numFmtId="0" fontId="2" fillId="4" borderId="0" xfId="0" applyFont="1" applyFill="1" applyBorder="1"/>
    <xf numFmtId="0" fontId="2" fillId="4" borderId="0" xfId="0" applyFont="1" applyFill="1"/>
    <xf numFmtId="164" fontId="9" fillId="4" borderId="0" xfId="1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164" fontId="0" fillId="0" borderId="0" xfId="1" applyNumberFormat="1" applyFont="1" applyFill="1"/>
    <xf numFmtId="0" fontId="2" fillId="4" borderId="0" xfId="0" applyFont="1" applyFill="1" applyAlignment="1"/>
    <xf numFmtId="43" fontId="2" fillId="4" borderId="0" xfId="1" applyNumberFormat="1" applyFont="1" applyFill="1" applyAlignment="1">
      <alignment wrapText="1"/>
    </xf>
    <xf numFmtId="164" fontId="2" fillId="4" borderId="0" xfId="1" applyNumberFormat="1" applyFont="1" applyFill="1" applyAlignment="1">
      <alignment wrapText="1"/>
    </xf>
    <xf numFmtId="0" fontId="0" fillId="0" borderId="0" xfId="0" applyFill="1"/>
    <xf numFmtId="0" fontId="0" fillId="4" borderId="0" xfId="0" applyFill="1"/>
    <xf numFmtId="165" fontId="4" fillId="0" borderId="0" xfId="0" applyNumberFormat="1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0" fontId="7" fillId="0" borderId="0" xfId="0" applyFont="1" applyFill="1" applyBorder="1"/>
    <xf numFmtId="165" fontId="0" fillId="0" borderId="0" xfId="0" applyNumberFormat="1" applyFill="1"/>
    <xf numFmtId="165" fontId="0" fillId="5" borderId="0" xfId="0" applyNumberFormat="1" applyFill="1"/>
    <xf numFmtId="0" fontId="0" fillId="5" borderId="0" xfId="0" applyFill="1"/>
    <xf numFmtId="0" fontId="7" fillId="0" borderId="3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ard/Desktop/Effective%20coverage_template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ground"/>
      <sheetName val="EUHC-GBD causes targeted"/>
      <sheetName val="Data collection sheet"/>
      <sheetName val="HIPtool upload sheet"/>
      <sheetName val="Effective coverage"/>
      <sheetName val="MEC-GBD"/>
      <sheetName val="Default coverage"/>
      <sheetName val="CET"/>
      <sheetName val="Macro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Country</v>
          </cell>
          <cell r="B2" t="str">
            <v xml:space="preserve">Cost-effectiveness threshold range </v>
          </cell>
        </row>
        <row r="3">
          <cell r="B3" t="str">
            <v xml:space="preserve"> (USD, PPP adjusted)</v>
          </cell>
          <cell r="D3" t="str">
            <v xml:space="preserve"> (actual USD)</v>
          </cell>
          <cell r="F3" t="str">
            <v>GDP per capita, 2013 PPP (current international $), World Bank Sep19</v>
          </cell>
          <cell r="G3" t="str">
            <v>GDP per capita, 2013 (US $), World Bank Sep19</v>
          </cell>
          <cell r="H3" t="str">
            <v>Lower-bound % of GDP PPP</v>
          </cell>
          <cell r="I3" t="str">
            <v>Upper-bound % of GDP PPP</v>
          </cell>
          <cell r="J3" t="str">
            <v>Lower-bound % of GDP US$</v>
          </cell>
          <cell r="K3" t="str">
            <v>Upper-bound % of GDP US$</v>
          </cell>
        </row>
        <row r="4">
          <cell r="A4" t="str">
            <v>Afghanistan</v>
          </cell>
          <cell r="B4">
            <v>56</v>
          </cell>
          <cell r="C4">
            <v>1023</v>
          </cell>
          <cell r="D4">
            <v>19</v>
          </cell>
          <cell r="E4">
            <v>349</v>
          </cell>
          <cell r="F4">
            <v>1874.7656344941968</v>
          </cell>
          <cell r="G4">
            <v>637.16504385598012</v>
          </cell>
          <cell r="H4">
            <v>2.9870400315455188E-2</v>
          </cell>
          <cell r="I4">
            <v>0.54566820576269026</v>
          </cell>
          <cell r="J4">
            <v>2.9819589419118563E-2</v>
          </cell>
          <cell r="K4">
            <v>0.54773877406696725</v>
          </cell>
        </row>
        <row r="5">
          <cell r="A5" t="str">
            <v>Albania</v>
          </cell>
          <cell r="B5">
            <v>1563</v>
          </cell>
          <cell r="C5">
            <v>5816</v>
          </cell>
          <cell r="D5">
            <v>702</v>
          </cell>
          <cell r="E5">
            <v>2612</v>
          </cell>
          <cell r="F5">
            <v>10571.013390646871</v>
          </cell>
          <cell r="G5">
            <v>4413.0828868840808</v>
          </cell>
          <cell r="H5">
            <v>0.14785715827234946</v>
          </cell>
          <cell r="I5">
            <v>0.55018377000126972</v>
          </cell>
          <cell r="J5">
            <v>0.15907247110322392</v>
          </cell>
          <cell r="K5">
            <v>0.59187648792253689</v>
          </cell>
        </row>
        <row r="6">
          <cell r="A6" t="str">
            <v>Algeria</v>
          </cell>
          <cell r="B6">
            <v>2514</v>
          </cell>
          <cell r="C6">
            <v>9300</v>
          </cell>
          <cell r="D6">
            <v>1012</v>
          </cell>
          <cell r="E6">
            <v>3743</v>
          </cell>
          <cell r="F6">
            <v>13816.360047887028</v>
          </cell>
          <cell r="G6">
            <v>5499.5877636360565</v>
          </cell>
          <cell r="H6">
            <v>0.18195819964784954</v>
          </cell>
          <cell r="I6">
            <v>0.67311505836316654</v>
          </cell>
          <cell r="J6">
            <v>0.18401379221393049</v>
          </cell>
          <cell r="K6">
            <v>0.68059646665685958</v>
          </cell>
        </row>
        <row r="7">
          <cell r="A7" t="str">
            <v>Angola</v>
          </cell>
          <cell r="B7">
            <v>807</v>
          </cell>
          <cell r="C7">
            <v>3875</v>
          </cell>
          <cell r="D7">
            <v>603</v>
          </cell>
          <cell r="E7">
            <v>2897</v>
          </cell>
          <cell r="F7">
            <v>6980.4230377071835</v>
          </cell>
          <cell r="G7">
            <v>5254.8823379961577</v>
          </cell>
          <cell r="H7">
            <v>0.11560903911420679</v>
          </cell>
          <cell r="I7">
            <v>0.55512394865867576</v>
          </cell>
          <cell r="J7">
            <v>0.11475042849959258</v>
          </cell>
          <cell r="K7">
            <v>0.55129683476504099</v>
          </cell>
        </row>
        <row r="8">
          <cell r="A8" t="str">
            <v>Antigua and Barbuda</v>
          </cell>
          <cell r="B8">
            <v>6250</v>
          </cell>
          <cell r="C8">
            <v>12750</v>
          </cell>
          <cell r="D8">
            <v>3965</v>
          </cell>
          <cell r="E8">
            <v>8090</v>
          </cell>
          <cell r="F8">
            <v>20867.028460085552</v>
          </cell>
          <cell r="G8">
            <v>13035.093640780075</v>
          </cell>
          <cell r="H8">
            <v>0.29951557366948528</v>
          </cell>
          <cell r="I8">
            <v>0.61101177028574993</v>
          </cell>
          <cell r="J8">
            <v>0.30417886585759257</v>
          </cell>
          <cell r="K8">
            <v>0.62063228872330989</v>
          </cell>
        </row>
        <row r="9">
          <cell r="A9" t="str">
            <v>Armenia</v>
          </cell>
          <cell r="B9">
            <v>858</v>
          </cell>
          <cell r="C9">
            <v>3997</v>
          </cell>
          <cell r="D9">
            <v>387</v>
          </cell>
          <cell r="E9">
            <v>1801</v>
          </cell>
          <cell r="F9">
            <v>8003.0877626689035</v>
          </cell>
          <cell r="G9">
            <v>3838.1858014838167</v>
          </cell>
          <cell r="H9">
            <v>0.10720862065292042</v>
          </cell>
          <cell r="I9">
            <v>0.49943223397403597</v>
          </cell>
          <cell r="J9">
            <v>0.10082888635833846</v>
          </cell>
          <cell r="K9">
            <v>0.46923210421542011</v>
          </cell>
        </row>
        <row r="10">
          <cell r="A10" t="str">
            <v>Australia</v>
          </cell>
          <cell r="B10">
            <v>21153</v>
          </cell>
          <cell r="C10">
            <v>26938</v>
          </cell>
          <cell r="D10">
            <v>32771</v>
          </cell>
          <cell r="E10">
            <v>41732</v>
          </cell>
          <cell r="F10">
            <v>45902.04794836104</v>
          </cell>
          <cell r="G10">
            <v>68150.107041321491</v>
          </cell>
          <cell r="H10">
            <v>0.46082911210839084</v>
          </cell>
          <cell r="I10">
            <v>0.58685834737275244</v>
          </cell>
          <cell r="J10">
            <v>0.48086498206275657</v>
          </cell>
          <cell r="K10">
            <v>0.61235413723850229</v>
          </cell>
        </row>
        <row r="11">
          <cell r="A11" t="str">
            <v>Austria</v>
          </cell>
          <cell r="B11">
            <v>21355</v>
          </cell>
          <cell r="C11">
            <v>27684</v>
          </cell>
          <cell r="D11">
            <v>23727</v>
          </cell>
          <cell r="E11">
            <v>30759</v>
          </cell>
          <cell r="F11">
            <v>47922.049120745505</v>
          </cell>
          <cell r="G11">
            <v>50716.708706286357</v>
          </cell>
          <cell r="H11">
            <v>0.44561950901125802</v>
          </cell>
          <cell r="I11">
            <v>0.5776881520706002</v>
          </cell>
          <cell r="J11">
            <v>0.46783398618016053</v>
          </cell>
          <cell r="K11">
            <v>0.60648651666521514</v>
          </cell>
        </row>
        <row r="12">
          <cell r="A12" t="str">
            <v>Azerbaijan</v>
          </cell>
          <cell r="B12">
            <v>4172</v>
          </cell>
          <cell r="C12">
            <v>11085</v>
          </cell>
          <cell r="D12">
            <v>1901</v>
          </cell>
          <cell r="E12">
            <v>5051</v>
          </cell>
          <cell r="F12">
            <v>17216.17853498663</v>
          </cell>
          <cell r="G12">
            <v>7875.756952542878</v>
          </cell>
          <cell r="H12">
            <v>0.24233020071914815</v>
          </cell>
          <cell r="I12">
            <v>0.64387111097117866</v>
          </cell>
          <cell r="J12">
            <v>0.24137362433286064</v>
          </cell>
          <cell r="K12">
            <v>0.64133517964507059</v>
          </cell>
        </row>
        <row r="13">
          <cell r="A13" t="str">
            <v>Bahrain</v>
          </cell>
          <cell r="B13">
            <v>21245</v>
          </cell>
          <cell r="C13">
            <v>27277</v>
          </cell>
          <cell r="D13">
            <v>11962</v>
          </cell>
          <cell r="E13">
            <v>15358</v>
          </cell>
          <cell r="F13">
            <v>44274.967063324686</v>
          </cell>
          <cell r="G13">
            <v>24744.357631915671</v>
          </cell>
          <cell r="H13">
            <v>0.47984225419330384</v>
          </cell>
          <cell r="I13">
            <v>0.6160817683045775</v>
          </cell>
          <cell r="J13">
            <v>0.48342333949179672</v>
          </cell>
          <cell r="K13">
            <v>0.62066674869712535</v>
          </cell>
        </row>
        <row r="14">
          <cell r="A14" t="str">
            <v>Bangladesh</v>
          </cell>
          <cell r="B14">
            <v>93</v>
          </cell>
          <cell r="C14">
            <v>1315</v>
          </cell>
          <cell r="D14">
            <v>30</v>
          </cell>
          <cell r="E14">
            <v>427</v>
          </cell>
          <cell r="F14">
            <v>3033.4046321143792</v>
          </cell>
          <cell r="G14">
            <v>981.83987915039881</v>
          </cell>
          <cell r="H14">
            <v>3.0658620025636359E-2</v>
          </cell>
          <cell r="I14">
            <v>0.43350629391087969</v>
          </cell>
          <cell r="J14">
            <v>3.0554880319140696E-2</v>
          </cell>
          <cell r="K14">
            <v>0.43489779654243588</v>
          </cell>
        </row>
        <row r="15">
          <cell r="A15" t="str">
            <v>Belarus</v>
          </cell>
          <cell r="B15">
            <v>4407</v>
          </cell>
          <cell r="C15">
            <v>11297</v>
          </cell>
          <cell r="D15">
            <v>1895</v>
          </cell>
          <cell r="E15">
            <v>4857</v>
          </cell>
          <cell r="F15">
            <v>18298.847064961261</v>
          </cell>
          <cell r="G15">
            <v>7978.8726147107627</v>
          </cell>
          <cell r="H15">
            <v>0.24083484518751727</v>
          </cell>
          <cell r="I15">
            <v>0.61736129931549411</v>
          </cell>
          <cell r="J15">
            <v>0.2375022251271641</v>
          </cell>
          <cell r="K15">
            <v>0.60873261606471563</v>
          </cell>
        </row>
        <row r="16">
          <cell r="A16" t="str">
            <v>Belgium</v>
          </cell>
          <cell r="B16">
            <v>20060</v>
          </cell>
          <cell r="C16">
            <v>23111</v>
          </cell>
          <cell r="D16">
            <v>22570</v>
          </cell>
          <cell r="E16">
            <v>26003</v>
          </cell>
          <cell r="F16">
            <v>43611.072914714023</v>
          </cell>
          <cell r="G16">
            <v>46680.389822948273</v>
          </cell>
          <cell r="H16">
            <v>0.45997492515787014</v>
          </cell>
          <cell r="I16">
            <v>0.52993422209987717</v>
          </cell>
          <cell r="J16">
            <v>0.48350067524295809</v>
          </cell>
          <cell r="K16">
            <v>0.55704333444141074</v>
          </cell>
        </row>
        <row r="17">
          <cell r="A17" t="str">
            <v>Belize</v>
          </cell>
          <cell r="B17">
            <v>1012</v>
          </cell>
          <cell r="C17">
            <v>4340</v>
          </cell>
          <cell r="D17">
            <v>584</v>
          </cell>
          <cell r="E17">
            <v>2503</v>
          </cell>
          <cell r="F17">
            <v>8052.7944579114028</v>
          </cell>
          <cell r="G17">
            <v>4652.5090030805723</v>
          </cell>
          <cell r="H17">
            <v>0.12567066069912772</v>
          </cell>
          <cell r="I17">
            <v>0.53894334726701021</v>
          </cell>
          <cell r="J17">
            <v>0.12552366897373338</v>
          </cell>
          <cell r="K17">
            <v>0.5379892867144771</v>
          </cell>
        </row>
        <row r="18">
          <cell r="A18" t="str">
            <v>Benin</v>
          </cell>
          <cell r="B18">
            <v>46</v>
          </cell>
          <cell r="C18">
            <v>921</v>
          </cell>
          <cell r="D18">
            <v>20</v>
          </cell>
          <cell r="E18">
            <v>414</v>
          </cell>
          <cell r="F18">
            <v>2006.32788137536</v>
          </cell>
          <cell r="G18">
            <v>915.31562116321504</v>
          </cell>
          <cell r="H18">
            <v>2.2927458879984507E-2</v>
          </cell>
          <cell r="I18">
            <v>0.45904760061882022</v>
          </cell>
          <cell r="J18">
            <v>2.1850386399593292E-2</v>
          </cell>
          <cell r="K18">
            <v>0.45230299847158112</v>
          </cell>
        </row>
        <row r="19">
          <cell r="A19" t="str">
            <v>Bhutan</v>
          </cell>
          <cell r="B19">
            <v>835</v>
          </cell>
          <cell r="C19">
            <v>3943</v>
          </cell>
          <cell r="D19">
            <v>267</v>
          </cell>
          <cell r="E19">
            <v>1258</v>
          </cell>
          <cell r="F19">
            <v>7897.8544941460086</v>
          </cell>
          <cell r="G19">
            <v>2532.0156424178044</v>
          </cell>
          <cell r="H19">
            <v>0.10572491562346618</v>
          </cell>
          <cell r="I19">
            <v>0.49924951174051158</v>
          </cell>
          <cell r="J19">
            <v>0.1054495855108713</v>
          </cell>
          <cell r="K19">
            <v>0.49683737293137115</v>
          </cell>
        </row>
        <row r="20">
          <cell r="A20" t="str">
            <v>Bolivia</v>
          </cell>
          <cell r="B20">
            <v>534</v>
          </cell>
          <cell r="C20">
            <v>3151</v>
          </cell>
          <cell r="D20">
            <v>250</v>
          </cell>
          <cell r="E20">
            <v>1474</v>
          </cell>
          <cell r="F20">
            <v>6231.2963449990411</v>
          </cell>
          <cell r="G20">
            <v>2908.2000854807752</v>
          </cell>
          <cell r="H20">
            <v>8.5696453905384301E-2</v>
          </cell>
          <cell r="I20">
            <v>0.50567327014207109</v>
          </cell>
          <cell r="J20">
            <v>8.5963823895105457E-2</v>
          </cell>
          <cell r="K20">
            <v>0.50684270568554179</v>
          </cell>
        </row>
        <row r="21">
          <cell r="A21" t="str">
            <v>Bosnia and Herzegovina</v>
          </cell>
          <cell r="B21">
            <v>1318</v>
          </cell>
          <cell r="C21">
            <v>4952</v>
          </cell>
          <cell r="D21">
            <v>644</v>
          </cell>
          <cell r="E21">
            <v>2421</v>
          </cell>
          <cell r="F21">
            <v>11016.582851167712</v>
          </cell>
          <cell r="G21">
            <v>5131.3945064293239</v>
          </cell>
          <cell r="H21">
            <v>0.11963782397917495</v>
          </cell>
          <cell r="I21">
            <v>0.44950417628594413</v>
          </cell>
          <cell r="J21">
            <v>0.12550194673068057</v>
          </cell>
          <cell r="K21">
            <v>0.47180157303567966</v>
          </cell>
        </row>
        <row r="22">
          <cell r="A22" t="str">
            <v>Botswana</v>
          </cell>
          <cell r="B22">
            <v>3490</v>
          </cell>
          <cell r="C22">
            <v>10419</v>
          </cell>
          <cell r="D22">
            <v>1621</v>
          </cell>
          <cell r="E22">
            <v>4839</v>
          </cell>
          <cell r="F22">
            <v>16310.102885282746</v>
          </cell>
          <cell r="G22">
            <v>7224.9651715078571</v>
          </cell>
          <cell r="H22">
            <v>0.21397780409767775</v>
          </cell>
          <cell r="I22">
            <v>0.63880651601538807</v>
          </cell>
          <cell r="J22">
            <v>0.22436094313541111</v>
          </cell>
          <cell r="K22">
            <v>0.66976101408528954</v>
          </cell>
        </row>
        <row r="23">
          <cell r="A23" t="str">
            <v>Brazil</v>
          </cell>
          <cell r="B23">
            <v>3210</v>
          </cell>
          <cell r="C23">
            <v>10122</v>
          </cell>
          <cell r="D23">
            <v>2393</v>
          </cell>
          <cell r="E23">
            <v>7544</v>
          </cell>
          <cell r="F23">
            <v>16111.443744573198</v>
          </cell>
          <cell r="G23">
            <v>12300.322575223263</v>
          </cell>
          <cell r="H23">
            <v>0.19923726581494108</v>
          </cell>
          <cell r="I23">
            <v>0.62824909799963669</v>
          </cell>
          <cell r="J23">
            <v>0.19454774339172684</v>
          </cell>
          <cell r="K23">
            <v>0.61331724870337956</v>
          </cell>
        </row>
        <row r="24">
          <cell r="A24" t="str">
            <v>Brunei Darussalam</v>
          </cell>
          <cell r="B24">
            <v>29901</v>
          </cell>
          <cell r="C24">
            <v>73137</v>
          </cell>
          <cell r="D24">
            <v>16065</v>
          </cell>
          <cell r="E24">
            <v>39294</v>
          </cell>
          <cell r="F24">
            <v>82263.498306577734</v>
          </cell>
          <cell r="G24">
            <v>44740.085018516977</v>
          </cell>
          <cell r="H24">
            <v>0.36347834234529675</v>
          </cell>
          <cell r="I24">
            <v>0.88905774135005411</v>
          </cell>
          <cell r="J24">
            <v>0.35907397121286283</v>
          </cell>
          <cell r="K24">
            <v>0.87827280577891265</v>
          </cell>
        </row>
        <row r="25">
          <cell r="A25" t="str">
            <v>Bulgaria</v>
          </cell>
          <cell r="B25">
            <v>3609</v>
          </cell>
          <cell r="C25">
            <v>10541</v>
          </cell>
          <cell r="D25">
            <v>1720</v>
          </cell>
          <cell r="E25">
            <v>5025</v>
          </cell>
          <cell r="F25">
            <v>16571.028761690963</v>
          </cell>
          <cell r="G25">
            <v>7646.8398655454166</v>
          </cell>
          <cell r="H25">
            <v>0.21778973725175804</v>
          </cell>
          <cell r="I25">
            <v>0.63611017466632902</v>
          </cell>
          <cell r="J25">
            <v>0.22492951732255476</v>
          </cell>
          <cell r="K25">
            <v>0.65713420031734748</v>
          </cell>
        </row>
        <row r="26">
          <cell r="A26" t="str">
            <v>Burkina Faso</v>
          </cell>
          <cell r="B26">
            <v>38</v>
          </cell>
          <cell r="C26">
            <v>840</v>
          </cell>
          <cell r="D26">
            <v>17</v>
          </cell>
          <cell r="E26">
            <v>379</v>
          </cell>
          <cell r="F26">
            <v>1620.205368712298</v>
          </cell>
          <cell r="G26">
            <v>699.77940563245284</v>
          </cell>
          <cell r="H26">
            <v>2.345381686409392E-2</v>
          </cell>
          <cell r="I26">
            <v>0.51845279383786558</v>
          </cell>
          <cell r="J26">
            <v>2.4293369972263744E-2</v>
          </cell>
          <cell r="K26">
            <v>0.54159924820517402</v>
          </cell>
        </row>
        <row r="27">
          <cell r="A27" t="str">
            <v>Burundi</v>
          </cell>
          <cell r="B27">
            <v>8</v>
          </cell>
          <cell r="C27">
            <v>396</v>
          </cell>
          <cell r="D27">
            <v>3</v>
          </cell>
          <cell r="E27">
            <v>137</v>
          </cell>
          <cell r="F27">
            <v>788.89378267275276</v>
          </cell>
          <cell r="G27">
            <v>256.97600279675419</v>
          </cell>
          <cell r="H27">
            <v>1.014078216321619E-2</v>
          </cell>
          <cell r="I27">
            <v>0.50196871707920132</v>
          </cell>
          <cell r="J27">
            <v>1.1674241825501273E-2</v>
          </cell>
          <cell r="K27">
            <v>0.53312371003122483</v>
          </cell>
        </row>
        <row r="28">
          <cell r="A28" t="str">
            <v>Cabo Verde</v>
          </cell>
          <cell r="B28">
            <v>584</v>
          </cell>
          <cell r="C28">
            <v>3297</v>
          </cell>
          <cell r="D28">
            <v>343</v>
          </cell>
          <cell r="E28">
            <v>1935</v>
          </cell>
          <cell r="F28">
            <v>6285.9698232807423</v>
          </cell>
          <cell r="G28">
            <v>3615.9790413109863</v>
          </cell>
          <cell r="H28">
            <v>9.2905313963979802E-2</v>
          </cell>
          <cell r="I28">
            <v>0.52450140434801606</v>
          </cell>
          <cell r="J28">
            <v>9.4856744489216979E-2</v>
          </cell>
          <cell r="K28">
            <v>0.53512478305141353</v>
          </cell>
        </row>
        <row r="29">
          <cell r="A29" t="str">
            <v>Cambodia</v>
          </cell>
          <cell r="B29">
            <v>131</v>
          </cell>
          <cell r="C29">
            <v>1564</v>
          </cell>
          <cell r="D29">
            <v>44</v>
          </cell>
          <cell r="E29">
            <v>518</v>
          </cell>
          <cell r="F29">
            <v>3073.3181430408763</v>
          </cell>
          <cell r="G29">
            <v>1013.420400615404</v>
          </cell>
          <cell r="H29">
            <v>4.2624939528838633E-2</v>
          </cell>
          <cell r="I29">
            <v>0.50889622460384443</v>
          </cell>
          <cell r="J29">
            <v>4.3417322143190336E-2</v>
          </cell>
          <cell r="K29">
            <v>0.51114029250392257</v>
          </cell>
        </row>
        <row r="30">
          <cell r="A30" t="str">
            <v>Cameroon</v>
          </cell>
          <cell r="B30">
            <v>104</v>
          </cell>
          <cell r="C30">
            <v>1394</v>
          </cell>
          <cell r="D30">
            <v>49</v>
          </cell>
          <cell r="E30">
            <v>654</v>
          </cell>
          <cell r="F30">
            <v>3153.6823575895874</v>
          </cell>
          <cell r="G30">
            <v>1465.2223269067022</v>
          </cell>
          <cell r="H30">
            <v>3.2977322446477761E-2</v>
          </cell>
          <cell r="I30">
            <v>0.44202295663836538</v>
          </cell>
          <cell r="J30">
            <v>3.344202384865793E-2</v>
          </cell>
          <cell r="K30">
            <v>0.4463486448371895</v>
          </cell>
        </row>
        <row r="31">
          <cell r="A31" t="str">
            <v>Canada</v>
          </cell>
          <cell r="B31">
            <v>21051</v>
          </cell>
          <cell r="C31">
            <v>26564</v>
          </cell>
          <cell r="D31">
            <v>25292</v>
          </cell>
          <cell r="E31">
            <v>31915</v>
          </cell>
          <cell r="F31">
            <v>44188.731707998857</v>
          </cell>
          <cell r="G31">
            <v>52504.655704109042</v>
          </cell>
          <cell r="H31">
            <v>0.47638841818556737</v>
          </cell>
          <cell r="I31">
            <v>0.60114873120903578</v>
          </cell>
          <cell r="J31">
            <v>0.48170966290177264</v>
          </cell>
          <cell r="K31">
            <v>0.60785085764313118</v>
          </cell>
        </row>
        <row r="32">
          <cell r="A32" t="str">
            <v>Central African Republic</v>
          </cell>
          <cell r="B32">
            <v>5</v>
          </cell>
          <cell r="C32">
            <v>310</v>
          </cell>
          <cell r="D32">
            <v>3</v>
          </cell>
          <cell r="E32">
            <v>171</v>
          </cell>
          <cell r="F32">
            <v>703.49241036188118</v>
          </cell>
          <cell r="G32">
            <v>382.34030020092689</v>
          </cell>
          <cell r="H32">
            <v>7.1073972175875596E-3</v>
          </cell>
          <cell r="I32">
            <v>0.44065862749042867</v>
          </cell>
          <cell r="J32">
            <v>7.8464132565242133E-3</v>
          </cell>
          <cell r="K32">
            <v>0.44724555562188012</v>
          </cell>
        </row>
        <row r="33">
          <cell r="A33" t="str">
            <v>Chad</v>
          </cell>
          <cell r="B33">
            <v>61</v>
          </cell>
          <cell r="C33">
            <v>1070</v>
          </cell>
          <cell r="D33">
            <v>31</v>
          </cell>
          <cell r="E33">
            <v>540</v>
          </cell>
          <cell r="F33">
            <v>2067.7964673923807</v>
          </cell>
          <cell r="G33">
            <v>979.53395918411752</v>
          </cell>
          <cell r="H33">
            <v>2.950000203691458E-2</v>
          </cell>
          <cell r="I33">
            <v>0.51745905212292787</v>
          </cell>
          <cell r="J33">
            <v>3.1647703185115506E-2</v>
          </cell>
          <cell r="K33">
            <v>0.55128257161168948</v>
          </cell>
        </row>
        <row r="34">
          <cell r="A34" t="str">
            <v>Chile</v>
          </cell>
          <cell r="B34">
            <v>6819</v>
          </cell>
          <cell r="C34">
            <v>13141</v>
          </cell>
          <cell r="D34">
            <v>4896</v>
          </cell>
          <cell r="E34">
            <v>9436</v>
          </cell>
          <cell r="F34">
            <v>22439.278355963772</v>
          </cell>
          <cell r="G34">
            <v>15842.940090133363</v>
          </cell>
          <cell r="H34">
            <v>0.30388677798935049</v>
          </cell>
          <cell r="I34">
            <v>0.58562489361461423</v>
          </cell>
          <cell r="J34">
            <v>0.30903354883284079</v>
          </cell>
          <cell r="K34">
            <v>0.59559652099401261</v>
          </cell>
        </row>
        <row r="35">
          <cell r="A35" t="str">
            <v>China</v>
          </cell>
          <cell r="B35">
            <v>2013</v>
          </cell>
          <cell r="C35">
            <v>7957</v>
          </cell>
          <cell r="D35">
            <v>1151</v>
          </cell>
          <cell r="E35">
            <v>4550</v>
          </cell>
          <cell r="F35">
            <v>12361.397971483902</v>
          </cell>
          <cell r="G35">
            <v>7050.6459198896337</v>
          </cell>
          <cell r="H35">
            <v>0.16284565909484694</v>
          </cell>
          <cell r="I35">
            <v>0.64369742146929809</v>
          </cell>
          <cell r="J35">
            <v>0.16324745464143475</v>
          </cell>
          <cell r="K35">
            <v>0.64533094580237027</v>
          </cell>
        </row>
        <row r="36">
          <cell r="A36" t="str">
            <v>Colombia</v>
          </cell>
          <cell r="B36">
            <v>2174</v>
          </cell>
          <cell r="C36">
            <v>8754</v>
          </cell>
          <cell r="D36">
            <v>1370</v>
          </cell>
          <cell r="E36">
            <v>5518</v>
          </cell>
          <cell r="F36">
            <v>12891.379310605926</v>
          </cell>
          <cell r="G36">
            <v>8212.6678292468296</v>
          </cell>
          <cell r="H36">
            <v>0.16863982880493</v>
          </cell>
          <cell r="I36">
            <v>0.67905844588700892</v>
          </cell>
          <cell r="J36">
            <v>0.16681546465585476</v>
          </cell>
          <cell r="K36">
            <v>0.67188885691314348</v>
          </cell>
        </row>
        <row r="37">
          <cell r="A37" t="str">
            <v>Comoros</v>
          </cell>
          <cell r="B37">
            <v>35</v>
          </cell>
          <cell r="C37">
            <v>801</v>
          </cell>
          <cell r="D37">
            <v>19</v>
          </cell>
          <cell r="E37">
            <v>452</v>
          </cell>
          <cell r="F37">
            <v>2627.343900396389</v>
          </cell>
          <cell r="G37">
            <v>1504.9208593027281</v>
          </cell>
          <cell r="H37">
            <v>1.3321438428642527E-2</v>
          </cell>
          <cell r="I37">
            <v>0.30487063375264756</v>
          </cell>
          <cell r="J37">
            <v>1.2625248618590636E-2</v>
          </cell>
          <cell r="K37">
            <v>0.30034801976857722</v>
          </cell>
        </row>
        <row r="38">
          <cell r="A38" t="str">
            <v>Congo, Dem. Rep.</v>
          </cell>
          <cell r="B38">
            <v>8</v>
          </cell>
          <cell r="C38">
            <v>384</v>
          </cell>
          <cell r="D38">
            <v>5</v>
          </cell>
          <cell r="E38">
            <v>230</v>
          </cell>
          <cell r="F38">
            <v>768.6449156788459</v>
          </cell>
          <cell r="G38">
            <v>457.96372825642032</v>
          </cell>
          <cell r="H38">
            <v>1.0407926777131702E-2</v>
          </cell>
          <cell r="I38">
            <v>0.49958048530232174</v>
          </cell>
          <cell r="J38">
            <v>1.0917895220733354E-2</v>
          </cell>
          <cell r="K38">
            <v>0.50222318015373424</v>
          </cell>
        </row>
        <row r="39">
          <cell r="A39" t="str">
            <v>Congo, Rep.</v>
          </cell>
          <cell r="B39">
            <v>489</v>
          </cell>
          <cell r="C39">
            <v>3016</v>
          </cell>
          <cell r="D39">
            <v>264</v>
          </cell>
          <cell r="E39">
            <v>1628</v>
          </cell>
          <cell r="F39">
            <v>5667.5957990405732</v>
          </cell>
          <cell r="G39">
            <v>3047.0645893371907</v>
          </cell>
          <cell r="H39">
            <v>8.6279970791632549E-2</v>
          </cell>
          <cell r="I39">
            <v>0.53214804071076438</v>
          </cell>
          <cell r="J39">
            <v>8.6640762694638621E-2</v>
          </cell>
          <cell r="K39">
            <v>0.53428470328360478</v>
          </cell>
        </row>
        <row r="40">
          <cell r="A40" t="str">
            <v>Costa Rica</v>
          </cell>
          <cell r="B40">
            <v>2733</v>
          </cell>
          <cell r="C40">
            <v>9574</v>
          </cell>
          <cell r="D40">
            <v>2006</v>
          </cell>
          <cell r="E40">
            <v>7027</v>
          </cell>
          <cell r="F40">
            <v>14445.898359847452</v>
          </cell>
          <cell r="G40">
            <v>10490.080647635072</v>
          </cell>
          <cell r="H40">
            <v>0.18918864939520871</v>
          </cell>
          <cell r="I40">
            <v>0.66274867519565617</v>
          </cell>
          <cell r="J40">
            <v>0.19122827243966339</v>
          </cell>
          <cell r="K40">
            <v>0.66987092244940905</v>
          </cell>
        </row>
        <row r="41">
          <cell r="A41" t="str">
            <v>Cote d'Ivoire</v>
          </cell>
          <cell r="B41">
            <v>129</v>
          </cell>
          <cell r="C41">
            <v>1548</v>
          </cell>
          <cell r="D41">
            <v>61</v>
          </cell>
          <cell r="E41">
            <v>737</v>
          </cell>
          <cell r="F41">
            <v>2970.2023383222499</v>
          </cell>
          <cell r="G41">
            <v>1415.4692773406593</v>
          </cell>
          <cell r="H41">
            <v>4.343138456784968E-2</v>
          </cell>
          <cell r="I41">
            <v>0.52117661481419619</v>
          </cell>
          <cell r="J41">
            <v>4.3095248322595134E-2</v>
          </cell>
          <cell r="K41">
            <v>0.52067537727463309</v>
          </cell>
        </row>
        <row r="42">
          <cell r="A42" t="str">
            <v>Croatia</v>
          </cell>
          <cell r="B42">
            <v>6206</v>
          </cell>
          <cell r="C42">
            <v>12720</v>
          </cell>
          <cell r="D42">
            <v>3953</v>
          </cell>
          <cell r="E42">
            <v>8101</v>
          </cell>
          <cell r="F42">
            <v>21807.124949745641</v>
          </cell>
          <cell r="G42">
            <v>13665.914178987658</v>
          </cell>
          <cell r="H42">
            <v>0.28458588714934596</v>
          </cell>
          <cell r="I42">
            <v>0.58329559854007107</v>
          </cell>
          <cell r="J42">
            <v>0.28925982910664161</v>
          </cell>
          <cell r="K42">
            <v>0.59278873655272035</v>
          </cell>
        </row>
        <row r="43">
          <cell r="A43" t="str">
            <v>Cyprus</v>
          </cell>
          <cell r="B43">
            <v>12318</v>
          </cell>
          <cell r="C43">
            <v>16130</v>
          </cell>
          <cell r="D43">
            <v>11020</v>
          </cell>
          <cell r="E43">
            <v>14430</v>
          </cell>
          <cell r="F43">
            <v>30620.8621496663</v>
          </cell>
          <cell r="G43">
            <v>27942.301269602802</v>
          </cell>
          <cell r="H43">
            <v>0.40227476090624181</v>
          </cell>
          <cell r="I43">
            <v>0.52676505061030043</v>
          </cell>
          <cell r="J43">
            <v>0.39438412368662606</v>
          </cell>
          <cell r="K43">
            <v>0.5164213162248652</v>
          </cell>
        </row>
        <row r="44">
          <cell r="A44" t="str">
            <v>Czech Republic</v>
          </cell>
          <cell r="B44">
            <v>10620</v>
          </cell>
          <cell r="C44">
            <v>15322</v>
          </cell>
          <cell r="D44">
            <v>7325</v>
          </cell>
          <cell r="E44">
            <v>10569</v>
          </cell>
          <cell r="F44">
            <v>30485.714154111276</v>
          </cell>
          <cell r="G44">
            <v>19916.019387372155</v>
          </cell>
          <cell r="H44">
            <v>0.34835988903897125</v>
          </cell>
          <cell r="I44">
            <v>0.50259606589972861</v>
          </cell>
          <cell r="J44">
            <v>0.36779437986711594</v>
          </cell>
          <cell r="K44">
            <v>0.53067833458232738</v>
          </cell>
        </row>
        <row r="45">
          <cell r="A45" t="str">
            <v>Denmark</v>
          </cell>
          <cell r="B45">
            <v>20888</v>
          </cell>
          <cell r="C45">
            <v>25974</v>
          </cell>
          <cell r="D45">
            <v>28767</v>
          </cell>
          <cell r="E45">
            <v>35771</v>
          </cell>
          <cell r="F45">
            <v>46726.854143783181</v>
          </cell>
          <cell r="G45">
            <v>61191.193704202844</v>
          </cell>
          <cell r="H45">
            <v>0.44702345969462326</v>
          </cell>
          <cell r="I45">
            <v>0.55586879270912215</v>
          </cell>
          <cell r="J45">
            <v>0.47011666644483474</v>
          </cell>
          <cell r="K45">
            <v>0.58457758109633207</v>
          </cell>
        </row>
        <row r="46">
          <cell r="A46" t="str">
            <v>Djibouti</v>
          </cell>
          <cell r="B46">
            <v>128</v>
          </cell>
          <cell r="C46">
            <v>1541</v>
          </cell>
          <cell r="D46">
            <v>71</v>
          </cell>
          <cell r="E46">
            <v>857</v>
          </cell>
          <cell r="F46">
            <v>0</v>
          </cell>
          <cell r="G46">
            <v>1499.7670216216086</v>
          </cell>
          <cell r="H46" t="e">
            <v>#DIV/0!</v>
          </cell>
          <cell r="I46" t="e">
            <v>#DIV/0!</v>
          </cell>
          <cell r="J46">
            <v>4.7340686237541042E-2</v>
          </cell>
          <cell r="K46">
            <v>0.57142208599398125</v>
          </cell>
        </row>
        <row r="47">
          <cell r="A47" t="str">
            <v>Dominica</v>
          </cell>
          <cell r="B47">
            <v>1429</v>
          </cell>
          <cell r="C47">
            <v>5205</v>
          </cell>
          <cell r="D47">
            <v>991</v>
          </cell>
          <cell r="E47">
            <v>3611</v>
          </cell>
          <cell r="F47">
            <v>10438.621133557022</v>
          </cell>
          <cell r="G47">
            <v>7068.5357446835142</v>
          </cell>
          <cell r="H47">
            <v>0.13689547515104228</v>
          </cell>
          <cell r="I47">
            <v>0.49862907499032538</v>
          </cell>
          <cell r="J47">
            <v>0.14019876758002742</v>
          </cell>
          <cell r="K47">
            <v>0.51085544877041267</v>
          </cell>
        </row>
        <row r="48">
          <cell r="A48" t="str">
            <v>Dominican Republic</v>
          </cell>
          <cell r="B48">
            <v>1943</v>
          </cell>
          <cell r="C48">
            <v>7618</v>
          </cell>
          <cell r="D48">
            <v>937</v>
          </cell>
          <cell r="E48">
            <v>3675</v>
          </cell>
          <cell r="F48">
            <v>12634.964571372799</v>
          </cell>
          <cell r="G48">
            <v>6236.1043694607397</v>
          </cell>
          <cell r="H48">
            <v>0.15377961600322015</v>
          </cell>
          <cell r="I48">
            <v>0.60293006418555384</v>
          </cell>
          <cell r="J48">
            <v>0.15025405998473146</v>
          </cell>
          <cell r="K48">
            <v>0.58931021392090521</v>
          </cell>
        </row>
        <row r="49">
          <cell r="A49" t="str">
            <v>Ecuador</v>
          </cell>
          <cell r="B49">
            <v>1557</v>
          </cell>
          <cell r="C49">
            <v>5788</v>
          </cell>
          <cell r="D49">
            <v>858</v>
          </cell>
          <cell r="E49">
            <v>3191</v>
          </cell>
          <cell r="F49">
            <v>11028.429043812765</v>
          </cell>
          <cell r="G49">
            <v>6056.3308269681047</v>
          </cell>
          <cell r="H49">
            <v>0.14118057919350874</v>
          </cell>
          <cell r="I49">
            <v>0.52482542862686488</v>
          </cell>
          <cell r="J49">
            <v>0.14166993589244339</v>
          </cell>
          <cell r="K49">
            <v>0.52688667299858605</v>
          </cell>
        </row>
        <row r="50">
          <cell r="A50" t="str">
            <v>Egypt, Arab Rep.</v>
          </cell>
          <cell r="B50">
            <v>1745</v>
          </cell>
          <cell r="C50">
            <v>6669</v>
          </cell>
          <cell r="D50">
            <v>522</v>
          </cell>
          <cell r="E50">
            <v>1993</v>
          </cell>
          <cell r="F50">
            <v>10340.54214423902</v>
          </cell>
          <cell r="G50">
            <v>3264.3787871527666</v>
          </cell>
          <cell r="H50">
            <v>0.16875324094802749</v>
          </cell>
          <cell r="I50">
            <v>0.64493717127930961</v>
          </cell>
          <cell r="J50">
            <v>0.15990791327721351</v>
          </cell>
          <cell r="K50">
            <v>0.61052963824039563</v>
          </cell>
        </row>
        <row r="51">
          <cell r="A51" t="str">
            <v>El Salvador</v>
          </cell>
          <cell r="B51">
            <v>856</v>
          </cell>
          <cell r="C51">
            <v>3991</v>
          </cell>
          <cell r="D51">
            <v>422</v>
          </cell>
          <cell r="E51">
            <v>1967</v>
          </cell>
          <cell r="F51">
            <v>7014.7866580905247</v>
          </cell>
          <cell r="G51">
            <v>3509.5314926261594</v>
          </cell>
          <cell r="H51">
            <v>0.12202794492869286</v>
          </cell>
          <cell r="I51">
            <v>0.5689410376289874</v>
          </cell>
          <cell r="J51">
            <v>0.12024397013865237</v>
          </cell>
          <cell r="K51">
            <v>0.56047367123869485</v>
          </cell>
        </row>
        <row r="52">
          <cell r="A52" t="str">
            <v>Equatorial Guinea</v>
          </cell>
          <cell r="B52">
            <v>16150</v>
          </cell>
          <cell r="C52">
            <v>17717</v>
          </cell>
          <cell r="D52">
            <v>9843</v>
          </cell>
          <cell r="E52">
            <v>10798</v>
          </cell>
          <cell r="F52">
            <v>34180.711532119756</v>
          </cell>
          <cell r="G52">
            <v>20384.9245274473</v>
          </cell>
          <cell r="H52">
            <v>0.47248870126134673</v>
          </cell>
          <cell r="I52">
            <v>0.51833327060354673</v>
          </cell>
          <cell r="J52">
            <v>0.48285682817941677</v>
          </cell>
          <cell r="K52">
            <v>0.52970517430471831</v>
          </cell>
        </row>
        <row r="53">
          <cell r="A53" t="str">
            <v>Eritrea</v>
          </cell>
          <cell r="B53">
            <v>20</v>
          </cell>
          <cell r="C53">
            <v>615</v>
          </cell>
          <cell r="D53">
            <v>9</v>
          </cell>
          <cell r="E53">
            <v>280</v>
          </cell>
          <cell r="F53">
            <v>0</v>
          </cell>
          <cell r="G53">
            <v>0</v>
          </cell>
          <cell r="H53" t="e">
            <v>#DIV/0!</v>
          </cell>
          <cell r="I53" t="e">
            <v>#DIV/0!</v>
          </cell>
          <cell r="J53" t="e">
            <v>#DIV/0!</v>
          </cell>
          <cell r="K53" t="e">
            <v>#DIV/0!</v>
          </cell>
        </row>
        <row r="54">
          <cell r="A54" t="str">
            <v>Estonia</v>
          </cell>
          <cell r="B54">
            <v>8912</v>
          </cell>
          <cell r="C54">
            <v>14418</v>
          </cell>
          <cell r="D54">
            <v>6574</v>
          </cell>
          <cell r="E54">
            <v>10636</v>
          </cell>
          <cell r="F54">
            <v>27495.734418569406</v>
          </cell>
          <cell r="G54">
            <v>19072.238517566937</v>
          </cell>
          <cell r="H54">
            <v>0.32412300265677679</v>
          </cell>
          <cell r="I54">
            <v>0.52437224554593886</v>
          </cell>
          <cell r="J54">
            <v>0.34468948120299886</v>
          </cell>
          <cell r="K54">
            <v>0.55766920019396049</v>
          </cell>
        </row>
        <row r="55">
          <cell r="A55" t="str">
            <v>Ethiopia</v>
          </cell>
          <cell r="B55">
            <v>26</v>
          </cell>
          <cell r="C55">
            <v>696</v>
          </cell>
          <cell r="D55">
            <v>10</v>
          </cell>
          <cell r="E55">
            <v>255</v>
          </cell>
          <cell r="F55">
            <v>1367.7141442788632</v>
          </cell>
          <cell r="G55">
            <v>499.53157205990686</v>
          </cell>
          <cell r="H55">
            <v>1.9009820223588228E-2</v>
          </cell>
          <cell r="I55">
            <v>0.50887826444682338</v>
          </cell>
          <cell r="J55">
            <v>2.00187546880435E-2</v>
          </cell>
          <cell r="K55">
            <v>0.51047824454510926</v>
          </cell>
        </row>
        <row r="56">
          <cell r="A56" t="str">
            <v>Fiji</v>
          </cell>
          <cell r="B56">
            <v>897</v>
          </cell>
          <cell r="C56">
            <v>4086</v>
          </cell>
          <cell r="D56">
            <v>507</v>
          </cell>
          <cell r="E56">
            <v>2307</v>
          </cell>
          <cell r="F56">
            <v>8262.957326149306</v>
          </cell>
          <cell r="G56">
            <v>4840.6937161580181</v>
          </cell>
          <cell r="H56">
            <v>0.10855677508599926</v>
          </cell>
          <cell r="I56">
            <v>0.49449607915428423</v>
          </cell>
          <cell r="J56">
            <v>0.10473705417627577</v>
          </cell>
          <cell r="K56">
            <v>0.47658458379618973</v>
          </cell>
        </row>
        <row r="57">
          <cell r="A57" t="str">
            <v>Finland</v>
          </cell>
          <cell r="B57">
            <v>19334</v>
          </cell>
          <cell r="C57">
            <v>20781</v>
          </cell>
          <cell r="D57">
            <v>23867</v>
          </cell>
          <cell r="E57">
            <v>25653</v>
          </cell>
          <cell r="F57">
            <v>41293.515772852435</v>
          </cell>
          <cell r="G57">
            <v>49638.077129813944</v>
          </cell>
          <cell r="H57">
            <v>0.46820910349103134</v>
          </cell>
          <cell r="I57">
            <v>0.50325092477744504</v>
          </cell>
          <cell r="J57">
            <v>0.48082039796954279</v>
          </cell>
          <cell r="K57">
            <v>0.51680084087286549</v>
          </cell>
        </row>
        <row r="58">
          <cell r="A58" t="str">
            <v>France</v>
          </cell>
          <cell r="B58">
            <v>18861</v>
          </cell>
          <cell r="C58">
            <v>19347</v>
          </cell>
          <cell r="D58">
            <v>21168</v>
          </cell>
          <cell r="E58">
            <v>21713</v>
          </cell>
          <cell r="F58">
            <v>39523.853954218073</v>
          </cell>
          <cell r="G58">
            <v>42592.934094334167</v>
          </cell>
          <cell r="H58">
            <v>0.47720548764924053</v>
          </cell>
          <cell r="I58">
            <v>0.48950185936853069</v>
          </cell>
          <cell r="J58">
            <v>0.49698384133662743</v>
          </cell>
          <cell r="K58">
            <v>0.509779390917526</v>
          </cell>
        </row>
        <row r="59">
          <cell r="A59" t="str">
            <v>Gabon</v>
          </cell>
          <cell r="B59">
            <v>5268</v>
          </cell>
          <cell r="C59">
            <v>12018</v>
          </cell>
          <cell r="D59">
            <v>3164</v>
          </cell>
          <cell r="E59">
            <v>7218</v>
          </cell>
          <cell r="F59">
            <v>17116.34364637933</v>
          </cell>
          <cell r="G59">
            <v>9680.8243388027331</v>
          </cell>
          <cell r="H59">
            <v>0.30777601273005262</v>
          </cell>
          <cell r="I59">
            <v>0.7021359379251656</v>
          </cell>
          <cell r="J59">
            <v>0.32683167148463149</v>
          </cell>
          <cell r="K59">
            <v>0.74559766269787309</v>
          </cell>
        </row>
        <row r="60">
          <cell r="A60" t="str">
            <v>Gambia, The</v>
          </cell>
          <cell r="B60">
            <v>39</v>
          </cell>
          <cell r="C60">
            <v>857</v>
          </cell>
          <cell r="D60">
            <v>12</v>
          </cell>
          <cell r="E60">
            <v>252</v>
          </cell>
          <cell r="F60">
            <v>1556.1264872031047</v>
          </cell>
          <cell r="G60">
            <v>696.15212477248679</v>
          </cell>
          <cell r="H60">
            <v>2.5062230044099073E-2</v>
          </cell>
          <cell r="I60">
            <v>0.55072643968699753</v>
          </cell>
          <cell r="J60">
            <v>1.7237611684259076E-2</v>
          </cell>
          <cell r="K60">
            <v>0.36198984536944057</v>
          </cell>
        </row>
        <row r="61">
          <cell r="A61" t="str">
            <v>Georgia</v>
          </cell>
          <cell r="B61">
            <v>729</v>
          </cell>
          <cell r="C61">
            <v>3683</v>
          </cell>
          <cell r="D61">
            <v>366</v>
          </cell>
          <cell r="E61">
            <v>1850</v>
          </cell>
          <cell r="F61">
            <v>8694.2206348395157</v>
          </cell>
          <cell r="G61">
            <v>4341.4351223077019</v>
          </cell>
          <cell r="H61">
            <v>8.3848803776470582E-2</v>
          </cell>
          <cell r="I61">
            <v>0.42361473842076974</v>
          </cell>
          <cell r="J61">
            <v>8.430392017592829E-2</v>
          </cell>
          <cell r="K61">
            <v>0.42612637247395452</v>
          </cell>
        </row>
        <row r="62">
          <cell r="A62" t="str">
            <v>Germany</v>
          </cell>
          <cell r="B62">
            <v>21080</v>
          </cell>
          <cell r="C62">
            <v>26668</v>
          </cell>
          <cell r="D62">
            <v>21933</v>
          </cell>
          <cell r="E62">
            <v>27747</v>
          </cell>
          <cell r="F62">
            <v>45232.197853081809</v>
          </cell>
          <cell r="G62">
            <v>46530.911427577608</v>
          </cell>
          <cell r="H62">
            <v>0.46603970181749094</v>
          </cell>
          <cell r="I62">
            <v>0.58958001746057154</v>
          </cell>
          <cell r="J62">
            <v>0.47136407448492201</v>
          </cell>
          <cell r="K62">
            <v>0.59631327108617749</v>
          </cell>
        </row>
        <row r="63">
          <cell r="A63" t="str">
            <v>Ghana</v>
          </cell>
          <cell r="B63">
            <v>224</v>
          </cell>
          <cell r="C63">
            <v>2043</v>
          </cell>
          <cell r="D63">
            <v>104</v>
          </cell>
          <cell r="E63">
            <v>951</v>
          </cell>
          <cell r="F63">
            <v>3909.669522987494</v>
          </cell>
          <cell r="G63">
            <v>2378.1595122722997</v>
          </cell>
          <cell r="H63">
            <v>5.7293845089196944E-2</v>
          </cell>
          <cell r="I63">
            <v>0.52255056034477398</v>
          </cell>
          <cell r="J63">
            <v>4.3731297023314214E-2</v>
          </cell>
          <cell r="K63">
            <v>0.39988907181895977</v>
          </cell>
        </row>
        <row r="64">
          <cell r="A64" t="str">
            <v>Greece</v>
          </cell>
          <cell r="B64">
            <v>9345</v>
          </cell>
          <cell r="C64">
            <v>14658</v>
          </cell>
          <cell r="D64">
            <v>7982</v>
          </cell>
          <cell r="E64">
            <v>12520</v>
          </cell>
          <cell r="F64">
            <v>26097.871900873568</v>
          </cell>
          <cell r="G64">
            <v>21874.819504166666</v>
          </cell>
          <cell r="H64">
            <v>0.35807517315950949</v>
          </cell>
          <cell r="I64">
            <v>0.5616549907086239</v>
          </cell>
          <cell r="J64">
            <v>0.36489443940232774</v>
          </cell>
          <cell r="K64">
            <v>0.57234757971901062</v>
          </cell>
        </row>
        <row r="65">
          <cell r="A65" t="str">
            <v>Grenada</v>
          </cell>
          <cell r="B65">
            <v>1878</v>
          </cell>
          <cell r="C65">
            <v>7302</v>
          </cell>
          <cell r="D65">
            <v>1272</v>
          </cell>
          <cell r="E65">
            <v>4948</v>
          </cell>
          <cell r="F65">
            <v>11436.025811527947</v>
          </cell>
          <cell r="G65">
            <v>7789.7763807997717</v>
          </cell>
          <cell r="H65">
            <v>0.16421788748560753</v>
          </cell>
          <cell r="I65">
            <v>0.63850852738014174</v>
          </cell>
          <cell r="J65">
            <v>0.1632909518603414</v>
          </cell>
          <cell r="K65">
            <v>0.63519153286554186</v>
          </cell>
        </row>
        <row r="66">
          <cell r="A66" t="str">
            <v>Guatemala</v>
          </cell>
          <cell r="B66">
            <v>756</v>
          </cell>
          <cell r="C66">
            <v>3750</v>
          </cell>
          <cell r="D66">
            <v>360</v>
          </cell>
          <cell r="E66">
            <v>1788</v>
          </cell>
          <cell r="F66">
            <v>7264.8538267455315</v>
          </cell>
          <cell r="G66">
            <v>3452.9216789505072</v>
          </cell>
          <cell r="H66">
            <v>0.10406265811113624</v>
          </cell>
          <cell r="I66">
            <v>0.5161838199957155</v>
          </cell>
          <cell r="J66">
            <v>0.10425953249811899</v>
          </cell>
          <cell r="K66">
            <v>0.51782234474065769</v>
          </cell>
        </row>
        <row r="67">
          <cell r="A67" t="str">
            <v>Guinea</v>
          </cell>
          <cell r="B67">
            <v>22</v>
          </cell>
          <cell r="C67">
            <v>645</v>
          </cell>
          <cell r="D67">
            <v>9</v>
          </cell>
          <cell r="E67">
            <v>269</v>
          </cell>
          <cell r="F67">
            <v>1880.0701414322928</v>
          </cell>
          <cell r="G67">
            <v>769.0039432685187</v>
          </cell>
          <cell r="H67">
            <v>1.1701691077993374E-2</v>
          </cell>
          <cell r="I67">
            <v>0.3430723066048057</v>
          </cell>
          <cell r="J67">
            <v>1.1703451040507089E-2</v>
          </cell>
          <cell r="K67">
            <v>0.34980314776626747</v>
          </cell>
        </row>
        <row r="68">
          <cell r="A68" t="str">
            <v>Guinea-Bissau</v>
          </cell>
          <cell r="B68">
            <v>22</v>
          </cell>
          <cell r="C68">
            <v>639</v>
          </cell>
          <cell r="D68">
            <v>9</v>
          </cell>
          <cell r="E68">
            <v>256</v>
          </cell>
          <cell r="F68">
            <v>1503.7458862347726</v>
          </cell>
          <cell r="G68">
            <v>634.4824459930602</v>
          </cell>
          <cell r="H68">
            <v>1.4630131461297475E-2</v>
          </cell>
          <cell r="I68">
            <v>0.42493881835314029</v>
          </cell>
          <cell r="J68">
            <v>1.4184789597943328E-2</v>
          </cell>
          <cell r="K68">
            <v>0.40347845967483248</v>
          </cell>
        </row>
        <row r="69">
          <cell r="A69" t="str">
            <v>Guyana</v>
          </cell>
          <cell r="B69">
            <v>610</v>
          </cell>
          <cell r="C69">
            <v>3368</v>
          </cell>
          <cell r="D69">
            <v>348</v>
          </cell>
          <cell r="E69">
            <v>1924</v>
          </cell>
          <cell r="F69">
            <v>6933.9820442392329</v>
          </cell>
          <cell r="G69">
            <v>3934.8652617190382</v>
          </cell>
          <cell r="H69">
            <v>8.7972538161789626E-2</v>
          </cell>
          <cell r="I69">
            <v>0.4857237844736188</v>
          </cell>
          <cell r="J69">
            <v>8.8440131199808356E-2</v>
          </cell>
          <cell r="K69">
            <v>0.48896210467940027</v>
          </cell>
        </row>
        <row r="70">
          <cell r="A70" t="str">
            <v>Haiti</v>
          </cell>
          <cell r="B70">
            <v>41</v>
          </cell>
          <cell r="C70">
            <v>875</v>
          </cell>
          <cell r="D70">
            <v>20</v>
          </cell>
          <cell r="E70">
            <v>421</v>
          </cell>
          <cell r="F70">
            <v>1694.8029819931062</v>
          </cell>
          <cell r="G70">
            <v>812.68869003738723</v>
          </cell>
          <cell r="H70">
            <v>2.4191602466844594E-2</v>
          </cell>
          <cell r="I70">
            <v>0.51628419898753708</v>
          </cell>
          <cell r="J70">
            <v>2.460966941607113E-2</v>
          </cell>
          <cell r="K70">
            <v>0.51803354120829737</v>
          </cell>
        </row>
        <row r="71">
          <cell r="A71" t="str">
            <v>Honduras</v>
          </cell>
          <cell r="B71">
            <v>299</v>
          </cell>
          <cell r="C71">
            <v>2360</v>
          </cell>
          <cell r="D71">
            <v>149</v>
          </cell>
          <cell r="E71">
            <v>1177</v>
          </cell>
          <cell r="F71">
            <v>4263.120157398127</v>
          </cell>
          <cell r="G71">
            <v>2088.0979440372448</v>
          </cell>
          <cell r="H71">
            <v>7.0136423314534499E-2</v>
          </cell>
          <cell r="I71">
            <v>0.55358514723177732</v>
          </cell>
          <cell r="J71">
            <v>7.1356806047093324E-2</v>
          </cell>
          <cell r="K71">
            <v>0.56367087729818011</v>
          </cell>
        </row>
        <row r="72">
          <cell r="A72" t="str">
            <v>Hong Kong SAR, China</v>
          </cell>
          <cell r="B72">
            <v>24302</v>
          </cell>
          <cell r="C72">
            <v>40202</v>
          </cell>
          <cell r="D72">
            <v>17409</v>
          </cell>
          <cell r="E72">
            <v>28801</v>
          </cell>
          <cell r="F72">
            <v>53649.863059248128</v>
          </cell>
          <cell r="G72">
            <v>38403.777714547701</v>
          </cell>
          <cell r="H72">
            <v>0.45297412918206575</v>
          </cell>
          <cell r="I72">
            <v>0.7493402164997699</v>
          </cell>
          <cell r="J72">
            <v>0.45331477880639104</v>
          </cell>
          <cell r="K72">
            <v>0.74995226287568884</v>
          </cell>
        </row>
        <row r="73">
          <cell r="A73" t="str">
            <v>Hungary</v>
          </cell>
          <cell r="B73">
            <v>7434</v>
          </cell>
          <cell r="C73">
            <v>13540</v>
          </cell>
          <cell r="D73">
            <v>4268</v>
          </cell>
          <cell r="E73">
            <v>7773</v>
          </cell>
          <cell r="F73">
            <v>24464.136037426841</v>
          </cell>
          <cell r="G73">
            <v>13668.226050328962</v>
          </cell>
          <cell r="H73">
            <v>0.30387339199826957</v>
          </cell>
          <cell r="I73">
            <v>0.55346324020131421</v>
          </cell>
          <cell r="J73">
            <v>0.31225705400864945</v>
          </cell>
          <cell r="K73">
            <v>0.56869120918679295</v>
          </cell>
        </row>
        <row r="74">
          <cell r="A74" t="str">
            <v>Iceland</v>
          </cell>
          <cell r="B74">
            <v>19942</v>
          </cell>
          <cell r="C74">
            <v>22720</v>
          </cell>
          <cell r="D74">
            <v>22567</v>
          </cell>
          <cell r="E74">
            <v>25712</v>
          </cell>
          <cell r="F74">
            <v>44157.552460126382</v>
          </cell>
          <cell r="G74">
            <v>49522.236966588651</v>
          </cell>
          <cell r="H74">
            <v>0.45161017513385354</v>
          </cell>
          <cell r="I74">
            <v>0.51452127063690467</v>
          </cell>
          <cell r="J74">
            <v>0.45569427760755965</v>
          </cell>
          <cell r="K74">
            <v>0.5192011018675754</v>
          </cell>
        </row>
        <row r="75">
          <cell r="A75" t="str">
            <v>India</v>
          </cell>
          <cell r="B75">
            <v>416</v>
          </cell>
          <cell r="C75">
            <v>2781</v>
          </cell>
          <cell r="D75">
            <v>115</v>
          </cell>
          <cell r="E75">
            <v>770</v>
          </cell>
          <cell r="F75">
            <v>5252.2724460037825</v>
          </cell>
          <cell r="G75">
            <v>1449.6059123386981</v>
          </cell>
          <cell r="H75">
            <v>7.9203812116889649E-2</v>
          </cell>
          <cell r="I75">
            <v>0.52948509975257241</v>
          </cell>
          <cell r="J75">
            <v>7.9331906017454518E-2</v>
          </cell>
          <cell r="K75">
            <v>0.53117884898643453</v>
          </cell>
        </row>
        <row r="76">
          <cell r="A76" t="str">
            <v>Indonesia</v>
          </cell>
          <cell r="B76">
            <v>1298</v>
          </cell>
          <cell r="C76">
            <v>4914</v>
          </cell>
          <cell r="D76">
            <v>472</v>
          </cell>
          <cell r="E76">
            <v>1786</v>
          </cell>
          <cell r="F76">
            <v>10009.665483371451</v>
          </cell>
          <cell r="G76">
            <v>3623.9115823513462</v>
          </cell>
          <cell r="H76">
            <v>0.12967466316994325</v>
          </cell>
          <cell r="I76">
            <v>0.49092549677742764</v>
          </cell>
          <cell r="J76">
            <v>0.13024600332377495</v>
          </cell>
          <cell r="K76">
            <v>0.49283763122089425</v>
          </cell>
        </row>
        <row r="77">
          <cell r="A77" t="str">
            <v>Iran, Islamic Rep.</v>
          </cell>
          <cell r="B77">
            <v>3450</v>
          </cell>
          <cell r="C77">
            <v>10378</v>
          </cell>
          <cell r="D77">
            <v>1054</v>
          </cell>
          <cell r="E77">
            <v>3171</v>
          </cell>
          <cell r="F77">
            <v>17202.300300269046</v>
          </cell>
          <cell r="G77">
            <v>6111.4406080308281</v>
          </cell>
          <cell r="H77">
            <v>0.20055457350352393</v>
          </cell>
          <cell r="I77">
            <v>0.60329140980277429</v>
          </cell>
          <cell r="J77">
            <v>0.17246342844516493</v>
          </cell>
          <cell r="K77">
            <v>0.5188629332064687</v>
          </cell>
        </row>
        <row r="78">
          <cell r="A78" t="str">
            <v>Iraq</v>
          </cell>
          <cell r="B78">
            <v>3276</v>
          </cell>
          <cell r="C78">
            <v>10194</v>
          </cell>
          <cell r="D78">
            <v>1504</v>
          </cell>
          <cell r="E78">
            <v>4679</v>
          </cell>
          <cell r="F78">
            <v>16133.565241032547</v>
          </cell>
          <cell r="G78">
            <v>7076.8771798886537</v>
          </cell>
          <cell r="H78">
            <v>0.20305493243788042</v>
          </cell>
          <cell r="I78">
            <v>0.63185042163362426</v>
          </cell>
          <cell r="J78">
            <v>0.2125231174385965</v>
          </cell>
          <cell r="K78">
            <v>0.66116733144627193</v>
          </cell>
        </row>
        <row r="79">
          <cell r="A79" t="str">
            <v>Ireland</v>
          </cell>
          <cell r="B79">
            <v>21071</v>
          </cell>
          <cell r="C79">
            <v>26634</v>
          </cell>
          <cell r="D79">
            <v>23063</v>
          </cell>
          <cell r="E79">
            <v>29153</v>
          </cell>
          <cell r="F79">
            <v>47897.291662585638</v>
          </cell>
          <cell r="G79">
            <v>51590.188445362925</v>
          </cell>
          <cell r="H79">
            <v>0.43992048962675157</v>
          </cell>
          <cell r="I79">
            <v>0.5560648436580562</v>
          </cell>
          <cell r="J79">
            <v>0.44704236784141788</v>
          </cell>
          <cell r="K79">
            <v>0.5650880696215087</v>
          </cell>
        </row>
        <row r="80">
          <cell r="A80" t="str">
            <v>Israel</v>
          </cell>
          <cell r="B80">
            <v>15243</v>
          </cell>
          <cell r="C80">
            <v>17366</v>
          </cell>
          <cell r="D80">
            <v>16821</v>
          </cell>
          <cell r="E80">
            <v>19163</v>
          </cell>
          <cell r="F80">
            <v>34178.482700374763</v>
          </cell>
          <cell r="G80">
            <v>36344.315513023976</v>
          </cell>
          <cell r="H80">
            <v>0.445982349000907</v>
          </cell>
          <cell r="I80">
            <v>0.50809745278158835</v>
          </cell>
          <cell r="J80">
            <v>0.46282340890344181</v>
          </cell>
          <cell r="K80">
            <v>0.5272626469779832</v>
          </cell>
        </row>
        <row r="81">
          <cell r="A81" t="str">
            <v>Italy</v>
          </cell>
          <cell r="B81">
            <v>16712</v>
          </cell>
          <cell r="C81">
            <v>17928</v>
          </cell>
          <cell r="D81">
            <v>16867</v>
          </cell>
          <cell r="E81">
            <v>18094</v>
          </cell>
          <cell r="F81">
            <v>36131.132112359912</v>
          </cell>
          <cell r="G81">
            <v>35370.275258375528</v>
          </cell>
          <cell r="H81">
            <v>0.46253740259312492</v>
          </cell>
          <cell r="I81">
            <v>0.49619258937826372</v>
          </cell>
          <cell r="J81">
            <v>0.47686934514330553</v>
          </cell>
          <cell r="K81">
            <v>0.51155949078217644</v>
          </cell>
        </row>
        <row r="82">
          <cell r="A82" t="str">
            <v>Jamaica</v>
          </cell>
          <cell r="B82">
            <v>1122</v>
          </cell>
          <cell r="C82">
            <v>4570</v>
          </cell>
          <cell r="D82">
            <v>668</v>
          </cell>
          <cell r="E82">
            <v>2719</v>
          </cell>
          <cell r="F82">
            <v>8306.8345786789669</v>
          </cell>
          <cell r="G82">
            <v>4964.8327939274996</v>
          </cell>
          <cell r="H82">
            <v>0.13506950082764635</v>
          </cell>
          <cell r="I82">
            <v>0.55014939285413889</v>
          </cell>
          <cell r="J82">
            <v>0.13454632365807617</v>
          </cell>
          <cell r="K82">
            <v>0.54765187728489395</v>
          </cell>
        </row>
        <row r="83">
          <cell r="A83" t="str">
            <v>Japan</v>
          </cell>
          <cell r="B83">
            <v>18651</v>
          </cell>
          <cell r="C83">
            <v>18731</v>
          </cell>
          <cell r="D83">
            <v>19769</v>
          </cell>
          <cell r="E83">
            <v>19854</v>
          </cell>
          <cell r="F83">
            <v>38974.079488612726</v>
          </cell>
          <cell r="G83">
            <v>40454.447457890281</v>
          </cell>
          <cell r="H83">
            <v>0.47854882641806501</v>
          </cell>
          <cell r="I83">
            <v>0.48060147271657155</v>
          </cell>
          <cell r="J83">
            <v>0.48867309386879865</v>
          </cell>
          <cell r="K83">
            <v>0.49077422255405578</v>
          </cell>
        </row>
        <row r="84">
          <cell r="A84" t="str">
            <v>Jordan</v>
          </cell>
          <cell r="B84">
            <v>1971</v>
          </cell>
          <cell r="C84">
            <v>7757</v>
          </cell>
          <cell r="D84">
            <v>872</v>
          </cell>
          <cell r="E84">
            <v>3432</v>
          </cell>
          <cell r="F84">
            <v>8983.2214096304415</v>
          </cell>
          <cell r="G84">
            <v>3952.340311372574</v>
          </cell>
          <cell r="H84">
            <v>0.21940904160360492</v>
          </cell>
          <cell r="I84">
            <v>0.86349869899500931</v>
          </cell>
          <cell r="J84">
            <v>0.22062877467582509</v>
          </cell>
          <cell r="K84">
            <v>0.86834627831127487</v>
          </cell>
        </row>
        <row r="85">
          <cell r="A85" t="str">
            <v>Kazakhstan</v>
          </cell>
          <cell r="B85">
            <v>7648</v>
          </cell>
          <cell r="C85">
            <v>13675</v>
          </cell>
          <cell r="D85">
            <v>4485</v>
          </cell>
          <cell r="E85">
            <v>8018</v>
          </cell>
          <cell r="F85">
            <v>23823.886129113362</v>
          </cell>
          <cell r="G85">
            <v>13890.631771683453</v>
          </cell>
          <cell r="H85">
            <v>0.32102235372313842</v>
          </cell>
          <cell r="I85">
            <v>0.57400375093670475</v>
          </cell>
          <cell r="J85">
            <v>0.32287948264115907</v>
          </cell>
          <cell r="K85">
            <v>0.5772235656224779</v>
          </cell>
        </row>
        <row r="86">
          <cell r="A86" t="str">
            <v>Kenya</v>
          </cell>
          <cell r="B86">
            <v>73</v>
          </cell>
          <cell r="C86">
            <v>1164</v>
          </cell>
          <cell r="D86">
            <v>32</v>
          </cell>
          <cell r="E86">
            <v>519</v>
          </cell>
          <cell r="F86">
            <v>2740.0286400256109</v>
          </cell>
          <cell r="G86">
            <v>1210.3880140819497</v>
          </cell>
          <cell r="H86">
            <v>2.6642057288612016E-2</v>
          </cell>
          <cell r="I86">
            <v>0.42481307786225186</v>
          </cell>
          <cell r="J86">
            <v>2.6437803107519395E-2</v>
          </cell>
          <cell r="K86">
            <v>0.42878811915008019</v>
          </cell>
        </row>
        <row r="87">
          <cell r="A87" t="str">
            <v>Kiribati</v>
          </cell>
          <cell r="B87">
            <v>49</v>
          </cell>
          <cell r="C87">
            <v>954</v>
          </cell>
          <cell r="D87">
            <v>43</v>
          </cell>
          <cell r="E87">
            <v>848</v>
          </cell>
          <cell r="F87">
            <v>1921.6144592095256</v>
          </cell>
          <cell r="G87">
            <v>1715.7653314161435</v>
          </cell>
          <cell r="H87">
            <v>2.5499391808363376E-2</v>
          </cell>
          <cell r="I87">
            <v>0.49645754663629921</v>
          </cell>
          <cell r="J87">
            <v>2.5061702327619031E-2</v>
          </cell>
          <cell r="K87">
            <v>0.49424008311211481</v>
          </cell>
        </row>
        <row r="88">
          <cell r="A88" t="str">
            <v>Korea, Rep.</v>
          </cell>
          <cell r="B88">
            <v>15598</v>
          </cell>
          <cell r="C88">
            <v>17505</v>
          </cell>
          <cell r="D88">
            <v>12227</v>
          </cell>
          <cell r="E88">
            <v>13722</v>
          </cell>
          <cell r="F88">
            <v>32615.772589583466</v>
          </cell>
          <cell r="G88">
            <v>25890.01866989056</v>
          </cell>
          <cell r="H88">
            <v>0.47823487722567548</v>
          </cell>
          <cell r="I88">
            <v>0.53670352133834143</v>
          </cell>
          <cell r="J88">
            <v>0.47226694410304515</v>
          </cell>
          <cell r="K88">
            <v>0.53001120528191592</v>
          </cell>
        </row>
        <row r="89">
          <cell r="A89" t="str">
            <v>Kosovo</v>
          </cell>
          <cell r="B89">
            <v>1085</v>
          </cell>
          <cell r="C89">
            <v>4493</v>
          </cell>
          <cell r="D89">
            <v>473</v>
          </cell>
          <cell r="E89">
            <v>1961</v>
          </cell>
          <cell r="F89">
            <v>8909.5002790803428</v>
          </cell>
          <cell r="G89">
            <v>3876.9583021074168</v>
          </cell>
          <cell r="H89">
            <v>0.12178011852669204</v>
          </cell>
          <cell r="I89">
            <v>0.50429315441514044</v>
          </cell>
          <cell r="J89">
            <v>0.12200285975293805</v>
          </cell>
          <cell r="K89">
            <v>0.50580889635414694</v>
          </cell>
        </row>
        <row r="90">
          <cell r="A90" t="str">
            <v>Kyrgyz Republic</v>
          </cell>
          <cell r="B90">
            <v>147</v>
          </cell>
          <cell r="C90">
            <v>1651</v>
          </cell>
          <cell r="D90">
            <v>58</v>
          </cell>
          <cell r="E90">
            <v>649</v>
          </cell>
          <cell r="F90">
            <v>3232.1287542687701</v>
          </cell>
          <cell r="G90">
            <v>1282.4371620246661</v>
          </cell>
          <cell r="H90">
            <v>4.5480861430984967E-2</v>
          </cell>
          <cell r="I90">
            <v>0.51080885865684478</v>
          </cell>
          <cell r="J90">
            <v>4.5226387473388301E-2</v>
          </cell>
          <cell r="K90">
            <v>0.50606768052118978</v>
          </cell>
        </row>
        <row r="91">
          <cell r="A91" t="str">
            <v>Lao PDR</v>
          </cell>
          <cell r="B91">
            <v>329</v>
          </cell>
          <cell r="C91">
            <v>2474</v>
          </cell>
          <cell r="D91">
            <v>113</v>
          </cell>
          <cell r="E91">
            <v>852</v>
          </cell>
          <cell r="F91">
            <v>5267.2846435582187</v>
          </cell>
          <cell r="G91">
            <v>1825.665113306763</v>
          </cell>
          <cell r="H91">
            <v>6.2461025417025882E-2</v>
          </cell>
          <cell r="I91">
            <v>0.46969172304474782</v>
          </cell>
          <cell r="J91">
            <v>6.1895250764433501E-2</v>
          </cell>
          <cell r="K91">
            <v>0.4666792358521889</v>
          </cell>
        </row>
        <row r="92">
          <cell r="A92" t="str">
            <v>Latvia</v>
          </cell>
          <cell r="B92">
            <v>7532</v>
          </cell>
          <cell r="C92">
            <v>13602</v>
          </cell>
          <cell r="D92">
            <v>5133</v>
          </cell>
          <cell r="E92">
            <v>9270</v>
          </cell>
          <cell r="F92">
            <v>22676.507790694664</v>
          </cell>
          <cell r="G92">
            <v>15032.282013148895</v>
          </cell>
          <cell r="H92">
            <v>0.33214990903893793</v>
          </cell>
          <cell r="I92">
            <v>0.59982780971158178</v>
          </cell>
          <cell r="J92">
            <v>0.3414651212311019</v>
          </cell>
          <cell r="K92">
            <v>0.61667283729053468</v>
          </cell>
        </row>
        <row r="93">
          <cell r="A93" t="str">
            <v>Lebanon</v>
          </cell>
          <cell r="B93">
            <v>4187</v>
          </cell>
          <cell r="C93">
            <v>11098</v>
          </cell>
          <cell r="D93">
            <v>2420</v>
          </cell>
          <cell r="E93">
            <v>6416</v>
          </cell>
          <cell r="F93">
            <v>13309.019953001703</v>
          </cell>
          <cell r="G93">
            <v>7923.8517172659958</v>
          </cell>
          <cell r="H93">
            <v>0.31459867178692358</v>
          </cell>
          <cell r="I93">
            <v>0.83387056591623543</v>
          </cell>
          <cell r="J93">
            <v>0.30540702758569338</v>
          </cell>
          <cell r="K93">
            <v>0.80970722685529295</v>
          </cell>
        </row>
        <row r="94">
          <cell r="A94" t="str">
            <v>Lesotho</v>
          </cell>
          <cell r="B94">
            <v>95</v>
          </cell>
          <cell r="C94">
            <v>1329</v>
          </cell>
          <cell r="D94">
            <v>41</v>
          </cell>
          <cell r="E94">
            <v>581</v>
          </cell>
          <cell r="F94">
            <v>2847.9681473311111</v>
          </cell>
          <cell r="G94">
            <v>1245.2479185888667</v>
          </cell>
          <cell r="H94">
            <v>3.3357114646463452E-2</v>
          </cell>
          <cell r="I94">
            <v>0.46664847752789401</v>
          </cell>
          <cell r="J94">
            <v>3.292517047244841E-2</v>
          </cell>
          <cell r="K94">
            <v>0.46657375718274458</v>
          </cell>
        </row>
        <row r="95">
          <cell r="A95" t="str">
            <v>Liberia</v>
          </cell>
          <cell r="B95">
            <v>11</v>
          </cell>
          <cell r="C95">
            <v>451</v>
          </cell>
          <cell r="D95">
            <v>6</v>
          </cell>
          <cell r="E95">
            <v>234</v>
          </cell>
          <cell r="F95">
            <v>1329.049282895317</v>
          </cell>
          <cell r="G95">
            <v>721.93005540524825</v>
          </cell>
          <cell r="H95">
            <v>8.2765930064208296E-3</v>
          </cell>
          <cell r="I95">
            <v>0.33934031326325403</v>
          </cell>
          <cell r="J95">
            <v>8.3110544506031954E-3</v>
          </cell>
          <cell r="K95">
            <v>0.32413112357352464</v>
          </cell>
        </row>
        <row r="96">
          <cell r="A96" t="str">
            <v>Libya</v>
          </cell>
          <cell r="B96">
            <v>6503</v>
          </cell>
          <cell r="C96">
            <v>12927</v>
          </cell>
          <cell r="D96">
            <v>3697</v>
          </cell>
          <cell r="E96">
            <v>7349</v>
          </cell>
          <cell r="F96">
            <v>21929.503505823272</v>
          </cell>
          <cell r="G96">
            <v>10363.789489455128</v>
          </cell>
          <cell r="H96">
            <v>0.29654114140218268</v>
          </cell>
          <cell r="I96">
            <v>0.58947983006397286</v>
          </cell>
          <cell r="J96">
            <v>0.35672279948966507</v>
          </cell>
          <cell r="K96">
            <v>0.70910355787112489</v>
          </cell>
        </row>
        <row r="97">
          <cell r="A97" t="str">
            <v>Lithuania</v>
          </cell>
          <cell r="B97">
            <v>9175</v>
          </cell>
          <cell r="C97">
            <v>14565</v>
          </cell>
          <cell r="D97">
            <v>5598</v>
          </cell>
          <cell r="E97">
            <v>8886</v>
          </cell>
          <cell r="F97">
            <v>26660.706404559711</v>
          </cell>
          <cell r="G97">
            <v>15693.786728259918</v>
          </cell>
          <cell r="H97">
            <v>0.34413941854259433</v>
          </cell>
          <cell r="I97">
            <v>0.54630960556652719</v>
          </cell>
          <cell r="J97">
            <v>0.3567016741676271</v>
          </cell>
          <cell r="K97">
            <v>0.56621133916640487</v>
          </cell>
        </row>
        <row r="98">
          <cell r="A98" t="str">
            <v>Luxembourg</v>
          </cell>
          <cell r="B98">
            <v>35195</v>
          </cell>
          <cell r="C98">
            <v>117072</v>
          </cell>
          <cell r="D98">
            <v>43092</v>
          </cell>
          <cell r="E98">
            <v>143342</v>
          </cell>
          <cell r="F98">
            <v>95590.538698425138</v>
          </cell>
          <cell r="G98">
            <v>113625.13289955996</v>
          </cell>
          <cell r="H98">
            <v>0.36818497394428684</v>
          </cell>
          <cell r="I98">
            <v>1.2247237184147051</v>
          </cell>
          <cell r="J98">
            <v>0.37924708117253947</v>
          </cell>
          <cell r="K98">
            <v>1.2615342780431205</v>
          </cell>
        </row>
        <row r="99">
          <cell r="A99" t="str">
            <v>Macao SAR, China</v>
          </cell>
          <cell r="B99">
            <v>48116</v>
          </cell>
          <cell r="C99">
            <v>288671</v>
          </cell>
          <cell r="D99">
            <v>30832</v>
          </cell>
          <cell r="E99">
            <v>184977</v>
          </cell>
          <cell r="F99">
            <v>139962.25600803955</v>
          </cell>
          <cell r="G99">
            <v>89287.454018411489</v>
          </cell>
          <cell r="H99">
            <v>0.3437783969217828</v>
          </cell>
          <cell r="I99">
            <v>2.0624917619462959</v>
          </cell>
          <cell r="J99">
            <v>0.34531167159993492</v>
          </cell>
          <cell r="K99">
            <v>2.0717020328730271</v>
          </cell>
        </row>
        <row r="100">
          <cell r="A100" t="str">
            <v>Macedonia</v>
          </cell>
          <cell r="B100">
            <v>1978</v>
          </cell>
          <cell r="C100">
            <v>7791</v>
          </cell>
          <cell r="D100">
            <v>824</v>
          </cell>
          <cell r="E100">
            <v>3246</v>
          </cell>
          <cell r="F100">
            <v>12653.596546254985</v>
          </cell>
          <cell r="G100">
            <v>5210.6758302815415</v>
          </cell>
          <cell r="H100">
            <v>0.15631919294798582</v>
          </cell>
          <cell r="I100">
            <v>0.61571427313334559</v>
          </cell>
          <cell r="J100">
            <v>0.15813687645110672</v>
          </cell>
          <cell r="K100">
            <v>0.62295182155375284</v>
          </cell>
        </row>
        <row r="101">
          <cell r="A101" t="str">
            <v>Madagascar</v>
          </cell>
          <cell r="B101">
            <v>28</v>
          </cell>
          <cell r="C101">
            <v>717</v>
          </cell>
          <cell r="D101">
            <v>9</v>
          </cell>
          <cell r="E101">
            <v>235</v>
          </cell>
          <cell r="F101">
            <v>1414.9077241513592</v>
          </cell>
          <cell r="G101">
            <v>461.72092053343613</v>
          </cell>
          <cell r="H101">
            <v>1.9789276376163675E-2</v>
          </cell>
          <cell r="I101">
            <v>0.50674682720390551</v>
          </cell>
          <cell r="J101">
            <v>1.9492294153797721E-2</v>
          </cell>
          <cell r="K101">
            <v>0.50896545846027386</v>
          </cell>
        </row>
        <row r="102">
          <cell r="A102" t="str">
            <v>Malawi</v>
          </cell>
          <cell r="B102">
            <v>9</v>
          </cell>
          <cell r="C102">
            <v>401</v>
          </cell>
          <cell r="D102">
            <v>3</v>
          </cell>
          <cell r="E102">
            <v>116</v>
          </cell>
          <cell r="F102">
            <v>1152.8485687840866</v>
          </cell>
          <cell r="G102">
            <v>348.43026964057208</v>
          </cell>
          <cell r="H102">
            <v>7.8067495104689518E-3</v>
          </cell>
          <cell r="I102">
            <v>0.34783406152200552</v>
          </cell>
          <cell r="J102">
            <v>8.6100441362189639E-3</v>
          </cell>
          <cell r="K102">
            <v>0.3329217066004666</v>
          </cell>
        </row>
        <row r="103">
          <cell r="A103" t="str">
            <v>Malaysia</v>
          </cell>
          <cell r="B103">
            <v>7709</v>
          </cell>
          <cell r="C103">
            <v>13712</v>
          </cell>
          <cell r="D103">
            <v>3481</v>
          </cell>
          <cell r="E103">
            <v>6192</v>
          </cell>
          <cell r="F103">
            <v>24279.371694235888</v>
          </cell>
          <cell r="G103">
            <v>10970.123284901401</v>
          </cell>
          <cell r="H103">
            <v>0.31751233504243342</v>
          </cell>
          <cell r="I103">
            <v>0.56475926035826274</v>
          </cell>
          <cell r="J103">
            <v>0.31731639741834378</v>
          </cell>
          <cell r="K103">
            <v>0.5644421524890505</v>
          </cell>
        </row>
        <row r="104">
          <cell r="A104" t="str">
            <v>Maldives</v>
          </cell>
          <cell r="B104">
            <v>1929</v>
          </cell>
          <cell r="C104">
            <v>7550</v>
          </cell>
          <cell r="D104">
            <v>1103</v>
          </cell>
          <cell r="E104">
            <v>4318</v>
          </cell>
          <cell r="F104">
            <v>13039.047916835289</v>
          </cell>
          <cell r="G104">
            <v>7928.4573651482406</v>
          </cell>
          <cell r="H104">
            <v>0.1479402493420845</v>
          </cell>
          <cell r="I104">
            <v>0.57903000649701297</v>
          </cell>
          <cell r="J104">
            <v>0.13911911853730161</v>
          </cell>
          <cell r="K104">
            <v>0.54462044772807638</v>
          </cell>
        </row>
        <row r="105">
          <cell r="A105" t="str">
            <v>Mali</v>
          </cell>
          <cell r="B105">
            <v>38</v>
          </cell>
          <cell r="C105">
            <v>844</v>
          </cell>
          <cell r="D105">
            <v>17</v>
          </cell>
          <cell r="E105">
            <v>368</v>
          </cell>
          <cell r="F105">
            <v>1863.3677566921865</v>
          </cell>
          <cell r="G105">
            <v>805.25966849418705</v>
          </cell>
          <cell r="H105">
            <v>2.0393183183257849E-2</v>
          </cell>
          <cell r="I105">
            <v>0.45294333175446377</v>
          </cell>
          <cell r="J105">
            <v>2.1111202591071677E-2</v>
          </cell>
          <cell r="K105">
            <v>0.45699544432437511</v>
          </cell>
        </row>
        <row r="106">
          <cell r="A106" t="str">
            <v>Malta</v>
          </cell>
          <cell r="B106">
            <v>12965</v>
          </cell>
          <cell r="C106">
            <v>16419</v>
          </cell>
          <cell r="D106">
            <v>10138</v>
          </cell>
          <cell r="E106">
            <v>12838</v>
          </cell>
          <cell r="F106">
            <v>31082.639066680247</v>
          </cell>
          <cell r="G106">
            <v>23830.93705790953</v>
          </cell>
          <cell r="H106">
            <v>0.41711387415292323</v>
          </cell>
          <cell r="I106">
            <v>0.52823699959250647</v>
          </cell>
          <cell r="J106">
            <v>0.42541340172081821</v>
          </cell>
          <cell r="K106">
            <v>0.53871150634167131</v>
          </cell>
        </row>
        <row r="107">
          <cell r="A107" t="str">
            <v>Marshall Islands</v>
          </cell>
          <cell r="B107">
            <v>196</v>
          </cell>
          <cell r="C107">
            <v>1908</v>
          </cell>
          <cell r="D107">
            <v>182</v>
          </cell>
          <cell r="E107">
            <v>1774</v>
          </cell>
          <cell r="F107">
            <v>3577.9524411785183</v>
          </cell>
          <cell r="G107">
            <v>3351.0274333485545</v>
          </cell>
          <cell r="H107">
            <v>5.4779934396065044E-2</v>
          </cell>
          <cell r="I107">
            <v>0.53326589197802088</v>
          </cell>
          <cell r="J107">
            <v>5.4311700999157241E-2</v>
          </cell>
          <cell r="K107">
            <v>0.52938987677200511</v>
          </cell>
        </row>
        <row r="108">
          <cell r="A108" t="str">
            <v>Mauritania</v>
          </cell>
          <cell r="B108">
            <v>131</v>
          </cell>
          <cell r="C108">
            <v>1564</v>
          </cell>
          <cell r="D108">
            <v>46</v>
          </cell>
          <cell r="E108">
            <v>550</v>
          </cell>
          <cell r="F108">
            <v>3822.3125480681952</v>
          </cell>
          <cell r="G108">
            <v>1477.361539245627</v>
          </cell>
          <cell r="H108">
            <v>3.4272445895667969E-2</v>
          </cell>
          <cell r="I108">
            <v>0.40917637695286035</v>
          </cell>
          <cell r="J108">
            <v>3.1136589641753233E-2</v>
          </cell>
          <cell r="K108">
            <v>0.37228531093400602</v>
          </cell>
        </row>
        <row r="109">
          <cell r="A109" t="str">
            <v>Mauritius</v>
          </cell>
          <cell r="B109">
            <v>4202</v>
          </cell>
          <cell r="C109">
            <v>11112</v>
          </cell>
          <cell r="D109">
            <v>2248</v>
          </cell>
          <cell r="E109">
            <v>5945</v>
          </cell>
          <cell r="F109">
            <v>18282.228080395733</v>
          </cell>
          <cell r="G109">
            <v>9637.0026500095792</v>
          </cell>
          <cell r="H109">
            <v>0.22984069455439396</v>
          </cell>
          <cell r="I109">
            <v>0.6078033788406535</v>
          </cell>
          <cell r="J109">
            <v>0.23326755025825022</v>
          </cell>
          <cell r="K109">
            <v>0.6168930543973743</v>
          </cell>
        </row>
        <row r="110">
          <cell r="A110" t="str">
            <v>Mexico</v>
          </cell>
          <cell r="B110">
            <v>3850</v>
          </cell>
          <cell r="C110">
            <v>10780</v>
          </cell>
          <cell r="D110">
            <v>2410</v>
          </cell>
          <cell r="E110">
            <v>6749</v>
          </cell>
          <cell r="F110">
            <v>17373.897018091251</v>
          </cell>
          <cell r="G110">
            <v>10725.183316603581</v>
          </cell>
          <cell r="H110">
            <v>0.22159680099352705</v>
          </cell>
          <cell r="I110">
            <v>0.6204710427818757</v>
          </cell>
          <cell r="J110">
            <v>0.22470478395172006</v>
          </cell>
          <cell r="K110">
            <v>0.62926663356438117</v>
          </cell>
        </row>
        <row r="111">
          <cell r="A111" t="str">
            <v>Micronesia, Fed. Sts.</v>
          </cell>
          <cell r="B111">
            <v>180</v>
          </cell>
          <cell r="C111">
            <v>1829</v>
          </cell>
          <cell r="D111">
            <v>162</v>
          </cell>
          <cell r="E111">
            <v>1646</v>
          </cell>
          <cell r="F111">
            <v>3257.744379203808</v>
          </cell>
          <cell r="G111">
            <v>2983.5979834979134</v>
          </cell>
          <cell r="H111">
            <v>5.5252953899345522E-2</v>
          </cell>
          <cell r="I111">
            <v>0.56143140378834977</v>
          </cell>
          <cell r="J111">
            <v>5.4296859327567414E-2</v>
          </cell>
          <cell r="K111">
            <v>0.55168290403195031</v>
          </cell>
        </row>
        <row r="112">
          <cell r="A112" t="str">
            <v>Moldova</v>
          </cell>
          <cell r="B112">
            <v>310</v>
          </cell>
          <cell r="C112">
            <v>2400</v>
          </cell>
          <cell r="D112">
            <v>148</v>
          </cell>
          <cell r="E112">
            <v>1151</v>
          </cell>
          <cell r="F112">
            <v>5637.5024647177934</v>
          </cell>
          <cell r="G112">
            <v>2668.6830317136864</v>
          </cell>
          <cell r="H112">
            <v>5.4988889484329159E-2</v>
          </cell>
          <cell r="I112">
            <v>0.42572043471738708</v>
          </cell>
          <cell r="J112">
            <v>5.5458066110220014E-2</v>
          </cell>
          <cell r="K112">
            <v>0.43129887900583269</v>
          </cell>
        </row>
        <row r="113">
          <cell r="A113" t="str">
            <v>Mongolia</v>
          </cell>
          <cell r="B113">
            <v>1264</v>
          </cell>
          <cell r="C113">
            <v>4849</v>
          </cell>
          <cell r="D113">
            <v>543</v>
          </cell>
          <cell r="E113">
            <v>2085</v>
          </cell>
          <cell r="F113">
            <v>11068.456560614377</v>
          </cell>
          <cell r="G113">
            <v>4366.0759014502546</v>
          </cell>
          <cell r="H113">
            <v>0.1141983973174521</v>
          </cell>
          <cell r="I113">
            <v>0.43809179477240923</v>
          </cell>
          <cell r="J113">
            <v>0.12436797074911932</v>
          </cell>
          <cell r="K113">
            <v>0.47754552304219844</v>
          </cell>
        </row>
        <row r="114">
          <cell r="A114" t="str">
            <v>Montenegro</v>
          </cell>
          <cell r="B114">
            <v>2912</v>
          </cell>
          <cell r="C114">
            <v>9786</v>
          </cell>
          <cell r="D114">
            <v>1464</v>
          </cell>
          <cell r="E114">
            <v>4921</v>
          </cell>
          <cell r="F114">
            <v>14870.226939477318</v>
          </cell>
          <cell r="G114">
            <v>7186.4319240618079</v>
          </cell>
          <cell r="H114">
            <v>0.19582754263616878</v>
          </cell>
          <cell r="I114">
            <v>0.65809352068597105</v>
          </cell>
          <cell r="J114">
            <v>0.20371722928289282</v>
          </cell>
          <cell r="K114">
            <v>0.68476262657180031</v>
          </cell>
        </row>
        <row r="115">
          <cell r="A115" t="str">
            <v>Morocco</v>
          </cell>
          <cell r="B115">
            <v>736</v>
          </cell>
          <cell r="C115">
            <v>3702</v>
          </cell>
          <cell r="D115">
            <v>316</v>
          </cell>
          <cell r="E115">
            <v>1590</v>
          </cell>
          <cell r="F115">
            <v>7278.3621418899702</v>
          </cell>
          <cell r="G115">
            <v>3121.6811755049798</v>
          </cell>
          <cell r="H115">
            <v>0.10112165149958904</v>
          </cell>
          <cell r="I115">
            <v>0.50863091555907425</v>
          </cell>
          <cell r="J115">
            <v>0.10122750602450045</v>
          </cell>
          <cell r="K115">
            <v>0.50934093221188514</v>
          </cell>
        </row>
        <row r="116">
          <cell r="A116" t="str">
            <v>Mozambique</v>
          </cell>
          <cell r="B116">
            <v>16</v>
          </cell>
          <cell r="C116">
            <v>537</v>
          </cell>
          <cell r="D116">
            <v>8</v>
          </cell>
          <cell r="E116">
            <v>294</v>
          </cell>
          <cell r="F116">
            <v>1109.6078282690191</v>
          </cell>
          <cell r="G116">
            <v>626.69775579491011</v>
          </cell>
          <cell r="H116">
            <v>1.441950894034327E-2</v>
          </cell>
          <cell r="I116">
            <v>0.48395476881027094</v>
          </cell>
          <cell r="J116">
            <v>1.2765324155106818E-2</v>
          </cell>
          <cell r="K116">
            <v>0.46912566270017558</v>
          </cell>
        </row>
        <row r="117">
          <cell r="A117" t="str">
            <v>Namibia</v>
          </cell>
          <cell r="B117">
            <v>1332</v>
          </cell>
          <cell r="C117">
            <v>4979</v>
          </cell>
          <cell r="D117">
            <v>791</v>
          </cell>
          <cell r="E117">
            <v>2958</v>
          </cell>
          <cell r="F117">
            <v>9955.4531084208065</v>
          </cell>
          <cell r="G117">
            <v>5694.0826342842483</v>
          </cell>
          <cell r="H117">
            <v>0.1337960196782334</v>
          </cell>
          <cell r="I117">
            <v>0.50012791439784088</v>
          </cell>
          <cell r="J117">
            <v>0.13891614344290762</v>
          </cell>
          <cell r="K117">
            <v>0.51948666536551302</v>
          </cell>
        </row>
        <row r="118">
          <cell r="A118" t="str">
            <v>Nepal</v>
          </cell>
          <cell r="B118">
            <v>72</v>
          </cell>
          <cell r="C118">
            <v>1154</v>
          </cell>
          <cell r="D118">
            <v>22</v>
          </cell>
          <cell r="E118">
            <v>357</v>
          </cell>
          <cell r="F118">
            <v>2333.1454730074101</v>
          </cell>
          <cell r="G118">
            <v>715.92374304606051</v>
          </cell>
          <cell r="H118">
            <v>3.0859627414141666E-2</v>
          </cell>
          <cell r="I118">
            <v>0.49461125049888172</v>
          </cell>
          <cell r="J118">
            <v>3.0729529804942621E-2</v>
          </cell>
          <cell r="K118">
            <v>0.49865646092565985</v>
          </cell>
        </row>
        <row r="119">
          <cell r="A119" t="str">
            <v>Netherlands</v>
          </cell>
          <cell r="B119">
            <v>21104</v>
          </cell>
          <cell r="C119">
            <v>26757</v>
          </cell>
          <cell r="D119">
            <v>23153</v>
          </cell>
          <cell r="E119">
            <v>29354</v>
          </cell>
          <cell r="F119">
            <v>49241.517840630506</v>
          </cell>
          <cell r="G119">
            <v>52184.061850493061</v>
          </cell>
          <cell r="H119">
            <v>0.42858142732932819</v>
          </cell>
          <cell r="I119">
            <v>0.54338292508770059</v>
          </cell>
          <cell r="J119">
            <v>0.44367952932320925</v>
          </cell>
          <cell r="K119">
            <v>0.56250891477361398</v>
          </cell>
        </row>
        <row r="120">
          <cell r="A120" t="str">
            <v>New Zealand</v>
          </cell>
          <cell r="B120">
            <v>17226</v>
          </cell>
          <cell r="C120">
            <v>18117</v>
          </cell>
          <cell r="D120">
            <v>20555</v>
          </cell>
          <cell r="E120">
            <v>21619</v>
          </cell>
          <cell r="F120">
            <v>36219.424008047718</v>
          </cell>
          <cell r="G120">
            <v>42949.142228549783</v>
          </cell>
          <cell r="H120">
            <v>0.47560115799115127</v>
          </cell>
          <cell r="I120">
            <v>0.50020121788724525</v>
          </cell>
          <cell r="J120">
            <v>0.47858930198462446</v>
          </cell>
          <cell r="K120">
            <v>0.50336278859672079</v>
          </cell>
        </row>
        <row r="121">
          <cell r="A121" t="str">
            <v>Nicaragua</v>
          </cell>
          <cell r="B121">
            <v>297</v>
          </cell>
          <cell r="C121">
            <v>2350</v>
          </cell>
          <cell r="D121">
            <v>118</v>
          </cell>
          <cell r="E121">
            <v>937</v>
          </cell>
          <cell r="F121">
            <v>4697.707026505278</v>
          </cell>
          <cell r="G121">
            <v>1811.63803574901</v>
          </cell>
          <cell r="H121">
            <v>6.3222333432943881E-2</v>
          </cell>
          <cell r="I121">
            <v>0.50024405241554915</v>
          </cell>
          <cell r="J121">
            <v>6.5134424024837642E-2</v>
          </cell>
          <cell r="K121">
            <v>0.51721148568875319</v>
          </cell>
        </row>
        <row r="122">
          <cell r="A122" t="str">
            <v>Niger</v>
          </cell>
          <cell r="B122">
            <v>12</v>
          </cell>
          <cell r="C122">
            <v>469</v>
          </cell>
          <cell r="D122">
            <v>5</v>
          </cell>
          <cell r="E122">
            <v>213</v>
          </cell>
          <cell r="F122">
            <v>902.66259953714155</v>
          </cell>
          <cell r="G122">
            <v>414.38861312662334</v>
          </cell>
          <cell r="H122">
            <v>1.3294003768576699E-2</v>
          </cell>
          <cell r="I122">
            <v>0.51957398062187266</v>
          </cell>
          <cell r="J122">
            <v>1.2065968614036618E-2</v>
          </cell>
          <cell r="K122">
            <v>0.51401026295795993</v>
          </cell>
        </row>
        <row r="123">
          <cell r="A123" t="str">
            <v>Nigeria</v>
          </cell>
          <cell r="B123">
            <v>446</v>
          </cell>
          <cell r="C123">
            <v>2880</v>
          </cell>
          <cell r="D123">
            <v>239</v>
          </cell>
          <cell r="E123">
            <v>1545</v>
          </cell>
          <cell r="F123">
            <v>5698.1666779838142</v>
          </cell>
          <cell r="G123">
            <v>2998.0728426411752</v>
          </cell>
          <cell r="H123">
            <v>7.8270788694761104E-2</v>
          </cell>
          <cell r="I123">
            <v>0.50542572071953362</v>
          </cell>
          <cell r="J123">
            <v>7.9717876297312085E-2</v>
          </cell>
          <cell r="K123">
            <v>0.51533104133618068</v>
          </cell>
        </row>
        <row r="124">
          <cell r="A124" t="str">
            <v>Norway</v>
          </cell>
          <cell r="B124">
            <v>28057</v>
          </cell>
          <cell r="C124">
            <v>60862</v>
          </cell>
          <cell r="D124">
            <v>43211</v>
          </cell>
          <cell r="E124">
            <v>93736</v>
          </cell>
          <cell r="F124">
            <v>67056.117039787714</v>
          </cell>
          <cell r="G124">
            <v>103059.24822758982</v>
          </cell>
          <cell r="H124">
            <v>0.41841074667882117</v>
          </cell>
          <cell r="I124">
            <v>0.9076278598697799</v>
          </cell>
          <cell r="J124">
            <v>0.41928308951541582</v>
          </cell>
          <cell r="K124">
            <v>0.90953506465522704</v>
          </cell>
        </row>
        <row r="125">
          <cell r="A125" t="str">
            <v>Oman</v>
          </cell>
          <cell r="B125">
            <v>21322</v>
          </cell>
          <cell r="C125">
            <v>27562</v>
          </cell>
          <cell r="F125">
            <v>42862.893654168343</v>
          </cell>
          <cell r="G125">
            <v>20926.55404957111</v>
          </cell>
          <cell r="H125">
            <v>0.49744658333225883</v>
          </cell>
          <cell r="I125">
            <v>0.64302704857910686</v>
          </cell>
          <cell r="J125">
            <v>0</v>
          </cell>
          <cell r="K125">
            <v>0</v>
          </cell>
        </row>
        <row r="126">
          <cell r="A126" t="str">
            <v>Pakistan</v>
          </cell>
          <cell r="B126">
            <v>314</v>
          </cell>
          <cell r="C126">
            <v>2416</v>
          </cell>
          <cell r="D126">
            <v>87</v>
          </cell>
          <cell r="E126">
            <v>669</v>
          </cell>
          <cell r="F126">
            <v>4398.3812296295609</v>
          </cell>
          <cell r="G126">
            <v>1208.904310296439</v>
          </cell>
          <cell r="H126">
            <v>7.1389900876428936E-2</v>
          </cell>
          <cell r="I126">
            <v>0.54929299527851061</v>
          </cell>
          <cell r="J126">
            <v>7.1965993717622259E-2</v>
          </cell>
          <cell r="K126">
            <v>0.55339367582861254</v>
          </cell>
        </row>
        <row r="127">
          <cell r="A127" t="str">
            <v>Palau</v>
          </cell>
          <cell r="B127">
            <v>3235</v>
          </cell>
          <cell r="C127">
            <v>10149</v>
          </cell>
          <cell r="D127">
            <v>2531</v>
          </cell>
          <cell r="E127">
            <v>7940</v>
          </cell>
          <cell r="F127">
            <v>15407.274929104651</v>
          </cell>
          <cell r="G127">
            <v>12799.369533113711</v>
          </cell>
          <cell r="H127">
            <v>0.20996574766696868</v>
          </cell>
          <cell r="I127">
            <v>0.65871479847668168</v>
          </cell>
          <cell r="J127">
            <v>0.19774411493097049</v>
          </cell>
          <cell r="K127">
            <v>0.62034305513706278</v>
          </cell>
        </row>
        <row r="128">
          <cell r="A128" t="str">
            <v>Panama</v>
          </cell>
          <cell r="B128">
            <v>5352</v>
          </cell>
          <cell r="C128">
            <v>12083</v>
          </cell>
          <cell r="D128">
            <v>3042</v>
          </cell>
          <cell r="E128">
            <v>6869</v>
          </cell>
          <cell r="F128">
            <v>20111.951216690668</v>
          </cell>
          <cell r="G128">
            <v>11889.127627438542</v>
          </cell>
          <cell r="H128">
            <v>0.26611043067558948</v>
          </cell>
          <cell r="I128">
            <v>0.60078705789483333</v>
          </cell>
          <cell r="J128">
            <v>0.25586402092105265</v>
          </cell>
          <cell r="K128">
            <v>0.57775475335526316</v>
          </cell>
        </row>
        <row r="129">
          <cell r="A129" t="str">
            <v>Papua New Guinea</v>
          </cell>
          <cell r="B129">
            <v>92</v>
          </cell>
          <cell r="C129">
            <v>1305</v>
          </cell>
          <cell r="D129">
            <v>75</v>
          </cell>
          <cell r="E129">
            <v>1073</v>
          </cell>
          <cell r="F129">
            <v>3318.6709103089738</v>
          </cell>
          <cell r="G129">
            <v>2729.8755508986337</v>
          </cell>
          <cell r="H129">
            <v>2.7721941248894318E-2</v>
          </cell>
          <cell r="I129">
            <v>0.39322971010659874</v>
          </cell>
          <cell r="J129">
            <v>2.7473779885427794E-2</v>
          </cell>
          <cell r="K129">
            <v>0.39305821089418697</v>
          </cell>
        </row>
        <row r="130">
          <cell r="A130" t="str">
            <v>Paraguay</v>
          </cell>
          <cell r="B130">
            <v>919</v>
          </cell>
          <cell r="C130">
            <v>4135</v>
          </cell>
          <cell r="D130">
            <v>484</v>
          </cell>
          <cell r="E130">
            <v>2179</v>
          </cell>
          <cell r="F130">
            <v>10898.449016548126</v>
          </cell>
          <cell r="G130">
            <v>5926.8328628434429</v>
          </cell>
          <cell r="H130">
            <v>8.4323925230516475E-2</v>
          </cell>
          <cell r="I130">
            <v>0.37941178544960352</v>
          </cell>
          <cell r="J130">
            <v>8.1662501913002714E-2</v>
          </cell>
          <cell r="K130">
            <v>0.3676499827860184</v>
          </cell>
        </row>
        <row r="131">
          <cell r="A131" t="str">
            <v>Peru</v>
          </cell>
          <cell r="B131">
            <v>1969</v>
          </cell>
          <cell r="C131">
            <v>7747</v>
          </cell>
          <cell r="D131">
            <v>1114</v>
          </cell>
          <cell r="E131">
            <v>4383</v>
          </cell>
          <cell r="F131">
            <v>12169.120077591853</v>
          </cell>
          <cell r="G131">
            <v>6756.7527692655649</v>
          </cell>
          <cell r="H131">
            <v>0.16180298883118963</v>
          </cell>
          <cell r="I131">
            <v>0.63661135321240525</v>
          </cell>
          <cell r="J131">
            <v>0.16487209729905331</v>
          </cell>
          <cell r="K131">
            <v>0.64868438282024288</v>
          </cell>
        </row>
        <row r="132">
          <cell r="A132" t="str">
            <v>Philippines</v>
          </cell>
          <cell r="B132">
            <v>606</v>
          </cell>
          <cell r="C132">
            <v>3358</v>
          </cell>
          <cell r="D132">
            <v>256</v>
          </cell>
          <cell r="E132">
            <v>1421</v>
          </cell>
          <cell r="F132">
            <v>6514.667171062667</v>
          </cell>
          <cell r="G132">
            <v>2749.3866357400607</v>
          </cell>
          <cell r="H132">
            <v>9.302086877005411E-2</v>
          </cell>
          <cell r="I132">
            <v>0.51545227282152095</v>
          </cell>
          <cell r="J132">
            <v>9.3111676863553136E-2</v>
          </cell>
          <cell r="K132">
            <v>0.51684255009026958</v>
          </cell>
        </row>
        <row r="133">
          <cell r="A133" t="str">
            <v>Poland</v>
          </cell>
          <cell r="B133">
            <v>7694</v>
          </cell>
          <cell r="C133">
            <v>13703</v>
          </cell>
          <cell r="D133">
            <v>4440</v>
          </cell>
          <cell r="E133">
            <v>7908</v>
          </cell>
          <cell r="F133">
            <v>24719.247505352094</v>
          </cell>
          <cell r="G133">
            <v>13781.062605381298</v>
          </cell>
          <cell r="H133">
            <v>0.31125542953255886</v>
          </cell>
          <cell r="I133">
            <v>0.55434535363720483</v>
          </cell>
          <cell r="J133">
            <v>0.3221812517030615</v>
          </cell>
          <cell r="K133">
            <v>0.57383093208734459</v>
          </cell>
        </row>
        <row r="134">
          <cell r="A134" t="str">
            <v>Portugal</v>
          </cell>
          <cell r="B134">
            <v>9527</v>
          </cell>
          <cell r="C134">
            <v>14756</v>
          </cell>
          <cell r="D134">
            <v>7738</v>
          </cell>
          <cell r="E134">
            <v>11985</v>
          </cell>
          <cell r="F134">
            <v>27899.509465219726</v>
          </cell>
          <cell r="G134">
            <v>21618.735338966253</v>
          </cell>
          <cell r="H134">
            <v>0.34147553783612622</v>
          </cell>
          <cell r="I134">
            <v>0.52889818791958421</v>
          </cell>
          <cell r="J134">
            <v>0.357930280318146</v>
          </cell>
          <cell r="K134">
            <v>0.55438025453773321</v>
          </cell>
        </row>
        <row r="135">
          <cell r="A135" t="str">
            <v>Puerto Rico</v>
          </cell>
          <cell r="B135">
            <v>17145</v>
          </cell>
          <cell r="C135">
            <v>18088</v>
          </cell>
          <cell r="D135">
            <v>14075</v>
          </cell>
          <cell r="E135">
            <v>14849</v>
          </cell>
          <cell r="F135">
            <v>36207.679543384256</v>
          </cell>
          <cell r="G135">
            <v>28513.165735106708</v>
          </cell>
          <cell r="H135">
            <v>0.47351833136549831</v>
          </cell>
          <cell r="I135">
            <v>0.49956253005185963</v>
          </cell>
          <cell r="J135">
            <v>0.49363161322596388</v>
          </cell>
          <cell r="K135">
            <v>0.52077696801366513</v>
          </cell>
        </row>
        <row r="136">
          <cell r="A136" t="str">
            <v>Qatar</v>
          </cell>
          <cell r="B136">
            <v>45558</v>
          </cell>
          <cell r="C136">
            <v>246565</v>
          </cell>
          <cell r="D136">
            <v>31105</v>
          </cell>
          <cell r="E136">
            <v>168345</v>
          </cell>
          <cell r="F136">
            <v>122495.78800525569</v>
          </cell>
          <cell r="G136">
            <v>85050.910971682155</v>
          </cell>
          <cell r="H136">
            <v>0.37191482859839503</v>
          </cell>
          <cell r="I136">
            <v>2.0128447191132901</v>
          </cell>
          <cell r="J136">
            <v>0.36572212624925865</v>
          </cell>
          <cell r="K136">
            <v>1.9793438785864474</v>
          </cell>
        </row>
        <row r="137">
          <cell r="A137" t="str">
            <v>Romania</v>
          </cell>
          <cell r="B137">
            <v>4932</v>
          </cell>
          <cell r="C137">
            <v>11746</v>
          </cell>
          <cell r="D137">
            <v>2467</v>
          </cell>
          <cell r="E137">
            <v>5875</v>
          </cell>
          <cell r="F137">
            <v>19797.378874675709</v>
          </cell>
          <cell r="G137">
            <v>9555.2442173314048</v>
          </cell>
          <cell r="H137">
            <v>0.24912388812788172</v>
          </cell>
          <cell r="I137">
            <v>0.59331086576441572</v>
          </cell>
          <cell r="J137">
            <v>0.25818283069367592</v>
          </cell>
          <cell r="K137">
            <v>0.61484561423808104</v>
          </cell>
        </row>
        <row r="138">
          <cell r="A138" t="str">
            <v>Russian Federation</v>
          </cell>
          <cell r="B138">
            <v>8263</v>
          </cell>
          <cell r="C138">
            <v>14046</v>
          </cell>
          <cell r="D138">
            <v>5007</v>
          </cell>
          <cell r="E138">
            <v>8511</v>
          </cell>
          <cell r="F138">
            <v>26240.274504790301</v>
          </cell>
          <cell r="G138">
            <v>16007.089993444</v>
          </cell>
          <cell r="H138">
            <v>0.31489762039233032</v>
          </cell>
          <cell r="I138">
            <v>0.53528403437379546</v>
          </cell>
          <cell r="J138">
            <v>0.31279889111954201</v>
          </cell>
          <cell r="K138">
            <v>0.53170188981793931</v>
          </cell>
        </row>
        <row r="139">
          <cell r="A139" t="str">
            <v>Rwanda</v>
          </cell>
          <cell r="B139">
            <v>30</v>
          </cell>
          <cell r="C139">
            <v>746</v>
          </cell>
          <cell r="D139">
            <v>13</v>
          </cell>
          <cell r="E139">
            <v>323</v>
          </cell>
          <cell r="F139">
            <v>1651.5872569030994</v>
          </cell>
          <cell r="G139">
            <v>704.98015941880374</v>
          </cell>
          <cell r="H139">
            <v>1.8164344556795123E-2</v>
          </cell>
          <cell r="I139">
            <v>0.45168670131230537</v>
          </cell>
          <cell r="J139">
            <v>1.844023526948247E-2</v>
          </cell>
          <cell r="K139">
            <v>0.45816892246483371</v>
          </cell>
        </row>
        <row r="140">
          <cell r="A140" t="str">
            <v>Samoa</v>
          </cell>
          <cell r="B140">
            <v>363</v>
          </cell>
          <cell r="C140">
            <v>2598</v>
          </cell>
          <cell r="D140">
            <v>265</v>
          </cell>
          <cell r="E140">
            <v>1897</v>
          </cell>
          <cell r="F140">
            <v>5694.4558123640836</v>
          </cell>
          <cell r="G140">
            <v>4219.9097381839192</v>
          </cell>
          <cell r="H140">
            <v>6.3746214205725585E-2</v>
          </cell>
          <cell r="I140">
            <v>0.45623323555502776</v>
          </cell>
          <cell r="J140">
            <v>6.2797551711152338E-2</v>
          </cell>
          <cell r="K140">
            <v>0.44953568149455092</v>
          </cell>
        </row>
        <row r="141">
          <cell r="A141" t="str">
            <v>Sao Tome and Principe</v>
          </cell>
          <cell r="B141">
            <v>125</v>
          </cell>
          <cell r="C141">
            <v>1527</v>
          </cell>
          <cell r="D141">
            <v>68</v>
          </cell>
          <cell r="E141">
            <v>827</v>
          </cell>
          <cell r="F141">
            <v>2813.1534866699412</v>
          </cell>
          <cell r="G141">
            <v>1577.0223291099819</v>
          </cell>
          <cell r="H141">
            <v>4.4434120140372513E-2</v>
          </cell>
          <cell r="I141">
            <v>0.54280721163479062</v>
          </cell>
          <cell r="J141">
            <v>4.3119237276987007E-2</v>
          </cell>
          <cell r="K141">
            <v>0.52440601805982723</v>
          </cell>
        </row>
        <row r="142">
          <cell r="A142" t="str">
            <v>Saudi Arabia</v>
          </cell>
          <cell r="B142">
            <v>24484</v>
          </cell>
          <cell r="C142">
            <v>41080</v>
          </cell>
          <cell r="D142">
            <v>11799</v>
          </cell>
          <cell r="E142">
            <v>19797</v>
          </cell>
          <cell r="F142">
            <v>51188.963637783345</v>
          </cell>
          <cell r="G142">
            <v>24844.744370948662</v>
          </cell>
          <cell r="H142">
            <v>0.47830622579606186</v>
          </cell>
          <cell r="I142">
            <v>0.80251673565194492</v>
          </cell>
          <cell r="J142">
            <v>0.47490929364508777</v>
          </cell>
          <cell r="K142">
            <v>0.79682848430305986</v>
          </cell>
        </row>
        <row r="143">
          <cell r="A143" t="str">
            <v>Senegal</v>
          </cell>
          <cell r="B143">
            <v>73</v>
          </cell>
          <cell r="C143">
            <v>1166</v>
          </cell>
          <cell r="D143">
            <v>34</v>
          </cell>
          <cell r="E143">
            <v>544</v>
          </cell>
          <cell r="F143">
            <v>2903.7408258962128</v>
          </cell>
          <cell r="G143">
            <v>1375.6787539048767</v>
          </cell>
          <cell r="H143">
            <v>2.5139984722110736E-2</v>
          </cell>
          <cell r="I143">
            <v>0.40155098884905643</v>
          </cell>
          <cell r="J143">
            <v>2.4715072398618275E-2</v>
          </cell>
          <cell r="K143">
            <v>0.3954411583778924</v>
          </cell>
        </row>
        <row r="144">
          <cell r="A144" t="str">
            <v>Serbia</v>
          </cell>
          <cell r="B144">
            <v>2175</v>
          </cell>
          <cell r="C144">
            <v>8760</v>
          </cell>
          <cell r="D144">
            <v>1061</v>
          </cell>
          <cell r="E144">
            <v>4275</v>
          </cell>
          <cell r="F144">
            <v>14629.070170126068</v>
          </cell>
          <cell r="G144">
            <v>6755.0735107059418</v>
          </cell>
          <cell r="H144">
            <v>0.14867657169637163</v>
          </cell>
          <cell r="I144">
            <v>0.59880770945297268</v>
          </cell>
          <cell r="J144">
            <v>0.15706712862834851</v>
          </cell>
          <cell r="K144">
            <v>0.63285765776266723</v>
          </cell>
        </row>
        <row r="145">
          <cell r="A145" t="str">
            <v>Seychelles</v>
          </cell>
          <cell r="B145">
            <v>8310</v>
          </cell>
          <cell r="C145">
            <v>14074</v>
          </cell>
          <cell r="D145">
            <v>5470</v>
          </cell>
          <cell r="E145">
            <v>9265</v>
          </cell>
          <cell r="F145">
            <v>24412.886204365353</v>
          </cell>
          <cell r="G145">
            <v>14765.67398004282</v>
          </cell>
          <cell r="H145">
            <v>0.34039400054689395</v>
          </cell>
          <cell r="I145">
            <v>0.57649881632936051</v>
          </cell>
          <cell r="J145">
            <v>0.37045379759794322</v>
          </cell>
          <cell r="K145">
            <v>0.6274688180520922</v>
          </cell>
        </row>
        <row r="146">
          <cell r="A146" t="str">
            <v>Sierra Leone</v>
          </cell>
          <cell r="B146">
            <v>53</v>
          </cell>
          <cell r="C146">
            <v>990</v>
          </cell>
          <cell r="D146">
            <v>23</v>
          </cell>
          <cell r="E146">
            <v>435</v>
          </cell>
          <cell r="F146">
            <v>1730.9963166197902</v>
          </cell>
          <cell r="G146">
            <v>716.83530473477401</v>
          </cell>
          <cell r="H146">
            <v>3.0618204955800227E-2</v>
          </cell>
          <cell r="I146">
            <v>0.5719249604951363</v>
          </cell>
          <cell r="J146">
            <v>3.2085473257361261E-2</v>
          </cell>
          <cell r="K146">
            <v>0.60683395073704993</v>
          </cell>
        </row>
        <row r="147">
          <cell r="A147" t="str">
            <v>Singapore</v>
          </cell>
          <cell r="B147">
            <v>31889</v>
          </cell>
          <cell r="C147">
            <v>88068</v>
          </cell>
          <cell r="D147">
            <v>22342</v>
          </cell>
          <cell r="E147">
            <v>61701</v>
          </cell>
          <cell r="F147">
            <v>82881.406999587882</v>
          </cell>
          <cell r="G147">
            <v>56967.425794038332</v>
          </cell>
          <cell r="H147">
            <v>0.38475456865927199</v>
          </cell>
          <cell r="I147">
            <v>1.0625784863960852</v>
          </cell>
          <cell r="J147">
            <v>0.39218903941308336</v>
          </cell>
          <cell r="K147">
            <v>1.0830926470694948</v>
          </cell>
        </row>
        <row r="148">
          <cell r="A148" t="str">
            <v>Slovak Republic</v>
          </cell>
          <cell r="B148">
            <v>9686</v>
          </cell>
          <cell r="C148">
            <v>14841</v>
          </cell>
          <cell r="D148">
            <v>6561</v>
          </cell>
          <cell r="E148">
            <v>10053</v>
          </cell>
          <cell r="F148">
            <v>27897.598574919677</v>
          </cell>
          <cell r="G148">
            <v>18191.612786162987</v>
          </cell>
          <cell r="H148">
            <v>0.34719834303974273</v>
          </cell>
          <cell r="I148">
            <v>0.53198127287351038</v>
          </cell>
          <cell r="J148">
            <v>0.3606607109068673</v>
          </cell>
          <cell r="K148">
            <v>0.55261730326882141</v>
          </cell>
        </row>
        <row r="149">
          <cell r="A149" t="str">
            <v>Slovenia</v>
          </cell>
          <cell r="B149">
            <v>11374</v>
          </cell>
          <cell r="C149">
            <v>15690</v>
          </cell>
          <cell r="D149">
            <v>9135</v>
          </cell>
          <cell r="E149">
            <v>12603</v>
          </cell>
          <cell r="F149">
            <v>29796.811989856145</v>
          </cell>
          <cell r="G149">
            <v>23357.939198651973</v>
          </cell>
          <cell r="H149">
            <v>0.38171868869300846</v>
          </cell>
          <cell r="I149">
            <v>0.52656639929605265</v>
          </cell>
          <cell r="J149">
            <v>0.391087583639536</v>
          </cell>
          <cell r="K149">
            <v>0.53955958583569485</v>
          </cell>
        </row>
        <row r="150">
          <cell r="A150" t="str">
            <v>Solomon Islands</v>
          </cell>
          <cell r="B150">
            <v>61</v>
          </cell>
          <cell r="C150">
            <v>1063</v>
          </cell>
          <cell r="D150">
            <v>57</v>
          </cell>
          <cell r="E150">
            <v>1004</v>
          </cell>
          <cell r="F150">
            <v>2185.8687604244515</v>
          </cell>
          <cell r="G150">
            <v>1977.4514107432713</v>
          </cell>
          <cell r="H150">
            <v>2.7906524446671278E-2</v>
          </cell>
          <cell r="I150">
            <v>0.48630549978379622</v>
          </cell>
          <cell r="J150">
            <v>2.8824981332196284E-2</v>
          </cell>
          <cell r="K150">
            <v>0.50772423258815913</v>
          </cell>
        </row>
        <row r="151">
          <cell r="A151" t="str">
            <v>South Africa</v>
          </cell>
          <cell r="B151">
            <v>2221</v>
          </cell>
          <cell r="C151">
            <v>8909</v>
          </cell>
          <cell r="D151">
            <v>1175</v>
          </cell>
          <cell r="E151">
            <v>4714</v>
          </cell>
          <cell r="F151">
            <v>12815.727074148177</v>
          </cell>
          <cell r="G151">
            <v>6828.9893930886064</v>
          </cell>
          <cell r="H151">
            <v>0.17330269185274635</v>
          </cell>
          <cell r="I151">
            <v>0.69516149559482987</v>
          </cell>
          <cell r="J151">
            <v>0.17206059818882988</v>
          </cell>
          <cell r="K151">
            <v>0.69029247647842051</v>
          </cell>
        </row>
        <row r="152">
          <cell r="A152" t="str">
            <v>South Sudan</v>
          </cell>
          <cell r="B152">
            <v>77</v>
          </cell>
          <cell r="C152">
            <v>1198</v>
          </cell>
          <cell r="D152">
            <v>40</v>
          </cell>
          <cell r="E152">
            <v>617</v>
          </cell>
          <cell r="F152">
            <v>2222.6299765968956</v>
          </cell>
          <cell r="G152">
            <v>1280.3071972559119</v>
          </cell>
          <cell r="H152">
            <v>3.4643643256308428E-2</v>
          </cell>
          <cell r="I152">
            <v>0.53900109897477266</v>
          </cell>
          <cell r="J152">
            <v>3.1242501866530298E-2</v>
          </cell>
          <cell r="K152">
            <v>0.48191559129122985</v>
          </cell>
        </row>
        <row r="153">
          <cell r="A153" t="str">
            <v>Spain</v>
          </cell>
          <cell r="B153">
            <v>14638</v>
          </cell>
          <cell r="C153">
            <v>17124</v>
          </cell>
          <cell r="D153">
            <v>13277</v>
          </cell>
          <cell r="E153">
            <v>15531</v>
          </cell>
          <cell r="F153">
            <v>32603.905771397109</v>
          </cell>
          <cell r="G153">
            <v>29211.773745593502</v>
          </cell>
          <cell r="H153">
            <v>0.44896461493400847</v>
          </cell>
          <cell r="I153">
            <v>0.52521314838980471</v>
          </cell>
          <cell r="J153">
            <v>0.45450851823069427</v>
          </cell>
          <cell r="K153">
            <v>0.53166918706341137</v>
          </cell>
        </row>
        <row r="154">
          <cell r="A154" t="str">
            <v>Sri Lanka</v>
          </cell>
          <cell r="B154">
            <v>1346</v>
          </cell>
          <cell r="C154">
            <v>5005</v>
          </cell>
          <cell r="D154">
            <v>453</v>
          </cell>
          <cell r="E154">
            <v>1686</v>
          </cell>
          <cell r="F154">
            <v>10618.202082878408</v>
          </cell>
          <cell r="G154">
            <v>3610.2893630489784</v>
          </cell>
          <cell r="H154">
            <v>0.1267634567033144</v>
          </cell>
          <cell r="I154">
            <v>0.47136040178312677</v>
          </cell>
          <cell r="J154">
            <v>0.12547470699618113</v>
          </cell>
          <cell r="K154">
            <v>0.46699857835664765</v>
          </cell>
        </row>
        <row r="155">
          <cell r="A155" t="str">
            <v>St. Kitts and Nevis</v>
          </cell>
          <cell r="B155">
            <v>6222</v>
          </cell>
          <cell r="C155">
            <v>12731</v>
          </cell>
          <cell r="D155">
            <v>4110</v>
          </cell>
          <cell r="E155">
            <v>8409</v>
          </cell>
          <cell r="F155">
            <v>26469.091091025355</v>
          </cell>
          <cell r="G155">
            <v>16878.19045739427</v>
          </cell>
          <cell r="H155">
            <v>0.23506662841587483</v>
          </cell>
          <cell r="I155">
            <v>0.48097609231155614</v>
          </cell>
          <cell r="J155">
            <v>0.24350951663775217</v>
          </cell>
          <cell r="K155">
            <v>0.49821691615738639</v>
          </cell>
        </row>
        <row r="156">
          <cell r="A156" t="str">
            <v>St. Lucia</v>
          </cell>
          <cell r="B156">
            <v>1584</v>
          </cell>
          <cell r="C156">
            <v>5914</v>
          </cell>
          <cell r="D156">
            <v>1107</v>
          </cell>
          <cell r="E156">
            <v>4133</v>
          </cell>
          <cell r="F156">
            <v>12072.579150432286</v>
          </cell>
          <cell r="G156">
            <v>8343.7953735678384</v>
          </cell>
          <cell r="H156">
            <v>0.13120642907056701</v>
          </cell>
          <cell r="I156">
            <v>0.4898704681334175</v>
          </cell>
          <cell r="J156">
            <v>0.13267343582116667</v>
          </cell>
          <cell r="K156">
            <v>0.49533813030612633</v>
          </cell>
        </row>
        <row r="157">
          <cell r="A157" t="str">
            <v>St. Vincent and the Grenadines</v>
          </cell>
          <cell r="B157">
            <v>1615</v>
          </cell>
          <cell r="C157">
            <v>6058</v>
          </cell>
          <cell r="D157">
            <v>998</v>
          </cell>
          <cell r="E157">
            <v>3746</v>
          </cell>
          <cell r="F157">
            <v>10639.286342159954</v>
          </cell>
          <cell r="G157">
            <v>6639.6217913993278</v>
          </cell>
          <cell r="H157">
            <v>0.15179589570780627</v>
          </cell>
          <cell r="I157">
            <v>0.56939909362098473</v>
          </cell>
          <cell r="J157">
            <v>0.15030976633228793</v>
          </cell>
          <cell r="K157">
            <v>0.5641887622051609</v>
          </cell>
        </row>
        <row r="158">
          <cell r="A158" t="str">
            <v>Sudan</v>
          </cell>
          <cell r="B158">
            <v>162</v>
          </cell>
          <cell r="C158">
            <v>1734</v>
          </cell>
          <cell r="D158">
            <v>84</v>
          </cell>
          <cell r="E158">
            <v>901</v>
          </cell>
          <cell r="F158">
            <v>4306.1493379733802</v>
          </cell>
          <cell r="G158">
            <v>1943.91645802007</v>
          </cell>
          <cell r="H158">
            <v>3.7620618163754324E-2</v>
          </cell>
          <cell r="I158">
            <v>0.40267994997499995</v>
          </cell>
          <cell r="J158">
            <v>4.3211733535892902E-2</v>
          </cell>
          <cell r="K158">
            <v>0.46349728471237506</v>
          </cell>
        </row>
        <row r="159">
          <cell r="A159" t="str">
            <v>Suriname</v>
          </cell>
          <cell r="B159">
            <v>3740</v>
          </cell>
          <cell r="C159">
            <v>10672</v>
          </cell>
          <cell r="D159">
            <v>2286</v>
          </cell>
          <cell r="E159">
            <v>6525</v>
          </cell>
          <cell r="F159">
            <v>15851.996617001641</v>
          </cell>
          <cell r="G159">
            <v>9402.2331369556159</v>
          </cell>
          <cell r="H159">
            <v>0.23593242481447174</v>
          </cell>
          <cell r="I159">
            <v>0.67322749668985093</v>
          </cell>
          <cell r="J159">
            <v>0.24313372862611152</v>
          </cell>
          <cell r="K159">
            <v>0.69398406792886169</v>
          </cell>
        </row>
        <row r="160">
          <cell r="A160" t="str">
            <v>Eswatini</v>
          </cell>
          <cell r="B160">
            <v>634</v>
          </cell>
          <cell r="C160">
            <v>3436</v>
          </cell>
          <cell r="D160">
            <v>288</v>
          </cell>
          <cell r="E160">
            <v>1559</v>
          </cell>
          <cell r="F160">
            <v>9542.5556687523422</v>
          </cell>
          <cell r="G160">
            <v>4196.3097330142591</v>
          </cell>
          <cell r="H160">
            <v>6.6439224669767469E-2</v>
          </cell>
          <cell r="I160">
            <v>0.36007125546580604</v>
          </cell>
          <cell r="J160">
            <v>6.8631730811997568E-2</v>
          </cell>
          <cell r="K160">
            <v>0.3715169039441118</v>
          </cell>
        </row>
        <row r="161">
          <cell r="A161" t="str">
            <v>Sweden</v>
          </cell>
          <cell r="B161">
            <v>21148</v>
          </cell>
          <cell r="C161">
            <v>26917</v>
          </cell>
          <cell r="D161">
            <v>28306</v>
          </cell>
          <cell r="E161">
            <v>36028</v>
          </cell>
          <cell r="F161">
            <v>45721.994855297271</v>
          </cell>
          <cell r="G161">
            <v>60347.687488583419</v>
          </cell>
          <cell r="H161">
            <v>0.46253449935703822</v>
          </cell>
          <cell r="I161">
            <v>0.5887100964248817</v>
          </cell>
          <cell r="J161">
            <v>0.46904862767699146</v>
          </cell>
          <cell r="K161">
            <v>0.59700713481052248</v>
          </cell>
        </row>
        <row r="162">
          <cell r="A162" t="str">
            <v>Switzerland</v>
          </cell>
          <cell r="B162">
            <v>24450</v>
          </cell>
          <cell r="C162">
            <v>40914</v>
          </cell>
          <cell r="D162">
            <v>36661</v>
          </cell>
          <cell r="E162">
            <v>61348</v>
          </cell>
          <cell r="F162">
            <v>60108.516346831821</v>
          </cell>
          <cell r="G162">
            <v>85112.464398414129</v>
          </cell>
          <cell r="H162">
            <v>0.40676432369285559</v>
          </cell>
          <cell r="I162">
            <v>0.68066893822370111</v>
          </cell>
          <cell r="J162">
            <v>0.4307359710369647</v>
          </cell>
          <cell r="K162">
            <v>0.72078749491764305</v>
          </cell>
        </row>
        <row r="163">
          <cell r="A163" t="str">
            <v>Tajikistan</v>
          </cell>
          <cell r="B163">
            <v>90</v>
          </cell>
          <cell r="C163">
            <v>1291</v>
          </cell>
          <cell r="D163">
            <v>37</v>
          </cell>
          <cell r="E163">
            <v>533</v>
          </cell>
          <cell r="F163">
            <v>2567.7857007087177</v>
          </cell>
          <cell r="G163">
            <v>1048.2272925611521</v>
          </cell>
          <cell r="H163">
            <v>3.5049653861363779E-2</v>
          </cell>
          <cell r="I163">
            <v>0.5027678126113404</v>
          </cell>
          <cell r="J163">
            <v>3.5297688070682884E-2</v>
          </cell>
          <cell r="K163">
            <v>0.50847750653172918</v>
          </cell>
        </row>
        <row r="164">
          <cell r="A164" t="str">
            <v>Tanzania</v>
          </cell>
          <cell r="B164">
            <v>45</v>
          </cell>
          <cell r="C164">
            <v>912</v>
          </cell>
          <cell r="D164">
            <v>18</v>
          </cell>
          <cell r="E164">
            <v>357</v>
          </cell>
          <cell r="F164">
            <v>2539.6623992559698</v>
          </cell>
          <cell r="G164">
            <v>970.41693842504606</v>
          </cell>
          <cell r="H164">
            <v>1.771889051599275E-2</v>
          </cell>
          <cell r="I164">
            <v>0.35910284779078644</v>
          </cell>
          <cell r="J164">
            <v>1.854872816751673E-2</v>
          </cell>
          <cell r="K164">
            <v>0.36788310865574847</v>
          </cell>
        </row>
        <row r="165">
          <cell r="A165" t="str">
            <v>Thailand</v>
          </cell>
          <cell r="B165">
            <v>2941</v>
          </cell>
          <cell r="C165">
            <v>9820</v>
          </cell>
          <cell r="D165">
            <v>1181</v>
          </cell>
          <cell r="E165">
            <v>3943</v>
          </cell>
          <cell r="F165">
            <v>15318.636743461107</v>
          </cell>
          <cell r="G165">
            <v>6168.2648954070901</v>
          </cell>
          <cell r="H165">
            <v>0.19198836353733575</v>
          </cell>
          <cell r="I165">
            <v>0.64104921113112445</v>
          </cell>
          <cell r="J165">
            <v>0.19146389139016654</v>
          </cell>
          <cell r="K165">
            <v>0.6392397322196669</v>
          </cell>
        </row>
        <row r="166">
          <cell r="A166" t="str">
            <v>Timor-Leste</v>
          </cell>
          <cell r="B166">
            <v>71</v>
          </cell>
          <cell r="C166">
            <v>1153</v>
          </cell>
          <cell r="F166">
            <v>9216.474799173795</v>
          </cell>
          <cell r="G166">
            <v>4888.3171229942636</v>
          </cell>
          <cell r="H166">
            <v>7.7035961739259301E-3</v>
          </cell>
          <cell r="I166">
            <v>0.12510206181037462</v>
          </cell>
          <cell r="J166">
            <v>0</v>
          </cell>
          <cell r="K166">
            <v>0</v>
          </cell>
        </row>
        <row r="167">
          <cell r="A167" t="str">
            <v>Togo</v>
          </cell>
          <cell r="B167">
            <v>27</v>
          </cell>
          <cell r="C167">
            <v>715</v>
          </cell>
          <cell r="D167">
            <v>13</v>
          </cell>
          <cell r="E167">
            <v>327</v>
          </cell>
          <cell r="F167">
            <v>1430.5253332491673</v>
          </cell>
          <cell r="G167">
            <v>621.22225977854919</v>
          </cell>
          <cell r="H167">
            <v>1.8874185148944279E-2</v>
          </cell>
          <cell r="I167">
            <v>0.49981638449982074</v>
          </cell>
          <cell r="J167">
            <v>2.0926487735056672E-2</v>
          </cell>
          <cell r="K167">
            <v>0.52638165302796402</v>
          </cell>
        </row>
        <row r="168">
          <cell r="A168" t="str">
            <v>Tonga</v>
          </cell>
          <cell r="B168">
            <v>399</v>
          </cell>
          <cell r="C168">
            <v>2726</v>
          </cell>
          <cell r="D168">
            <v>333</v>
          </cell>
          <cell r="E168">
            <v>2275</v>
          </cell>
          <cell r="F168">
            <v>5313.8056714797467</v>
          </cell>
          <cell r="G168">
            <v>4428.5664813498433</v>
          </cell>
          <cell r="H168">
            <v>7.5087427856369016E-2</v>
          </cell>
          <cell r="I168">
            <v>0.51300332916406499</v>
          </cell>
          <cell r="J168">
            <v>7.5193632386997694E-2</v>
          </cell>
          <cell r="K168">
            <v>0.51371025129255177</v>
          </cell>
        </row>
        <row r="169">
          <cell r="A169" t="str">
            <v>Trinidad and Tobago</v>
          </cell>
          <cell r="B169">
            <v>13159</v>
          </cell>
          <cell r="C169">
            <v>16503</v>
          </cell>
          <cell r="D169">
            <v>7941</v>
          </cell>
          <cell r="E169">
            <v>9959</v>
          </cell>
          <cell r="F169">
            <v>32767.603543740028</v>
          </cell>
          <cell r="G169">
            <v>20026.787534470506</v>
          </cell>
          <cell r="H169">
            <v>0.40158566928565992</v>
          </cell>
          <cell r="I169">
            <v>0.50363768525125352</v>
          </cell>
          <cell r="J169">
            <v>0.39651891179909871</v>
          </cell>
          <cell r="K169">
            <v>0.49728394945311977</v>
          </cell>
        </row>
        <row r="170">
          <cell r="A170" t="str">
            <v>Tunisia</v>
          </cell>
          <cell r="B170">
            <v>1747</v>
          </cell>
          <cell r="C170">
            <v>6680</v>
          </cell>
          <cell r="D170">
            <v>678</v>
          </cell>
          <cell r="E170">
            <v>2592</v>
          </cell>
          <cell r="F170">
            <v>11032.939570692406</v>
          </cell>
          <cell r="G170">
            <v>4222.7032454061073</v>
          </cell>
          <cell r="H170">
            <v>0.15834401963377759</v>
          </cell>
          <cell r="I170">
            <v>0.60545967438673975</v>
          </cell>
          <cell r="J170">
            <v>0.16056065524793825</v>
          </cell>
          <cell r="K170">
            <v>0.61382480590362232</v>
          </cell>
        </row>
        <row r="171">
          <cell r="A171" t="str">
            <v>Turkey</v>
          </cell>
          <cell r="B171">
            <v>5114</v>
          </cell>
          <cell r="C171">
            <v>11895</v>
          </cell>
          <cell r="D171">
            <v>2950</v>
          </cell>
          <cell r="E171">
            <v>6861</v>
          </cell>
          <cell r="F171">
            <v>22269.037663137366</v>
          </cell>
          <cell r="G171">
            <v>12519.3914259008</v>
          </cell>
          <cell r="H171">
            <v>0.22964620552352669</v>
          </cell>
          <cell r="I171">
            <v>0.53414970956244623</v>
          </cell>
          <cell r="J171">
            <v>0.23563445695106866</v>
          </cell>
          <cell r="K171">
            <v>0.54802983360721425</v>
          </cell>
        </row>
        <row r="172">
          <cell r="A172" t="str">
            <v>Turkmenistan</v>
          </cell>
          <cell r="B172">
            <v>2784</v>
          </cell>
          <cell r="C172">
            <v>9635</v>
          </cell>
          <cell r="D172">
            <v>1588</v>
          </cell>
          <cell r="E172">
            <v>5495</v>
          </cell>
          <cell r="F172">
            <v>13726.372380061752</v>
          </cell>
          <cell r="G172">
            <v>7304.2871323098225</v>
          </cell>
          <cell r="H172">
            <v>0.20282124970206261</v>
          </cell>
          <cell r="I172">
            <v>0.70193345577563693</v>
          </cell>
          <cell r="J172">
            <v>0.21740656839400965</v>
          </cell>
          <cell r="K172">
            <v>0.7522979177110094</v>
          </cell>
        </row>
        <row r="173">
          <cell r="A173" t="str">
            <v>Tuvalu</v>
          </cell>
          <cell r="B173">
            <v>188</v>
          </cell>
          <cell r="C173">
            <v>1870</v>
          </cell>
          <cell r="D173">
            <v>200</v>
          </cell>
          <cell r="E173">
            <v>1991</v>
          </cell>
          <cell r="F173">
            <v>3248.1948514054834</v>
          </cell>
          <cell r="G173">
            <v>3454.6849532077008</v>
          </cell>
          <cell r="H173">
            <v>5.7878301210487114E-2</v>
          </cell>
          <cell r="I173">
            <v>0.57570437906176009</v>
          </cell>
          <cell r="J173">
            <v>5.7892399078039954E-2</v>
          </cell>
          <cell r="K173">
            <v>0.57631883282188778</v>
          </cell>
        </row>
        <row r="174">
          <cell r="A174" t="str">
            <v>Uganda</v>
          </cell>
          <cell r="B174">
            <v>28</v>
          </cell>
          <cell r="C174">
            <v>725</v>
          </cell>
          <cell r="D174">
            <v>11</v>
          </cell>
          <cell r="E174">
            <v>293</v>
          </cell>
          <cell r="F174">
            <v>1757.4900117372308</v>
          </cell>
          <cell r="G174">
            <v>689.15481416560135</v>
          </cell>
          <cell r="H174">
            <v>1.5931811738903009E-2</v>
          </cell>
          <cell r="I174">
            <v>0.41252012538231003</v>
          </cell>
          <cell r="J174">
            <v>1.5961580437217609E-2</v>
          </cell>
          <cell r="K174">
            <v>0.42515846073679636</v>
          </cell>
        </row>
        <row r="175">
          <cell r="A175" t="str">
            <v>Ukraine</v>
          </cell>
          <cell r="B175">
            <v>1097</v>
          </cell>
          <cell r="C175">
            <v>4518</v>
          </cell>
          <cell r="D175">
            <v>487</v>
          </cell>
          <cell r="E175">
            <v>2005</v>
          </cell>
          <cell r="F175">
            <v>8647.9903814654099</v>
          </cell>
          <cell r="G175">
            <v>4029.7155037213101</v>
          </cell>
          <cell r="H175">
            <v>0.12685027984664715</v>
          </cell>
          <cell r="I175">
            <v>0.52243351353432255</v>
          </cell>
          <cell r="J175">
            <v>0.12085220397079434</v>
          </cell>
          <cell r="K175">
            <v>0.4975537350337631</v>
          </cell>
        </row>
        <row r="176">
          <cell r="A176" t="str">
            <v>United Kingdom</v>
          </cell>
          <cell r="B176">
            <v>18609</v>
          </cell>
          <cell r="C176">
            <v>18609</v>
          </cell>
          <cell r="D176">
            <v>20223</v>
          </cell>
          <cell r="E176">
            <v>20223</v>
          </cell>
          <cell r="F176">
            <v>39505.353269516228</v>
          </cell>
          <cell r="G176">
            <v>42938.425176049081</v>
          </cell>
          <cell r="H176">
            <v>0.47105008460611292</v>
          </cell>
          <cell r="I176">
            <v>0.47105008460611292</v>
          </cell>
          <cell r="J176">
            <v>0.47097675140820783</v>
          </cell>
          <cell r="K176">
            <v>0.47097675140820783</v>
          </cell>
        </row>
        <row r="177">
          <cell r="A177" t="str">
            <v>United States</v>
          </cell>
          <cell r="B177">
            <v>24283</v>
          </cell>
          <cell r="C177">
            <v>40112</v>
          </cell>
          <cell r="D177">
            <v>24283</v>
          </cell>
          <cell r="E177">
            <v>40112</v>
          </cell>
          <cell r="F177">
            <v>53106.909770315469</v>
          </cell>
          <cell r="G177">
            <v>53106.909770315469</v>
          </cell>
          <cell r="H177">
            <v>0.45724746751454132</v>
          </cell>
          <cell r="I177">
            <v>0.75530661025998769</v>
          </cell>
          <cell r="J177">
            <v>0.45724746751454132</v>
          </cell>
          <cell r="K177">
            <v>0.75530661025998769</v>
          </cell>
        </row>
        <row r="178">
          <cell r="A178" t="str">
            <v>Uruguay</v>
          </cell>
          <cell r="B178">
            <v>5450</v>
          </cell>
          <cell r="C178">
            <v>12160</v>
          </cell>
          <cell r="D178">
            <v>4548</v>
          </cell>
          <cell r="E178">
            <v>10147</v>
          </cell>
          <cell r="F178">
            <v>20094.293779640091</v>
          </cell>
          <cell r="G178">
            <v>16973.67421302171</v>
          </cell>
          <cell r="H178">
            <v>0.27122127603817758</v>
          </cell>
          <cell r="I178">
            <v>0.60514692048151186</v>
          </cell>
          <cell r="J178">
            <v>0.26794434386580285</v>
          </cell>
          <cell r="K178">
            <v>0.59780810404712004</v>
          </cell>
        </row>
        <row r="179">
          <cell r="A179" t="str">
            <v>Uzbekistan</v>
          </cell>
          <cell r="B179">
            <v>379</v>
          </cell>
          <cell r="C179">
            <v>2656</v>
          </cell>
          <cell r="D179">
            <v>138</v>
          </cell>
          <cell r="E179">
            <v>965</v>
          </cell>
          <cell r="F179">
            <v>5255.4618154746722</v>
          </cell>
          <cell r="G179">
            <v>1907.5617044580497</v>
          </cell>
          <cell r="H179">
            <v>7.2115451183383542E-2</v>
          </cell>
          <cell r="I179">
            <v>0.50537899298962186</v>
          </cell>
          <cell r="J179">
            <v>7.2343662423862018E-2</v>
          </cell>
          <cell r="K179">
            <v>0.50588140752918009</v>
          </cell>
        </row>
        <row r="180">
          <cell r="A180" t="str">
            <v>Vanuatu</v>
          </cell>
          <cell r="B180">
            <v>127</v>
          </cell>
          <cell r="C180">
            <v>1538</v>
          </cell>
          <cell r="D180">
            <v>139</v>
          </cell>
          <cell r="E180">
            <v>1685</v>
          </cell>
          <cell r="F180">
            <v>2956.5162634120302</v>
          </cell>
          <cell r="G180">
            <v>3124.2330775658838</v>
          </cell>
          <cell r="H180">
            <v>4.295596191087174E-2</v>
          </cell>
          <cell r="I180">
            <v>0.52020684581827348</v>
          </cell>
          <cell r="J180">
            <v>4.449091874678443E-2</v>
          </cell>
          <cell r="K180">
            <v>0.53933236034771059</v>
          </cell>
        </row>
        <row r="181">
          <cell r="A181" t="str">
            <v>Venezuela, RB</v>
          </cell>
          <cell r="B181">
            <v>4701</v>
          </cell>
          <cell r="C181">
            <v>11553</v>
          </cell>
          <cell r="D181">
            <v>3724</v>
          </cell>
          <cell r="E181">
            <v>9151</v>
          </cell>
          <cell r="F181">
            <v>18648.624054298321</v>
          </cell>
          <cell r="G181">
            <v>12456.712453539109</v>
          </cell>
          <cell r="H181">
            <v>0.25208294114956253</v>
          </cell>
          <cell r="I181">
            <v>0.6195095126783442</v>
          </cell>
          <cell r="J181">
            <v>0.29895528325709764</v>
          </cell>
          <cell r="K181">
            <v>0.73462400566211083</v>
          </cell>
        </row>
        <row r="182">
          <cell r="A182" t="str">
            <v>Vietnam</v>
          </cell>
          <cell r="B182">
            <v>398</v>
          </cell>
          <cell r="C182">
            <v>2721</v>
          </cell>
          <cell r="D182">
            <v>144</v>
          </cell>
          <cell r="E182">
            <v>982</v>
          </cell>
          <cell r="F182">
            <v>5253.3975185633171</v>
          </cell>
          <cell r="G182">
            <v>1886.6718963367141</v>
          </cell>
          <cell r="H182">
            <v>7.5760495678012921E-2</v>
          </cell>
          <cell r="I182">
            <v>0.51795052447204315</v>
          </cell>
          <cell r="J182">
            <v>7.6324876773539607E-2</v>
          </cell>
          <cell r="K182">
            <v>0.5204932568862215</v>
          </cell>
        </row>
        <row r="183">
          <cell r="A183" t="str">
            <v>Yemen, Rep.</v>
          </cell>
          <cell r="B183">
            <v>223</v>
          </cell>
          <cell r="C183">
            <v>2035</v>
          </cell>
          <cell r="D183">
            <v>83</v>
          </cell>
          <cell r="E183">
            <v>757</v>
          </cell>
          <cell r="F183">
            <v>4084.882966915241</v>
          </cell>
          <cell r="G183">
            <v>1607.1522748868131</v>
          </cell>
          <cell r="H183">
            <v>5.45915272986148E-2</v>
          </cell>
          <cell r="I183">
            <v>0.49817828723175389</v>
          </cell>
          <cell r="J183">
            <v>5.164414181341058E-2</v>
          </cell>
          <cell r="K183">
            <v>0.4710194620813471</v>
          </cell>
        </row>
        <row r="184">
          <cell r="A184" t="str">
            <v>Zambia</v>
          </cell>
          <cell r="B184">
            <v>144</v>
          </cell>
          <cell r="C184">
            <v>1635</v>
          </cell>
          <cell r="D184">
            <v>68</v>
          </cell>
          <cell r="E184">
            <v>768</v>
          </cell>
          <cell r="F184">
            <v>3765.5841620550391</v>
          </cell>
          <cell r="G184">
            <v>1878.903488867024</v>
          </cell>
          <cell r="H184">
            <v>3.8241078622290862E-2</v>
          </cell>
          <cell r="I184">
            <v>0.43419558019059418</v>
          </cell>
          <cell r="J184">
            <v>3.619132137596056E-2</v>
          </cell>
          <cell r="K184">
            <v>0.40874904142261337</v>
          </cell>
        </row>
        <row r="185">
          <cell r="A185" t="str">
            <v>Zimbabwe</v>
          </cell>
          <cell r="B185">
            <v>41</v>
          </cell>
          <cell r="C185">
            <v>874</v>
          </cell>
          <cell r="D185">
            <v>21</v>
          </cell>
          <cell r="E185">
            <v>455</v>
          </cell>
          <cell r="F185">
            <v>2583.9856376368916</v>
          </cell>
          <cell r="G185">
            <v>1430.000817955716</v>
          </cell>
          <cell r="H185">
            <v>1.5866961256601777E-2</v>
          </cell>
          <cell r="I185">
            <v>0.33823717410414522</v>
          </cell>
          <cell r="J185">
            <v>1.4685306285363485E-2</v>
          </cell>
          <cell r="K185">
            <v>0.31818163618287548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M219"/>
  <sheetViews>
    <sheetView tabSelected="1" topLeftCell="C1" workbookViewId="0">
      <selection activeCell="M5" sqref="M5"/>
    </sheetView>
  </sheetViews>
  <sheetFormatPr baseColWidth="10" defaultRowHeight="16" x14ac:dyDescent="0.2"/>
  <cols>
    <col min="1" max="1" width="40.1640625" style="25" bestFit="1" customWidth="1"/>
    <col min="2" max="2" width="66.5" style="23" customWidth="1"/>
    <col min="3" max="3" width="32.5" bestFit="1" customWidth="1"/>
    <col min="4" max="4" width="12" style="27" customWidth="1"/>
    <col min="5" max="6" width="13.5" style="18" customWidth="1"/>
    <col min="7" max="8" width="10.5" style="18" customWidth="1"/>
    <col min="9" max="9" width="17.83203125" customWidth="1"/>
  </cols>
  <sheetData>
    <row r="1" spans="1:13" ht="64" x14ac:dyDescent="0.2">
      <c r="A1" s="35" t="s">
        <v>591</v>
      </c>
      <c r="B1" s="33" t="s">
        <v>772</v>
      </c>
      <c r="C1" s="31" t="s">
        <v>903</v>
      </c>
      <c r="D1" s="36" t="s">
        <v>909</v>
      </c>
      <c r="E1" s="37" t="s">
        <v>910</v>
      </c>
      <c r="F1" s="28" t="s">
        <v>911</v>
      </c>
      <c r="G1" s="28" t="s">
        <v>912</v>
      </c>
      <c r="H1" s="28" t="s">
        <v>914</v>
      </c>
      <c r="I1" s="28" t="s">
        <v>913</v>
      </c>
      <c r="J1" s="37" t="s">
        <v>919</v>
      </c>
      <c r="K1" s="33" t="s">
        <v>918</v>
      </c>
    </row>
    <row r="2" spans="1:13" x14ac:dyDescent="0.2">
      <c r="A2" s="24" t="s">
        <v>592</v>
      </c>
      <c r="B2" s="23" t="s">
        <v>855</v>
      </c>
      <c r="C2" t="s">
        <v>904</v>
      </c>
      <c r="D2" s="27">
        <v>0.248529494536535</v>
      </c>
      <c r="F2" s="18" t="str">
        <f t="shared" ref="F2:F65" si="0">IF(E2="","",(E2*(VLOOKUP($M$2,Worksheet,11,FALSE)^4)))</f>
        <v/>
      </c>
      <c r="G2" s="18" t="str">
        <f t="shared" ref="G2:G65" si="1">IF(F2="","",F2*VLOOKUP($M$2,Worksheet,12,FALSE))</f>
        <v/>
      </c>
      <c r="H2" s="18" t="str">
        <f t="shared" ref="H2:H65" si="2">IF(F2="","",F2*VLOOKUP($M$2, Worksheet, 13, FALSE))</f>
        <v/>
      </c>
      <c r="I2" s="18">
        <f t="shared" ref="I2:I65" si="3">IF(G2="",VLOOKUP($M$2, Worksheet, 14, FALSE),G2)</f>
        <v>299.73805418874315</v>
      </c>
      <c r="J2" s="34">
        <v>3</v>
      </c>
      <c r="K2" s="34">
        <v>1</v>
      </c>
      <c r="L2" s="34"/>
      <c r="M2" t="s">
        <v>10</v>
      </c>
    </row>
    <row r="3" spans="1:13" x14ac:dyDescent="0.2">
      <c r="A3" s="24" t="s">
        <v>593</v>
      </c>
      <c r="B3" s="23" t="s">
        <v>775</v>
      </c>
      <c r="C3" t="s">
        <v>904</v>
      </c>
      <c r="D3" s="27">
        <v>4.2925946792905298</v>
      </c>
      <c r="E3" s="18">
        <v>95</v>
      </c>
      <c r="F3" s="18">
        <f t="shared" si="0"/>
        <v>113.04936124631709</v>
      </c>
      <c r="G3" s="18">
        <f t="shared" si="1"/>
        <v>46.987708438926205</v>
      </c>
      <c r="H3" s="18">
        <f t="shared" si="2"/>
        <v>38.453293041657112</v>
      </c>
      <c r="I3" s="18">
        <f t="shared" si="3"/>
        <v>46.987708438926205</v>
      </c>
      <c r="J3" s="34">
        <v>1</v>
      </c>
      <c r="K3" s="34">
        <v>3</v>
      </c>
      <c r="L3" s="34"/>
    </row>
    <row r="4" spans="1:13" x14ac:dyDescent="0.2">
      <c r="A4" s="24" t="s">
        <v>553</v>
      </c>
      <c r="B4" s="23" t="s">
        <v>776</v>
      </c>
      <c r="C4" t="s">
        <v>904</v>
      </c>
      <c r="D4" s="27">
        <v>10.5</v>
      </c>
      <c r="E4" s="18">
        <v>103</v>
      </c>
      <c r="F4" s="18">
        <f t="shared" si="0"/>
        <v>122.56930745653327</v>
      </c>
      <c r="G4" s="18">
        <f t="shared" si="1"/>
        <v>50.94456809694104</v>
      </c>
      <c r="H4" s="18">
        <f t="shared" si="2"/>
        <v>41.691465087270345</v>
      </c>
      <c r="I4" s="18">
        <f t="shared" si="3"/>
        <v>50.94456809694104</v>
      </c>
      <c r="J4" s="34">
        <v>2</v>
      </c>
      <c r="K4" s="34">
        <v>2</v>
      </c>
      <c r="L4" s="34"/>
    </row>
    <row r="5" spans="1:13" x14ac:dyDescent="0.2">
      <c r="A5" s="24" t="s">
        <v>554</v>
      </c>
      <c r="B5" s="23" t="s">
        <v>777</v>
      </c>
      <c r="C5" t="s">
        <v>904</v>
      </c>
      <c r="D5" s="27">
        <v>10.5</v>
      </c>
      <c r="F5" s="18" t="str">
        <f t="shared" si="0"/>
        <v/>
      </c>
      <c r="G5" s="18" t="str">
        <f t="shared" si="1"/>
        <v/>
      </c>
      <c r="H5" s="18" t="str">
        <f t="shared" si="2"/>
        <v/>
      </c>
      <c r="I5" s="18">
        <f t="shared" si="3"/>
        <v>299.73805418874315</v>
      </c>
      <c r="J5" s="34">
        <v>2</v>
      </c>
      <c r="K5" s="34">
        <v>2</v>
      </c>
      <c r="L5" s="34"/>
    </row>
    <row r="6" spans="1:13" x14ac:dyDescent="0.2">
      <c r="A6" s="24" t="s">
        <v>594</v>
      </c>
      <c r="B6" s="23" t="s">
        <v>778</v>
      </c>
      <c r="C6" t="s">
        <v>904</v>
      </c>
      <c r="D6" s="27">
        <v>80.443131461033275</v>
      </c>
      <c r="E6" s="18">
        <v>64</v>
      </c>
      <c r="F6" s="18">
        <f t="shared" si="0"/>
        <v>76.159569681729408</v>
      </c>
      <c r="G6" s="18">
        <f t="shared" si="1"/>
        <v>31.654877264118703</v>
      </c>
      <c r="H6" s="18">
        <f t="shared" si="2"/>
        <v>25.905376364905845</v>
      </c>
      <c r="I6" s="18">
        <f t="shared" si="3"/>
        <v>31.654877264118703</v>
      </c>
      <c r="J6" s="34">
        <v>1</v>
      </c>
      <c r="K6" s="34">
        <v>5</v>
      </c>
      <c r="L6" s="34"/>
    </row>
    <row r="7" spans="1:13" x14ac:dyDescent="0.2">
      <c r="A7" s="24" t="s">
        <v>595</v>
      </c>
      <c r="B7" s="23" t="s">
        <v>779</v>
      </c>
      <c r="C7" t="s">
        <v>904</v>
      </c>
      <c r="D7" s="27">
        <v>2.0609322772375127</v>
      </c>
      <c r="E7" s="18">
        <v>88</v>
      </c>
      <c r="F7" s="18">
        <f t="shared" si="0"/>
        <v>104.71940831237794</v>
      </c>
      <c r="G7" s="18">
        <f t="shared" si="1"/>
        <v>43.525456238163216</v>
      </c>
      <c r="H7" s="18">
        <f t="shared" si="2"/>
        <v>35.619892501745539</v>
      </c>
      <c r="I7" s="18">
        <f t="shared" si="3"/>
        <v>43.525456238163216</v>
      </c>
      <c r="J7" s="34">
        <v>1</v>
      </c>
      <c r="K7" s="34">
        <v>1</v>
      </c>
      <c r="L7" s="34"/>
    </row>
    <row r="8" spans="1:13" x14ac:dyDescent="0.2">
      <c r="A8" s="24" t="s">
        <v>596</v>
      </c>
      <c r="B8" s="23" t="s">
        <v>780</v>
      </c>
      <c r="C8" t="s">
        <v>904</v>
      </c>
      <c r="D8" s="27">
        <v>0.35823210058869914</v>
      </c>
      <c r="E8" s="18">
        <v>76</v>
      </c>
      <c r="F8" s="18">
        <f t="shared" si="0"/>
        <v>90.439488997053672</v>
      </c>
      <c r="G8" s="18">
        <f t="shared" si="1"/>
        <v>37.590166751140963</v>
      </c>
      <c r="H8" s="18">
        <f t="shared" si="2"/>
        <v>30.76263443332569</v>
      </c>
      <c r="I8" s="18">
        <f t="shared" si="3"/>
        <v>37.590166751140963</v>
      </c>
      <c r="J8" s="34">
        <v>1</v>
      </c>
      <c r="K8" s="34">
        <v>1</v>
      </c>
      <c r="L8" s="34"/>
    </row>
    <row r="9" spans="1:13" ht="64" x14ac:dyDescent="0.2">
      <c r="A9" s="24" t="s">
        <v>597</v>
      </c>
      <c r="B9" s="23" t="s">
        <v>781</v>
      </c>
      <c r="C9" t="s">
        <v>904</v>
      </c>
      <c r="D9" s="27">
        <v>8.3081131621527771</v>
      </c>
      <c r="E9" s="18">
        <v>13</v>
      </c>
      <c r="F9" s="18">
        <f t="shared" si="0"/>
        <v>15.469912591601286</v>
      </c>
      <c r="G9" s="18">
        <f t="shared" si="1"/>
        <v>6.4298969442741116</v>
      </c>
      <c r="H9" s="18">
        <f t="shared" si="2"/>
        <v>5.2620295741214997</v>
      </c>
      <c r="I9" s="18">
        <f t="shared" si="3"/>
        <v>6.4298969442741116</v>
      </c>
      <c r="J9" s="34">
        <v>2</v>
      </c>
      <c r="K9" s="34">
        <v>2</v>
      </c>
      <c r="L9" s="34"/>
    </row>
    <row r="10" spans="1:13" x14ac:dyDescent="0.2">
      <c r="A10" s="24" t="s">
        <v>598</v>
      </c>
      <c r="B10" s="23" t="s">
        <v>782</v>
      </c>
      <c r="C10" t="s">
        <v>904</v>
      </c>
      <c r="D10" s="27">
        <v>0.52964517770802444</v>
      </c>
      <c r="E10" s="18">
        <v>54</v>
      </c>
      <c r="F10" s="18">
        <f t="shared" si="0"/>
        <v>64.259636918959188</v>
      </c>
      <c r="G10" s="18">
        <f t="shared" si="1"/>
        <v>26.708802691600155</v>
      </c>
      <c r="H10" s="18">
        <f t="shared" si="2"/>
        <v>21.857661307889305</v>
      </c>
      <c r="I10" s="18">
        <f t="shared" si="3"/>
        <v>26.708802691600155</v>
      </c>
      <c r="J10" s="34">
        <v>1</v>
      </c>
      <c r="K10" s="34">
        <v>1</v>
      </c>
      <c r="L10" s="34"/>
    </row>
    <row r="11" spans="1:13" x14ac:dyDescent="0.2">
      <c r="A11" s="24" t="s">
        <v>555</v>
      </c>
      <c r="B11" s="23" t="s">
        <v>783</v>
      </c>
      <c r="C11" t="s">
        <v>904</v>
      </c>
      <c r="D11" s="27">
        <v>0.5</v>
      </c>
      <c r="F11" s="18" t="str">
        <f t="shared" si="0"/>
        <v/>
      </c>
      <c r="G11" s="18" t="str">
        <f t="shared" si="1"/>
        <v/>
      </c>
      <c r="H11" s="18" t="str">
        <f t="shared" si="2"/>
        <v/>
      </c>
      <c r="I11" s="18">
        <f t="shared" si="3"/>
        <v>299.73805418874315</v>
      </c>
      <c r="J11" s="34">
        <v>1</v>
      </c>
      <c r="K11" s="34">
        <v>1</v>
      </c>
      <c r="L11" s="34"/>
    </row>
    <row r="12" spans="1:13" x14ac:dyDescent="0.2">
      <c r="A12" s="24" t="s">
        <v>599</v>
      </c>
      <c r="B12" s="23" t="s">
        <v>784</v>
      </c>
      <c r="C12" t="s">
        <v>904</v>
      </c>
      <c r="D12" s="27">
        <v>0.6</v>
      </c>
      <c r="E12" s="18">
        <v>3276</v>
      </c>
      <c r="F12" s="18">
        <f t="shared" si="0"/>
        <v>3898.417973083524</v>
      </c>
      <c r="G12" s="18">
        <f t="shared" si="1"/>
        <v>1620.3340299570762</v>
      </c>
      <c r="H12" s="18">
        <f t="shared" si="2"/>
        <v>1326.0314526786178</v>
      </c>
      <c r="I12" s="18">
        <f t="shared" si="3"/>
        <v>1620.3340299570762</v>
      </c>
      <c r="J12" s="34">
        <v>1</v>
      </c>
      <c r="K12" s="34">
        <v>1</v>
      </c>
      <c r="L12" s="34"/>
    </row>
    <row r="13" spans="1:13" x14ac:dyDescent="0.2">
      <c r="A13" s="24" t="s">
        <v>600</v>
      </c>
      <c r="B13" s="23" t="s">
        <v>785</v>
      </c>
      <c r="C13" t="s">
        <v>904</v>
      </c>
      <c r="D13" s="27">
        <v>0.118814539054747</v>
      </c>
      <c r="E13" s="18">
        <v>237.02</v>
      </c>
      <c r="F13" s="18">
        <f t="shared" si="0"/>
        <v>282.05220634317976</v>
      </c>
      <c r="G13" s="18">
        <f t="shared" si="1"/>
        <v>117.23185951783462</v>
      </c>
      <c r="H13" s="18">
        <f t="shared" si="2"/>
        <v>95.938942281405986</v>
      </c>
      <c r="I13" s="18">
        <f t="shared" si="3"/>
        <v>117.23185951783462</v>
      </c>
      <c r="J13" s="34">
        <v>2</v>
      </c>
      <c r="K13" s="34">
        <v>2</v>
      </c>
      <c r="L13" s="34"/>
    </row>
    <row r="14" spans="1:13" x14ac:dyDescent="0.2">
      <c r="A14" s="24" t="s">
        <v>556</v>
      </c>
      <c r="B14" s="23" t="s">
        <v>786</v>
      </c>
      <c r="C14" t="s">
        <v>904</v>
      </c>
      <c r="D14" s="27">
        <v>9.1430085225198408</v>
      </c>
      <c r="E14" s="18">
        <v>242</v>
      </c>
      <c r="F14" s="18">
        <f t="shared" si="0"/>
        <v>287.97837285903933</v>
      </c>
      <c r="G14" s="18">
        <f t="shared" si="1"/>
        <v>119.69500465494885</v>
      </c>
      <c r="H14" s="18">
        <f t="shared" si="2"/>
        <v>97.954704379800233</v>
      </c>
      <c r="I14" s="18">
        <f t="shared" si="3"/>
        <v>119.69500465494885</v>
      </c>
      <c r="J14" s="34">
        <v>1</v>
      </c>
      <c r="K14" s="34">
        <v>1</v>
      </c>
      <c r="L14" s="34"/>
    </row>
    <row r="15" spans="1:13" ht="32" x14ac:dyDescent="0.2">
      <c r="A15" s="24" t="s">
        <v>601</v>
      </c>
      <c r="B15" s="23" t="s">
        <v>787</v>
      </c>
      <c r="C15" t="s">
        <v>904</v>
      </c>
      <c r="D15" s="27">
        <v>0.4546559785461225</v>
      </c>
      <c r="E15" s="18">
        <v>11</v>
      </c>
      <c r="F15" s="18">
        <f t="shared" si="0"/>
        <v>13.089926039047242</v>
      </c>
      <c r="G15" s="18">
        <f t="shared" si="1"/>
        <v>5.4406820297704019</v>
      </c>
      <c r="H15" s="18">
        <f t="shared" si="2"/>
        <v>4.4524865627181924</v>
      </c>
      <c r="I15" s="18">
        <f t="shared" si="3"/>
        <v>5.4406820297704019</v>
      </c>
      <c r="J15" s="34">
        <v>1</v>
      </c>
      <c r="K15" s="34">
        <v>1</v>
      </c>
      <c r="L15" s="34"/>
    </row>
    <row r="16" spans="1:13" ht="80" x14ac:dyDescent="0.2">
      <c r="A16" s="24" t="s">
        <v>602</v>
      </c>
      <c r="B16" s="23" t="s">
        <v>788</v>
      </c>
      <c r="C16" t="s">
        <v>904</v>
      </c>
      <c r="D16" s="27">
        <v>3</v>
      </c>
      <c r="E16" s="18">
        <v>742</v>
      </c>
      <c r="F16" s="18">
        <f t="shared" si="0"/>
        <v>882.97501099755027</v>
      </c>
      <c r="G16" s="18">
        <f t="shared" si="1"/>
        <v>366.99873328087619</v>
      </c>
      <c r="H16" s="18">
        <f t="shared" si="2"/>
        <v>300.34045723062712</v>
      </c>
      <c r="I16" s="18">
        <f t="shared" si="3"/>
        <v>366.99873328087619</v>
      </c>
      <c r="J16" s="34">
        <v>3</v>
      </c>
      <c r="K16" s="34">
        <v>1</v>
      </c>
      <c r="L16" s="34"/>
    </row>
    <row r="17" spans="1:12" ht="64" x14ac:dyDescent="0.2">
      <c r="A17" s="24" t="s">
        <v>603</v>
      </c>
      <c r="B17" s="23" t="s">
        <v>789</v>
      </c>
      <c r="C17" t="s">
        <v>904</v>
      </c>
      <c r="D17" s="27">
        <v>4.17</v>
      </c>
      <c r="F17" s="18" t="str">
        <f t="shared" si="0"/>
        <v/>
      </c>
      <c r="G17" s="18" t="str">
        <f t="shared" si="1"/>
        <v/>
      </c>
      <c r="H17" s="18" t="str">
        <f t="shared" si="2"/>
        <v/>
      </c>
      <c r="I17" s="18">
        <f t="shared" si="3"/>
        <v>299.73805418874315</v>
      </c>
      <c r="J17" s="34">
        <v>3</v>
      </c>
      <c r="K17" s="34">
        <v>1</v>
      </c>
      <c r="L17" s="34"/>
    </row>
    <row r="18" spans="1:12" ht="48" x14ac:dyDescent="0.2">
      <c r="A18" s="24" t="s">
        <v>604</v>
      </c>
      <c r="B18" s="23" t="s">
        <v>790</v>
      </c>
      <c r="C18" t="s">
        <v>904</v>
      </c>
      <c r="D18" s="27">
        <v>3</v>
      </c>
      <c r="F18" s="18" t="str">
        <f t="shared" si="0"/>
        <v/>
      </c>
      <c r="G18" s="18" t="str">
        <f t="shared" si="1"/>
        <v/>
      </c>
      <c r="H18" s="18" t="str">
        <f t="shared" si="2"/>
        <v/>
      </c>
      <c r="I18" s="18">
        <f t="shared" si="3"/>
        <v>299.73805418874315</v>
      </c>
      <c r="J18" s="34">
        <v>3</v>
      </c>
      <c r="K18" s="34">
        <v>1</v>
      </c>
      <c r="L18" s="34"/>
    </row>
    <row r="19" spans="1:12" x14ac:dyDescent="0.2">
      <c r="A19" s="24" t="s">
        <v>605</v>
      </c>
      <c r="B19" s="23" t="s">
        <v>791</v>
      </c>
      <c r="C19" t="s">
        <v>904</v>
      </c>
      <c r="D19" s="27">
        <v>0.21691828689811607</v>
      </c>
      <c r="E19" s="18">
        <v>2908</v>
      </c>
      <c r="F19" s="18">
        <f t="shared" si="0"/>
        <v>3460.5004474135799</v>
      </c>
      <c r="G19" s="18">
        <f t="shared" si="1"/>
        <v>1438.3184856883936</v>
      </c>
      <c r="H19" s="18">
        <f t="shared" si="2"/>
        <v>1177.0755385804093</v>
      </c>
      <c r="I19" s="18">
        <f t="shared" si="3"/>
        <v>1438.3184856883936</v>
      </c>
      <c r="J19" s="34">
        <v>1</v>
      </c>
      <c r="K19" s="34">
        <v>1</v>
      </c>
      <c r="L19" s="34"/>
    </row>
    <row r="20" spans="1:12" ht="32" x14ac:dyDescent="0.2">
      <c r="A20" s="24" t="s">
        <v>606</v>
      </c>
      <c r="B20" s="23" t="s">
        <v>792</v>
      </c>
      <c r="C20" t="s">
        <v>904</v>
      </c>
      <c r="D20" s="27">
        <v>0.21691828689811607</v>
      </c>
      <c r="F20" s="18" t="str">
        <f t="shared" si="0"/>
        <v/>
      </c>
      <c r="G20" s="18" t="str">
        <f t="shared" si="1"/>
        <v/>
      </c>
      <c r="H20" s="18" t="str">
        <f t="shared" si="2"/>
        <v/>
      </c>
      <c r="I20" s="18">
        <f t="shared" si="3"/>
        <v>299.73805418874315</v>
      </c>
      <c r="J20" s="34">
        <v>1</v>
      </c>
      <c r="K20" s="34">
        <v>1</v>
      </c>
      <c r="L20" s="34"/>
    </row>
    <row r="21" spans="1:12" x14ac:dyDescent="0.2">
      <c r="A21" s="24" t="s">
        <v>607</v>
      </c>
      <c r="B21" s="23" t="s">
        <v>793</v>
      </c>
      <c r="C21" t="s">
        <v>904</v>
      </c>
      <c r="D21" s="27">
        <v>5.5264999999999995</v>
      </c>
      <c r="E21" s="18">
        <v>285</v>
      </c>
      <c r="F21" s="18">
        <f t="shared" si="0"/>
        <v>339.1480837389513</v>
      </c>
      <c r="G21" s="18">
        <f t="shared" si="1"/>
        <v>140.96312531677862</v>
      </c>
      <c r="H21" s="18">
        <f t="shared" si="2"/>
        <v>115.35987912497136</v>
      </c>
      <c r="I21" s="18">
        <f t="shared" si="3"/>
        <v>140.96312531677862</v>
      </c>
      <c r="J21" s="34">
        <v>1</v>
      </c>
      <c r="K21" s="34">
        <v>2</v>
      </c>
      <c r="L21" s="34"/>
    </row>
    <row r="22" spans="1:12" x14ac:dyDescent="0.2">
      <c r="A22" s="24" t="s">
        <v>608</v>
      </c>
      <c r="B22" s="23" t="s">
        <v>778</v>
      </c>
      <c r="C22" t="s">
        <v>904</v>
      </c>
      <c r="D22" s="27">
        <v>18.281984246694059</v>
      </c>
      <c r="E22" s="18">
        <v>2400</v>
      </c>
      <c r="F22" s="18">
        <f t="shared" si="0"/>
        <v>2855.9838630648528</v>
      </c>
      <c r="G22" s="18">
        <f t="shared" si="1"/>
        <v>1187.0578974044515</v>
      </c>
      <c r="H22" s="18">
        <f t="shared" si="2"/>
        <v>971.45161368396919</v>
      </c>
      <c r="I22" s="18">
        <f t="shared" si="3"/>
        <v>1187.0578974044515</v>
      </c>
      <c r="J22" s="34">
        <v>1</v>
      </c>
      <c r="K22" s="34">
        <v>4</v>
      </c>
      <c r="L22" s="34"/>
    </row>
    <row r="23" spans="1:12" x14ac:dyDescent="0.2">
      <c r="A23" s="24" t="s">
        <v>609</v>
      </c>
      <c r="B23" s="23" t="s">
        <v>778</v>
      </c>
      <c r="C23" t="s">
        <v>904</v>
      </c>
      <c r="D23" s="27">
        <v>4.9445642275071053</v>
      </c>
      <c r="E23" s="18">
        <v>1400</v>
      </c>
      <c r="F23" s="18">
        <f t="shared" si="0"/>
        <v>1665.9905867878308</v>
      </c>
      <c r="G23" s="18">
        <f t="shared" si="1"/>
        <v>692.45044015259668</v>
      </c>
      <c r="H23" s="18">
        <f t="shared" si="2"/>
        <v>566.68010798231535</v>
      </c>
      <c r="I23" s="18">
        <f t="shared" si="3"/>
        <v>692.45044015259668</v>
      </c>
      <c r="J23" s="34">
        <v>1</v>
      </c>
      <c r="K23" s="34">
        <v>3</v>
      </c>
      <c r="L23" s="34"/>
    </row>
    <row r="24" spans="1:12" ht="48" x14ac:dyDescent="0.2">
      <c r="A24" s="24" t="s">
        <v>610</v>
      </c>
      <c r="B24" s="23" t="s">
        <v>794</v>
      </c>
      <c r="C24" t="s">
        <v>904</v>
      </c>
      <c r="D24" s="27">
        <v>8.2514989228512476</v>
      </c>
      <c r="E24" s="18">
        <v>0.05</v>
      </c>
      <c r="F24" s="18">
        <f t="shared" si="0"/>
        <v>5.9499663813851106E-2</v>
      </c>
      <c r="G24" s="18">
        <f t="shared" si="1"/>
        <v>2.4730372862592741E-2</v>
      </c>
      <c r="H24" s="18">
        <f t="shared" si="2"/>
        <v>2.0238575285082692E-2</v>
      </c>
      <c r="I24" s="18">
        <f t="shared" si="3"/>
        <v>2.4730372862592741E-2</v>
      </c>
      <c r="J24" s="34">
        <v>3</v>
      </c>
      <c r="K24" s="34">
        <v>4</v>
      </c>
      <c r="L24" s="34"/>
    </row>
    <row r="25" spans="1:12" x14ac:dyDescent="0.2">
      <c r="A25" s="24" t="s">
        <v>611</v>
      </c>
      <c r="B25" s="23" t="s">
        <v>795</v>
      </c>
      <c r="C25" t="s">
        <v>904</v>
      </c>
      <c r="D25" s="27">
        <v>1.7038647869188983</v>
      </c>
      <c r="E25" s="18">
        <v>1</v>
      </c>
      <c r="F25" s="18">
        <f t="shared" si="0"/>
        <v>1.189993276277022</v>
      </c>
      <c r="G25" s="18">
        <f t="shared" si="1"/>
        <v>0.49460745725185473</v>
      </c>
      <c r="H25" s="18">
        <f t="shared" si="2"/>
        <v>0.40477150570165382</v>
      </c>
      <c r="I25" s="18">
        <f t="shared" si="3"/>
        <v>0.49460745725185473</v>
      </c>
      <c r="J25" s="34">
        <v>1</v>
      </c>
      <c r="K25" s="34">
        <v>2</v>
      </c>
      <c r="L25" s="34"/>
    </row>
    <row r="26" spans="1:12" x14ac:dyDescent="0.2">
      <c r="A26" s="24" t="s">
        <v>612</v>
      </c>
      <c r="B26" s="23" t="s">
        <v>796</v>
      </c>
      <c r="C26" t="s">
        <v>904</v>
      </c>
      <c r="D26" s="27">
        <v>5.3019999999999996</v>
      </c>
      <c r="E26" s="18">
        <v>3324</v>
      </c>
      <c r="F26" s="18">
        <f t="shared" si="0"/>
        <v>3955.537650344821</v>
      </c>
      <c r="G26" s="18">
        <f t="shared" si="1"/>
        <v>1644.0751879051652</v>
      </c>
      <c r="H26" s="18">
        <f t="shared" si="2"/>
        <v>1345.4604849522973</v>
      </c>
      <c r="I26" s="18">
        <f t="shared" si="3"/>
        <v>1644.0751879051652</v>
      </c>
      <c r="J26" s="34">
        <v>2</v>
      </c>
      <c r="K26" s="34">
        <v>3</v>
      </c>
      <c r="L26" s="34"/>
    </row>
    <row r="27" spans="1:12" x14ac:dyDescent="0.2">
      <c r="A27" s="24" t="s">
        <v>613</v>
      </c>
      <c r="B27" s="23" t="s">
        <v>797</v>
      </c>
      <c r="C27" t="s">
        <v>904</v>
      </c>
      <c r="D27" s="27">
        <v>2.1640023560422481</v>
      </c>
      <c r="F27" s="18" t="str">
        <f t="shared" si="0"/>
        <v/>
      </c>
      <c r="G27" s="18" t="str">
        <f t="shared" si="1"/>
        <v/>
      </c>
      <c r="H27" s="18" t="str">
        <f t="shared" si="2"/>
        <v/>
      </c>
      <c r="I27" s="18">
        <f t="shared" si="3"/>
        <v>299.73805418874315</v>
      </c>
      <c r="J27" s="34">
        <v>3</v>
      </c>
      <c r="K27" s="34">
        <v>1</v>
      </c>
      <c r="L27" s="34"/>
    </row>
    <row r="28" spans="1:12" x14ac:dyDescent="0.2">
      <c r="A28" s="24" t="s">
        <v>614</v>
      </c>
      <c r="B28" s="23" t="s">
        <v>782</v>
      </c>
      <c r="C28" t="s">
        <v>904</v>
      </c>
      <c r="D28" s="27">
        <v>0.63500000000000001</v>
      </c>
      <c r="F28" s="18" t="str">
        <f t="shared" si="0"/>
        <v/>
      </c>
      <c r="G28" s="18" t="str">
        <f t="shared" si="1"/>
        <v/>
      </c>
      <c r="H28" s="18" t="str">
        <f t="shared" si="2"/>
        <v/>
      </c>
      <c r="I28" s="18">
        <f t="shared" si="3"/>
        <v>299.73805418874315</v>
      </c>
      <c r="J28" s="34">
        <v>1</v>
      </c>
      <c r="K28" s="34">
        <v>2</v>
      </c>
      <c r="L28" s="34"/>
    </row>
    <row r="29" spans="1:12" x14ac:dyDescent="0.2">
      <c r="A29" s="24" t="s">
        <v>615</v>
      </c>
      <c r="B29" s="23" t="s">
        <v>780</v>
      </c>
      <c r="C29" t="s">
        <v>904</v>
      </c>
      <c r="D29" s="27">
        <v>2.3558327287917193</v>
      </c>
      <c r="E29" s="18">
        <v>175</v>
      </c>
      <c r="F29" s="18">
        <f t="shared" si="0"/>
        <v>208.24882334847885</v>
      </c>
      <c r="G29" s="18">
        <f t="shared" si="1"/>
        <v>86.556305019074586</v>
      </c>
      <c r="H29" s="18">
        <f t="shared" si="2"/>
        <v>70.835013497789419</v>
      </c>
      <c r="I29" s="18">
        <f t="shared" si="3"/>
        <v>86.556305019074586</v>
      </c>
      <c r="J29" s="34">
        <v>1</v>
      </c>
      <c r="K29" s="34">
        <v>2</v>
      </c>
      <c r="L29" s="34"/>
    </row>
    <row r="30" spans="1:12" x14ac:dyDescent="0.2">
      <c r="A30" s="24" t="s">
        <v>616</v>
      </c>
      <c r="B30" s="23" t="s">
        <v>782</v>
      </c>
      <c r="C30" t="s">
        <v>904</v>
      </c>
      <c r="D30" s="27">
        <v>3.0509432572250312</v>
      </c>
      <c r="E30" s="18">
        <v>31</v>
      </c>
      <c r="F30" s="18">
        <f t="shared" si="0"/>
        <v>36.889791564587682</v>
      </c>
      <c r="G30" s="18">
        <f t="shared" si="1"/>
        <v>15.332831174807497</v>
      </c>
      <c r="H30" s="18">
        <f t="shared" si="2"/>
        <v>12.547916676751269</v>
      </c>
      <c r="I30" s="18">
        <f t="shared" si="3"/>
        <v>15.332831174807497</v>
      </c>
      <c r="J30" s="34">
        <v>1</v>
      </c>
      <c r="K30" s="34">
        <v>3</v>
      </c>
      <c r="L30" s="34"/>
    </row>
    <row r="31" spans="1:12" x14ac:dyDescent="0.2">
      <c r="A31" s="24" t="s">
        <v>617</v>
      </c>
      <c r="B31" s="23" t="s">
        <v>782</v>
      </c>
      <c r="C31" t="s">
        <v>904</v>
      </c>
      <c r="D31" s="27">
        <v>2.4124539576553481</v>
      </c>
      <c r="E31" s="18">
        <v>93</v>
      </c>
      <c r="F31" s="18">
        <f t="shared" si="0"/>
        <v>110.66937469376305</v>
      </c>
      <c r="G31" s="18">
        <f t="shared" si="1"/>
        <v>45.998493524422493</v>
      </c>
      <c r="H31" s="18">
        <f t="shared" si="2"/>
        <v>37.643750030253806</v>
      </c>
      <c r="I31" s="18">
        <f t="shared" si="3"/>
        <v>45.998493524422493</v>
      </c>
      <c r="J31" s="34">
        <v>1</v>
      </c>
      <c r="K31" s="34">
        <v>3</v>
      </c>
      <c r="L31" s="34"/>
    </row>
    <row r="32" spans="1:12" x14ac:dyDescent="0.2">
      <c r="A32" s="24" t="s">
        <v>618</v>
      </c>
      <c r="B32" s="23" t="s">
        <v>782</v>
      </c>
      <c r="C32" t="s">
        <v>904</v>
      </c>
      <c r="D32" s="27">
        <v>0.48827628906858322</v>
      </c>
      <c r="E32" s="18">
        <v>49</v>
      </c>
      <c r="F32" s="18">
        <f t="shared" si="0"/>
        <v>58.309670537574078</v>
      </c>
      <c r="G32" s="18">
        <f t="shared" si="1"/>
        <v>24.235765405340882</v>
      </c>
      <c r="H32" s="18">
        <f t="shared" si="2"/>
        <v>19.833803779381039</v>
      </c>
      <c r="I32" s="18">
        <f t="shared" si="3"/>
        <v>24.235765405340882</v>
      </c>
      <c r="J32" s="34">
        <v>1</v>
      </c>
      <c r="K32" s="34">
        <v>1</v>
      </c>
      <c r="L32" s="34"/>
    </row>
    <row r="33" spans="1:12" x14ac:dyDescent="0.2">
      <c r="A33" s="24" t="s">
        <v>619</v>
      </c>
      <c r="B33" s="23" t="s">
        <v>782</v>
      </c>
      <c r="C33" t="s">
        <v>904</v>
      </c>
      <c r="D33" s="27">
        <v>2.0230000000000001E-2</v>
      </c>
      <c r="E33" s="18">
        <v>6</v>
      </c>
      <c r="F33" s="18">
        <f t="shared" si="0"/>
        <v>7.139959657662132</v>
      </c>
      <c r="G33" s="18">
        <f t="shared" si="1"/>
        <v>2.9676447435111286</v>
      </c>
      <c r="H33" s="18">
        <f t="shared" si="2"/>
        <v>2.4286290342099228</v>
      </c>
      <c r="I33" s="18">
        <f t="shared" si="3"/>
        <v>2.9676447435111286</v>
      </c>
      <c r="J33" s="34">
        <v>1</v>
      </c>
      <c r="K33" s="34">
        <v>2</v>
      </c>
      <c r="L33" s="34"/>
    </row>
    <row r="34" spans="1:12" x14ac:dyDescent="0.2">
      <c r="A34" s="24" t="s">
        <v>620</v>
      </c>
      <c r="B34" s="23" t="s">
        <v>782</v>
      </c>
      <c r="C34" t="s">
        <v>904</v>
      </c>
      <c r="D34" s="27">
        <v>1.7790273640275014</v>
      </c>
      <c r="E34" s="18">
        <v>6</v>
      </c>
      <c r="F34" s="18">
        <f t="shared" si="0"/>
        <v>7.139959657662132</v>
      </c>
      <c r="G34" s="18">
        <f t="shared" si="1"/>
        <v>2.9676447435111286</v>
      </c>
      <c r="H34" s="18">
        <f t="shared" si="2"/>
        <v>2.4286290342099228</v>
      </c>
      <c r="I34" s="18">
        <f t="shared" si="3"/>
        <v>2.9676447435111286</v>
      </c>
      <c r="J34" s="34">
        <v>1</v>
      </c>
      <c r="K34" s="34">
        <v>1</v>
      </c>
      <c r="L34" s="34"/>
    </row>
    <row r="35" spans="1:12" x14ac:dyDescent="0.2">
      <c r="A35" s="24" t="s">
        <v>621</v>
      </c>
      <c r="B35" s="23" t="s">
        <v>798</v>
      </c>
      <c r="C35" t="s">
        <v>904</v>
      </c>
      <c r="D35" s="27">
        <v>0.118814539054747</v>
      </c>
      <c r="E35" s="18">
        <v>1206</v>
      </c>
      <c r="F35" s="18">
        <f t="shared" si="0"/>
        <v>1435.1318911900885</v>
      </c>
      <c r="G35" s="18">
        <f t="shared" si="1"/>
        <v>596.49659344573683</v>
      </c>
      <c r="H35" s="18">
        <f t="shared" si="2"/>
        <v>488.1544358761945</v>
      </c>
      <c r="I35" s="18">
        <f t="shared" si="3"/>
        <v>596.49659344573683</v>
      </c>
      <c r="J35" s="34">
        <v>1</v>
      </c>
      <c r="K35" s="34">
        <v>1</v>
      </c>
      <c r="L35" s="34"/>
    </row>
    <row r="36" spans="1:12" x14ac:dyDescent="0.2">
      <c r="A36" s="24" t="s">
        <v>622</v>
      </c>
      <c r="B36" s="23" t="s">
        <v>782</v>
      </c>
      <c r="C36" t="s">
        <v>904</v>
      </c>
      <c r="D36" s="27">
        <v>20.946845798236545</v>
      </c>
      <c r="E36" s="18">
        <v>49</v>
      </c>
      <c r="F36" s="18">
        <f t="shared" si="0"/>
        <v>58.309670537574078</v>
      </c>
      <c r="G36" s="18">
        <f t="shared" si="1"/>
        <v>24.235765405340882</v>
      </c>
      <c r="H36" s="18">
        <f t="shared" si="2"/>
        <v>19.833803779381039</v>
      </c>
      <c r="I36" s="18">
        <f t="shared" si="3"/>
        <v>24.235765405340882</v>
      </c>
      <c r="J36" s="34">
        <v>1</v>
      </c>
      <c r="K36" s="34">
        <v>3</v>
      </c>
      <c r="L36" s="34"/>
    </row>
    <row r="37" spans="1:12" x14ac:dyDescent="0.2">
      <c r="A37" s="24" t="s">
        <v>623</v>
      </c>
      <c r="B37" s="23" t="s">
        <v>782</v>
      </c>
      <c r="C37" t="s">
        <v>904</v>
      </c>
      <c r="D37" s="27">
        <v>0.80994758485579355</v>
      </c>
      <c r="E37" s="18">
        <v>6</v>
      </c>
      <c r="F37" s="18">
        <f t="shared" si="0"/>
        <v>7.139959657662132</v>
      </c>
      <c r="G37" s="18">
        <f t="shared" si="1"/>
        <v>2.9676447435111286</v>
      </c>
      <c r="H37" s="18">
        <f t="shared" si="2"/>
        <v>2.4286290342099228</v>
      </c>
      <c r="I37" s="18">
        <f t="shared" si="3"/>
        <v>2.9676447435111286</v>
      </c>
      <c r="J37" s="34">
        <v>1</v>
      </c>
      <c r="K37" s="34">
        <v>1</v>
      </c>
      <c r="L37" s="34"/>
    </row>
    <row r="38" spans="1:12" x14ac:dyDescent="0.2">
      <c r="A38" s="24" t="s">
        <v>624</v>
      </c>
      <c r="B38" s="23" t="s">
        <v>799</v>
      </c>
      <c r="C38" t="s">
        <v>904</v>
      </c>
      <c r="D38" s="27">
        <v>5.2529935346168033</v>
      </c>
      <c r="F38" s="18" t="str">
        <f t="shared" si="0"/>
        <v/>
      </c>
      <c r="G38" s="18" t="str">
        <f t="shared" si="1"/>
        <v/>
      </c>
      <c r="H38" s="18" t="str">
        <f t="shared" si="2"/>
        <v/>
      </c>
      <c r="I38" s="18">
        <f t="shared" si="3"/>
        <v>299.73805418874315</v>
      </c>
      <c r="J38" s="34">
        <v>1</v>
      </c>
      <c r="K38" s="34">
        <v>2</v>
      </c>
      <c r="L38" s="34"/>
    </row>
    <row r="39" spans="1:12" ht="32" x14ac:dyDescent="0.2">
      <c r="A39" s="24" t="s">
        <v>625</v>
      </c>
      <c r="B39" s="23" t="s">
        <v>800</v>
      </c>
      <c r="C39" t="s">
        <v>904</v>
      </c>
      <c r="D39" s="27">
        <v>171.59430847972808</v>
      </c>
      <c r="E39" s="18">
        <v>63</v>
      </c>
      <c r="F39" s="18">
        <f t="shared" si="0"/>
        <v>74.969576405452386</v>
      </c>
      <c r="G39" s="18">
        <f t="shared" si="1"/>
        <v>31.16026980686685</v>
      </c>
      <c r="H39" s="18">
        <f t="shared" si="2"/>
        <v>25.500604859204191</v>
      </c>
      <c r="I39" s="18">
        <f t="shared" si="3"/>
        <v>31.16026980686685</v>
      </c>
      <c r="J39" s="34">
        <v>1</v>
      </c>
      <c r="K39" s="34">
        <v>5</v>
      </c>
      <c r="L39" s="34"/>
    </row>
    <row r="40" spans="1:12" x14ac:dyDescent="0.2">
      <c r="A40" s="24" t="s">
        <v>626</v>
      </c>
      <c r="B40" s="23" t="s">
        <v>801</v>
      </c>
      <c r="C40" t="s">
        <v>904</v>
      </c>
      <c r="D40" s="27">
        <v>2.8255201523976186</v>
      </c>
      <c r="E40" s="18">
        <v>324</v>
      </c>
      <c r="F40" s="18">
        <f t="shared" si="0"/>
        <v>385.55782151375513</v>
      </c>
      <c r="G40" s="18">
        <f t="shared" si="1"/>
        <v>160.25281614960093</v>
      </c>
      <c r="H40" s="18">
        <f t="shared" si="2"/>
        <v>131.14596784733584</v>
      </c>
      <c r="I40" s="18">
        <f t="shared" si="3"/>
        <v>160.25281614960093</v>
      </c>
      <c r="J40" s="34">
        <v>1</v>
      </c>
      <c r="K40" s="34">
        <v>2</v>
      </c>
      <c r="L40" s="34"/>
    </row>
    <row r="41" spans="1:12" x14ac:dyDescent="0.2">
      <c r="A41" s="24" t="s">
        <v>627</v>
      </c>
      <c r="C41" t="s">
        <v>904</v>
      </c>
      <c r="D41" s="27">
        <v>9.4E-2</v>
      </c>
      <c r="F41" s="18" t="str">
        <f t="shared" si="0"/>
        <v/>
      </c>
      <c r="G41" s="18" t="str">
        <f t="shared" si="1"/>
        <v/>
      </c>
      <c r="H41" s="18" t="str">
        <f t="shared" si="2"/>
        <v/>
      </c>
      <c r="I41" s="18">
        <f t="shared" si="3"/>
        <v>299.73805418874315</v>
      </c>
      <c r="J41" s="34">
        <v>3</v>
      </c>
      <c r="K41" s="34">
        <v>1</v>
      </c>
      <c r="L41" s="34"/>
    </row>
    <row r="42" spans="1:12" x14ac:dyDescent="0.2">
      <c r="A42" s="24" t="s">
        <v>628</v>
      </c>
      <c r="B42" s="23" t="s">
        <v>802</v>
      </c>
      <c r="C42" t="s">
        <v>904</v>
      </c>
      <c r="D42" s="27">
        <v>9.4E-2</v>
      </c>
      <c r="F42" s="18" t="str">
        <f t="shared" si="0"/>
        <v/>
      </c>
      <c r="G42" s="18" t="str">
        <f t="shared" si="1"/>
        <v/>
      </c>
      <c r="H42" s="18" t="str">
        <f t="shared" si="2"/>
        <v/>
      </c>
      <c r="I42" s="18">
        <f t="shared" si="3"/>
        <v>299.73805418874315</v>
      </c>
      <c r="J42" s="34">
        <v>3</v>
      </c>
      <c r="K42" s="34">
        <v>1</v>
      </c>
      <c r="L42" s="34"/>
    </row>
    <row r="43" spans="1:12" x14ac:dyDescent="0.2">
      <c r="A43" s="24" t="s">
        <v>629</v>
      </c>
      <c r="B43" s="23" t="s">
        <v>803</v>
      </c>
      <c r="C43" t="s">
        <v>904</v>
      </c>
      <c r="D43" s="27">
        <v>5.2529935346168033</v>
      </c>
      <c r="F43" s="18" t="str">
        <f t="shared" si="0"/>
        <v/>
      </c>
      <c r="G43" s="18" t="str">
        <f t="shared" si="1"/>
        <v/>
      </c>
      <c r="H43" s="18" t="str">
        <f t="shared" si="2"/>
        <v/>
      </c>
      <c r="I43" s="18">
        <f t="shared" si="3"/>
        <v>299.73805418874315</v>
      </c>
      <c r="J43" s="34">
        <v>1</v>
      </c>
      <c r="K43" s="34">
        <v>1</v>
      </c>
      <c r="L43" s="34"/>
    </row>
    <row r="44" spans="1:12" x14ac:dyDescent="0.2">
      <c r="A44" s="24" t="s">
        <v>557</v>
      </c>
      <c r="B44" s="23" t="s">
        <v>804</v>
      </c>
      <c r="C44" t="s">
        <v>904</v>
      </c>
      <c r="D44" s="27">
        <v>0.14000000000000001</v>
      </c>
      <c r="F44" s="18" t="str">
        <f t="shared" si="0"/>
        <v/>
      </c>
      <c r="G44" s="18" t="str">
        <f t="shared" si="1"/>
        <v/>
      </c>
      <c r="H44" s="18" t="str">
        <f t="shared" si="2"/>
        <v/>
      </c>
      <c r="I44" s="18">
        <f t="shared" si="3"/>
        <v>299.73805418874315</v>
      </c>
      <c r="J44" s="34">
        <v>1</v>
      </c>
      <c r="K44" s="34">
        <v>1</v>
      </c>
      <c r="L44" s="34"/>
    </row>
    <row r="45" spans="1:12" ht="32" x14ac:dyDescent="0.2">
      <c r="A45" s="24" t="s">
        <v>630</v>
      </c>
      <c r="B45" s="23" t="s">
        <v>805</v>
      </c>
      <c r="C45" t="s">
        <v>904</v>
      </c>
      <c r="D45" s="27">
        <v>0.21691828689811607</v>
      </c>
      <c r="F45" s="18" t="str">
        <f t="shared" si="0"/>
        <v/>
      </c>
      <c r="G45" s="18" t="str">
        <f t="shared" si="1"/>
        <v/>
      </c>
      <c r="H45" s="18" t="str">
        <f t="shared" si="2"/>
        <v/>
      </c>
      <c r="I45" s="18">
        <f t="shared" si="3"/>
        <v>299.73805418874315</v>
      </c>
      <c r="J45" s="34">
        <v>3</v>
      </c>
      <c r="K45" s="34">
        <v>1</v>
      </c>
      <c r="L45" s="34"/>
    </row>
    <row r="46" spans="1:12" x14ac:dyDescent="0.2">
      <c r="A46" s="24" t="s">
        <v>631</v>
      </c>
      <c r="B46" s="23" t="s">
        <v>806</v>
      </c>
      <c r="C46" t="s">
        <v>904</v>
      </c>
      <c r="D46" s="27">
        <v>0.7</v>
      </c>
      <c r="E46" s="18">
        <v>1830</v>
      </c>
      <c r="F46" s="18">
        <f t="shared" si="0"/>
        <v>2177.6876955869502</v>
      </c>
      <c r="G46" s="18">
        <f t="shared" si="1"/>
        <v>905.13164677089424</v>
      </c>
      <c r="H46" s="18">
        <f t="shared" si="2"/>
        <v>740.73185543402644</v>
      </c>
      <c r="I46" s="18">
        <f t="shared" si="3"/>
        <v>905.13164677089424</v>
      </c>
      <c r="J46" s="34">
        <v>3</v>
      </c>
      <c r="K46" s="34">
        <v>1</v>
      </c>
      <c r="L46" s="34"/>
    </row>
    <row r="47" spans="1:12" x14ac:dyDescent="0.2">
      <c r="A47" s="24" t="s">
        <v>632</v>
      </c>
      <c r="B47" s="23" t="s">
        <v>791</v>
      </c>
      <c r="C47" t="s">
        <v>904</v>
      </c>
      <c r="D47" s="27">
        <v>3.0219082286381651</v>
      </c>
      <c r="F47" s="18" t="str">
        <f t="shared" si="0"/>
        <v/>
      </c>
      <c r="G47" s="18" t="str">
        <f t="shared" si="1"/>
        <v/>
      </c>
      <c r="H47" s="18" t="str">
        <f t="shared" si="2"/>
        <v/>
      </c>
      <c r="I47" s="18">
        <f t="shared" si="3"/>
        <v>299.73805418874315</v>
      </c>
      <c r="J47" s="34">
        <v>1</v>
      </c>
      <c r="K47" s="34">
        <v>2</v>
      </c>
      <c r="L47" s="34"/>
    </row>
    <row r="48" spans="1:12" x14ac:dyDescent="0.2">
      <c r="A48" s="24" t="s">
        <v>633</v>
      </c>
      <c r="B48" s="23" t="s">
        <v>807</v>
      </c>
      <c r="C48" t="s">
        <v>904</v>
      </c>
      <c r="D48" s="27">
        <v>0.41942359295556153</v>
      </c>
      <c r="F48" s="18" t="str">
        <f t="shared" si="0"/>
        <v/>
      </c>
      <c r="G48" s="18" t="str">
        <f t="shared" si="1"/>
        <v/>
      </c>
      <c r="H48" s="18" t="str">
        <f t="shared" si="2"/>
        <v/>
      </c>
      <c r="I48" s="18">
        <f t="shared" si="3"/>
        <v>299.73805418874315</v>
      </c>
      <c r="J48" s="34">
        <v>1</v>
      </c>
      <c r="K48" s="34">
        <v>2</v>
      </c>
      <c r="L48" s="34"/>
    </row>
    <row r="49" spans="1:12" ht="80" x14ac:dyDescent="0.2">
      <c r="A49" s="24" t="s">
        <v>634</v>
      </c>
      <c r="B49" s="23" t="s">
        <v>808</v>
      </c>
      <c r="C49" t="s">
        <v>904</v>
      </c>
      <c r="D49" s="27">
        <v>5.2529935346168033</v>
      </c>
      <c r="E49" s="18">
        <v>19560</v>
      </c>
      <c r="F49" s="18">
        <f t="shared" si="0"/>
        <v>23276.268483978551</v>
      </c>
      <c r="G49" s="18">
        <f t="shared" si="1"/>
        <v>9674.5218638462793</v>
      </c>
      <c r="H49" s="18">
        <f t="shared" si="2"/>
        <v>7917.3306515243494</v>
      </c>
      <c r="I49" s="18">
        <f t="shared" si="3"/>
        <v>9674.5218638462793</v>
      </c>
      <c r="J49" s="34">
        <v>1</v>
      </c>
      <c r="K49" s="34">
        <v>1</v>
      </c>
      <c r="L49" s="34"/>
    </row>
    <row r="50" spans="1:12" ht="32" x14ac:dyDescent="0.2">
      <c r="A50" s="24" t="s">
        <v>635</v>
      </c>
      <c r="B50" s="23" t="s">
        <v>809</v>
      </c>
      <c r="C50" t="s">
        <v>904</v>
      </c>
      <c r="D50" s="27">
        <v>5.2529935346168033</v>
      </c>
      <c r="F50" s="18" t="str">
        <f t="shared" si="0"/>
        <v/>
      </c>
      <c r="G50" s="18" t="str">
        <f t="shared" si="1"/>
        <v/>
      </c>
      <c r="H50" s="18" t="str">
        <f t="shared" si="2"/>
        <v/>
      </c>
      <c r="I50" s="18">
        <f t="shared" si="3"/>
        <v>299.73805418874315</v>
      </c>
      <c r="J50" s="34">
        <v>1</v>
      </c>
      <c r="K50" s="34">
        <v>1</v>
      </c>
      <c r="L50" s="34"/>
    </row>
    <row r="51" spans="1:12" ht="32" x14ac:dyDescent="0.2">
      <c r="A51" s="24" t="s">
        <v>636</v>
      </c>
      <c r="B51" s="23" t="s">
        <v>810</v>
      </c>
      <c r="C51" t="s">
        <v>904</v>
      </c>
      <c r="D51" s="27">
        <v>5.2529935346168033</v>
      </c>
      <c r="E51" s="18">
        <v>1</v>
      </c>
      <c r="F51" s="18">
        <f t="shared" si="0"/>
        <v>1.189993276277022</v>
      </c>
      <c r="G51" s="18">
        <f t="shared" si="1"/>
        <v>0.49460745725185473</v>
      </c>
      <c r="H51" s="18">
        <f t="shared" si="2"/>
        <v>0.40477150570165382</v>
      </c>
      <c r="I51" s="18">
        <f t="shared" si="3"/>
        <v>0.49460745725185473</v>
      </c>
      <c r="J51" s="34">
        <v>1</v>
      </c>
      <c r="K51" s="34">
        <v>1</v>
      </c>
      <c r="L51" s="34"/>
    </row>
    <row r="52" spans="1:12" ht="32" x14ac:dyDescent="0.2">
      <c r="A52" s="24" t="s">
        <v>637</v>
      </c>
      <c r="B52" s="23" t="s">
        <v>810</v>
      </c>
      <c r="C52" t="s">
        <v>904</v>
      </c>
      <c r="D52" s="27">
        <v>5.2529935346168033</v>
      </c>
      <c r="F52" s="18" t="str">
        <f t="shared" si="0"/>
        <v/>
      </c>
      <c r="G52" s="18" t="str">
        <f t="shared" si="1"/>
        <v/>
      </c>
      <c r="H52" s="18" t="str">
        <f t="shared" si="2"/>
        <v/>
      </c>
      <c r="I52" s="18">
        <f t="shared" si="3"/>
        <v>299.73805418874315</v>
      </c>
      <c r="J52" s="34">
        <v>1</v>
      </c>
      <c r="K52" s="34">
        <v>1</v>
      </c>
      <c r="L52" s="34"/>
    </row>
    <row r="53" spans="1:12" ht="32" x14ac:dyDescent="0.2">
      <c r="A53" s="24" t="s">
        <v>638</v>
      </c>
      <c r="B53" s="23" t="s">
        <v>810</v>
      </c>
      <c r="C53" t="s">
        <v>904</v>
      </c>
      <c r="D53" s="27">
        <v>5.2529935346168033</v>
      </c>
      <c r="F53" s="18" t="str">
        <f t="shared" si="0"/>
        <v/>
      </c>
      <c r="G53" s="18" t="str">
        <f t="shared" si="1"/>
        <v/>
      </c>
      <c r="H53" s="18" t="str">
        <f t="shared" si="2"/>
        <v/>
      </c>
      <c r="I53" s="18">
        <f t="shared" si="3"/>
        <v>299.73805418874315</v>
      </c>
      <c r="J53" s="34">
        <v>1</v>
      </c>
      <c r="K53" s="34">
        <v>1</v>
      </c>
      <c r="L53" s="34"/>
    </row>
    <row r="54" spans="1:12" x14ac:dyDescent="0.2">
      <c r="A54" s="24" t="s">
        <v>639</v>
      </c>
      <c r="B54" s="23" t="s">
        <v>784</v>
      </c>
      <c r="C54" t="s">
        <v>904</v>
      </c>
      <c r="D54" s="27">
        <v>5.2529935346168033</v>
      </c>
      <c r="F54" s="18" t="str">
        <f t="shared" si="0"/>
        <v/>
      </c>
      <c r="G54" s="18" t="str">
        <f t="shared" si="1"/>
        <v/>
      </c>
      <c r="H54" s="18" t="str">
        <f t="shared" si="2"/>
        <v/>
      </c>
      <c r="I54" s="18">
        <f t="shared" si="3"/>
        <v>299.73805418874315</v>
      </c>
      <c r="J54" s="34">
        <v>1</v>
      </c>
      <c r="K54" s="34">
        <v>1</v>
      </c>
      <c r="L54" s="34"/>
    </row>
    <row r="55" spans="1:12" ht="32" x14ac:dyDescent="0.2">
      <c r="A55" s="24" t="s">
        <v>640</v>
      </c>
      <c r="B55" s="23" t="s">
        <v>811</v>
      </c>
      <c r="C55" t="s">
        <v>904</v>
      </c>
      <c r="D55" s="27">
        <v>5.2529935346168033</v>
      </c>
      <c r="F55" s="18" t="str">
        <f t="shared" si="0"/>
        <v/>
      </c>
      <c r="G55" s="18" t="str">
        <f t="shared" si="1"/>
        <v/>
      </c>
      <c r="H55" s="18" t="str">
        <f t="shared" si="2"/>
        <v/>
      </c>
      <c r="I55" s="18">
        <f t="shared" si="3"/>
        <v>299.73805418874315</v>
      </c>
      <c r="J55" s="34">
        <v>1</v>
      </c>
      <c r="K55" s="34">
        <v>1</v>
      </c>
      <c r="L55" s="34"/>
    </row>
    <row r="56" spans="1:12" x14ac:dyDescent="0.2">
      <c r="A56" s="24" t="s">
        <v>641</v>
      </c>
      <c r="B56" s="23" t="s">
        <v>812</v>
      </c>
      <c r="C56" t="s">
        <v>904</v>
      </c>
      <c r="D56" s="27">
        <v>5.2529935346168033</v>
      </c>
      <c r="E56" s="18">
        <v>1</v>
      </c>
      <c r="F56" s="18">
        <f t="shared" si="0"/>
        <v>1.189993276277022</v>
      </c>
      <c r="G56" s="18">
        <f t="shared" si="1"/>
        <v>0.49460745725185473</v>
      </c>
      <c r="H56" s="18">
        <f t="shared" si="2"/>
        <v>0.40477150570165382</v>
      </c>
      <c r="I56" s="18">
        <f t="shared" si="3"/>
        <v>0.49460745725185473</v>
      </c>
      <c r="J56" s="34">
        <v>1</v>
      </c>
      <c r="K56" s="34">
        <v>1</v>
      </c>
      <c r="L56" s="34"/>
    </row>
    <row r="57" spans="1:12" x14ac:dyDescent="0.2">
      <c r="A57" s="24" t="s">
        <v>642</v>
      </c>
      <c r="B57" s="23" t="s">
        <v>778</v>
      </c>
      <c r="C57" t="s">
        <v>904</v>
      </c>
      <c r="D57" s="27">
        <v>0.248529494536535</v>
      </c>
      <c r="E57" s="18">
        <v>1186</v>
      </c>
      <c r="F57" s="18">
        <f t="shared" si="0"/>
        <v>1411.3320256645482</v>
      </c>
      <c r="G57" s="18">
        <f t="shared" si="1"/>
        <v>586.60444430069981</v>
      </c>
      <c r="H57" s="18">
        <f t="shared" si="2"/>
        <v>480.05900576216146</v>
      </c>
      <c r="I57" s="18">
        <f t="shared" si="3"/>
        <v>586.60444430069981</v>
      </c>
      <c r="J57" s="34">
        <v>1</v>
      </c>
      <c r="K57" s="34">
        <v>2</v>
      </c>
      <c r="L57" s="34"/>
    </row>
    <row r="58" spans="1:12" x14ac:dyDescent="0.2">
      <c r="A58" s="24" t="s">
        <v>643</v>
      </c>
      <c r="B58" s="23" t="s">
        <v>782</v>
      </c>
      <c r="C58" t="s">
        <v>904</v>
      </c>
      <c r="D58" s="27">
        <v>0.4495242026345686</v>
      </c>
      <c r="E58" s="18">
        <v>49</v>
      </c>
      <c r="F58" s="18">
        <f t="shared" si="0"/>
        <v>58.309670537574078</v>
      </c>
      <c r="G58" s="18">
        <f t="shared" si="1"/>
        <v>24.235765405340882</v>
      </c>
      <c r="H58" s="18">
        <f t="shared" si="2"/>
        <v>19.833803779381039</v>
      </c>
      <c r="I58" s="18">
        <f t="shared" si="3"/>
        <v>24.235765405340882</v>
      </c>
      <c r="J58" s="34">
        <v>1</v>
      </c>
      <c r="K58" s="34">
        <v>1</v>
      </c>
      <c r="L58" s="34"/>
    </row>
    <row r="59" spans="1:12" x14ac:dyDescent="0.2">
      <c r="A59" s="24" t="s">
        <v>644</v>
      </c>
      <c r="B59" s="23" t="s">
        <v>813</v>
      </c>
      <c r="C59" t="s">
        <v>904</v>
      </c>
      <c r="D59" s="27">
        <v>47.662070827236811</v>
      </c>
      <c r="E59" s="18">
        <v>32</v>
      </c>
      <c r="F59" s="18">
        <f t="shared" si="0"/>
        <v>38.079784840864704</v>
      </c>
      <c r="G59" s="18">
        <f t="shared" si="1"/>
        <v>15.827438632059351</v>
      </c>
      <c r="H59" s="18">
        <f t="shared" si="2"/>
        <v>12.952688182452922</v>
      </c>
      <c r="I59" s="18">
        <f t="shared" si="3"/>
        <v>15.827438632059351</v>
      </c>
      <c r="J59" s="34">
        <v>1</v>
      </c>
      <c r="K59" s="34">
        <v>4</v>
      </c>
      <c r="L59" s="34"/>
    </row>
    <row r="60" spans="1:12" x14ac:dyDescent="0.2">
      <c r="A60" s="24" t="s">
        <v>645</v>
      </c>
      <c r="B60" s="23" t="s">
        <v>814</v>
      </c>
      <c r="C60" t="s">
        <v>904</v>
      </c>
      <c r="D60" s="27">
        <v>8.9096486099157115</v>
      </c>
      <c r="F60" s="18" t="str">
        <f t="shared" si="0"/>
        <v/>
      </c>
      <c r="G60" s="18" t="str">
        <f t="shared" si="1"/>
        <v/>
      </c>
      <c r="H60" s="18" t="str">
        <f t="shared" si="2"/>
        <v/>
      </c>
      <c r="I60" s="18">
        <f t="shared" si="3"/>
        <v>299.73805418874315</v>
      </c>
      <c r="J60" s="34">
        <v>2</v>
      </c>
      <c r="K60" s="34">
        <v>3</v>
      </c>
      <c r="L60" s="34"/>
    </row>
    <row r="61" spans="1:12" ht="32" x14ac:dyDescent="0.2">
      <c r="A61" s="24" t="s">
        <v>646</v>
      </c>
      <c r="B61" s="23" t="s">
        <v>815</v>
      </c>
      <c r="C61" t="s">
        <v>905</v>
      </c>
      <c r="D61" s="27">
        <v>231.27734299174813</v>
      </c>
      <c r="F61" s="18" t="str">
        <f t="shared" si="0"/>
        <v/>
      </c>
      <c r="G61" s="18" t="str">
        <f t="shared" si="1"/>
        <v/>
      </c>
      <c r="H61" s="18" t="str">
        <f t="shared" si="2"/>
        <v/>
      </c>
      <c r="I61" s="18">
        <f t="shared" si="3"/>
        <v>299.73805418874315</v>
      </c>
      <c r="J61" s="34">
        <v>3</v>
      </c>
      <c r="K61" s="34">
        <v>5</v>
      </c>
      <c r="L61" s="34"/>
    </row>
    <row r="62" spans="1:12" x14ac:dyDescent="0.2">
      <c r="A62" s="24" t="s">
        <v>647</v>
      </c>
      <c r="B62" s="23" t="s">
        <v>816</v>
      </c>
      <c r="C62" t="s">
        <v>905</v>
      </c>
      <c r="D62" s="27">
        <v>161.22124895711178</v>
      </c>
      <c r="F62" s="18" t="str">
        <f t="shared" si="0"/>
        <v/>
      </c>
      <c r="G62" s="18" t="str">
        <f t="shared" si="1"/>
        <v/>
      </c>
      <c r="H62" s="18" t="str">
        <f t="shared" si="2"/>
        <v/>
      </c>
      <c r="I62" s="18">
        <f t="shared" si="3"/>
        <v>299.73805418874315</v>
      </c>
      <c r="J62" s="34">
        <v>3</v>
      </c>
      <c r="K62" s="34">
        <v>1</v>
      </c>
      <c r="L62" s="34"/>
    </row>
    <row r="63" spans="1:12" ht="80" x14ac:dyDescent="0.2">
      <c r="A63" s="24" t="s">
        <v>648</v>
      </c>
      <c r="B63" s="23" t="s">
        <v>817</v>
      </c>
      <c r="C63" t="s">
        <v>905</v>
      </c>
      <c r="F63" s="18" t="str">
        <f t="shared" si="0"/>
        <v/>
      </c>
      <c r="G63" s="18" t="str">
        <f t="shared" si="1"/>
        <v/>
      </c>
      <c r="H63" s="18" t="str">
        <f t="shared" si="2"/>
        <v/>
      </c>
      <c r="I63" s="18">
        <f t="shared" si="3"/>
        <v>299.73805418874315</v>
      </c>
      <c r="J63" s="34">
        <v>2</v>
      </c>
      <c r="K63" s="34">
        <v>1</v>
      </c>
      <c r="L63" s="34"/>
    </row>
    <row r="64" spans="1:12" x14ac:dyDescent="0.2">
      <c r="A64" s="24" t="s">
        <v>649</v>
      </c>
      <c r="B64" s="23" t="s">
        <v>813</v>
      </c>
      <c r="C64" t="s">
        <v>905</v>
      </c>
      <c r="E64" s="18">
        <v>26</v>
      </c>
      <c r="F64" s="18">
        <f t="shared" si="0"/>
        <v>30.939825183202572</v>
      </c>
      <c r="G64" s="18">
        <f t="shared" si="1"/>
        <v>12.859793888548223</v>
      </c>
      <c r="H64" s="18">
        <f t="shared" si="2"/>
        <v>10.524059148242999</v>
      </c>
      <c r="I64" s="18">
        <f t="shared" si="3"/>
        <v>12.859793888548223</v>
      </c>
      <c r="J64" s="34">
        <v>1</v>
      </c>
      <c r="K64" s="34">
        <v>1</v>
      </c>
      <c r="L64" s="34"/>
    </row>
    <row r="65" spans="1:12" x14ac:dyDescent="0.2">
      <c r="A65" s="24" t="s">
        <v>650</v>
      </c>
      <c r="B65" s="23" t="s">
        <v>786</v>
      </c>
      <c r="C65" t="s">
        <v>905</v>
      </c>
      <c r="D65" s="27">
        <v>35.577304550758463</v>
      </c>
      <c r="F65" s="18" t="str">
        <f t="shared" si="0"/>
        <v/>
      </c>
      <c r="G65" s="18" t="str">
        <f t="shared" si="1"/>
        <v/>
      </c>
      <c r="H65" s="18" t="str">
        <f t="shared" si="2"/>
        <v/>
      </c>
      <c r="I65" s="18">
        <f t="shared" si="3"/>
        <v>299.73805418874315</v>
      </c>
      <c r="J65" s="34">
        <v>1</v>
      </c>
      <c r="K65" s="34">
        <v>2</v>
      </c>
      <c r="L65" s="34"/>
    </row>
    <row r="66" spans="1:12" ht="32" x14ac:dyDescent="0.2">
      <c r="A66" s="24" t="s">
        <v>651</v>
      </c>
      <c r="B66" s="23" t="s">
        <v>818</v>
      </c>
      <c r="C66" t="s">
        <v>905</v>
      </c>
      <c r="F66" s="18" t="str">
        <f t="shared" ref="F66:F129" si="4">IF(E66="","",(E66*(VLOOKUP($M$2,Worksheet,11,FALSE)^4)))</f>
        <v/>
      </c>
      <c r="G66" s="18" t="str">
        <f t="shared" ref="G66:G129" si="5">IF(F66="","",F66*VLOOKUP($M$2,Worksheet,12,FALSE))</f>
        <v/>
      </c>
      <c r="H66" s="18" t="str">
        <f t="shared" ref="H66:H129" si="6">IF(F66="","",F66*VLOOKUP($M$2, Worksheet, 13, FALSE))</f>
        <v/>
      </c>
      <c r="I66" s="18">
        <f t="shared" ref="I66:I129" si="7">IF(G66="",VLOOKUP($M$2, Worksheet, 14, FALSE),G66)</f>
        <v>299.73805418874315</v>
      </c>
      <c r="J66" s="34">
        <v>3</v>
      </c>
      <c r="K66" s="34">
        <v>1</v>
      </c>
      <c r="L66" s="34"/>
    </row>
    <row r="67" spans="1:12" ht="32" x14ac:dyDescent="0.2">
      <c r="A67" s="24" t="s">
        <v>558</v>
      </c>
      <c r="B67" s="23" t="s">
        <v>818</v>
      </c>
      <c r="C67" t="s">
        <v>905</v>
      </c>
      <c r="F67" s="18" t="str">
        <f t="shared" si="4"/>
        <v/>
      </c>
      <c r="G67" s="18" t="str">
        <f t="shared" si="5"/>
        <v/>
      </c>
      <c r="H67" s="18" t="str">
        <f t="shared" si="6"/>
        <v/>
      </c>
      <c r="I67" s="18">
        <f t="shared" si="7"/>
        <v>299.73805418874315</v>
      </c>
      <c r="J67" s="34">
        <v>3</v>
      </c>
      <c r="K67" s="34">
        <v>1</v>
      </c>
      <c r="L67" s="34"/>
    </row>
    <row r="68" spans="1:12" ht="32" x14ac:dyDescent="0.2">
      <c r="A68" s="24" t="s">
        <v>559</v>
      </c>
      <c r="B68" s="23" t="s">
        <v>818</v>
      </c>
      <c r="C68" t="s">
        <v>905</v>
      </c>
      <c r="F68" s="18" t="str">
        <f t="shared" si="4"/>
        <v/>
      </c>
      <c r="G68" s="18" t="str">
        <f t="shared" si="5"/>
        <v/>
      </c>
      <c r="H68" s="18" t="str">
        <f t="shared" si="6"/>
        <v/>
      </c>
      <c r="I68" s="18">
        <f t="shared" si="7"/>
        <v>299.73805418874315</v>
      </c>
      <c r="J68" s="34">
        <v>3</v>
      </c>
      <c r="K68" s="34">
        <v>1</v>
      </c>
      <c r="L68" s="34"/>
    </row>
    <row r="69" spans="1:12" ht="48" x14ac:dyDescent="0.2">
      <c r="A69" s="24" t="s">
        <v>652</v>
      </c>
      <c r="B69" s="23" t="s">
        <v>819</v>
      </c>
      <c r="C69" t="s">
        <v>905</v>
      </c>
      <c r="D69" s="27">
        <v>2836.9473133809042</v>
      </c>
      <c r="E69" s="18">
        <v>17</v>
      </c>
      <c r="F69" s="18">
        <f t="shared" si="4"/>
        <v>20.229885696709374</v>
      </c>
      <c r="G69" s="18">
        <f t="shared" si="5"/>
        <v>8.4083267732815301</v>
      </c>
      <c r="H69" s="18">
        <f t="shared" si="6"/>
        <v>6.8811155969281153</v>
      </c>
      <c r="I69" s="18">
        <f t="shared" si="7"/>
        <v>8.4083267732815301</v>
      </c>
      <c r="J69" s="34">
        <v>3</v>
      </c>
      <c r="K69" s="34">
        <v>4</v>
      </c>
      <c r="L69" s="34"/>
    </row>
    <row r="70" spans="1:12" x14ac:dyDescent="0.2">
      <c r="A70" s="24" t="s">
        <v>653</v>
      </c>
      <c r="B70" s="23" t="s">
        <v>773</v>
      </c>
      <c r="C70" t="s">
        <v>905</v>
      </c>
      <c r="D70" s="27">
        <v>100.84173741760144</v>
      </c>
      <c r="F70" s="18" t="str">
        <f t="shared" si="4"/>
        <v/>
      </c>
      <c r="G70" s="18" t="str">
        <f t="shared" si="5"/>
        <v/>
      </c>
      <c r="H70" s="18" t="str">
        <f t="shared" si="6"/>
        <v/>
      </c>
      <c r="I70" s="18">
        <f t="shared" si="7"/>
        <v>299.73805418874315</v>
      </c>
      <c r="J70" s="34">
        <v>2</v>
      </c>
      <c r="K70" s="34">
        <v>5</v>
      </c>
      <c r="L70" s="34"/>
    </row>
    <row r="71" spans="1:12" x14ac:dyDescent="0.2">
      <c r="A71" s="24" t="s">
        <v>654</v>
      </c>
      <c r="B71" s="23" t="s">
        <v>782</v>
      </c>
      <c r="C71" t="s">
        <v>905</v>
      </c>
      <c r="D71" s="27">
        <v>31.904827005966556</v>
      </c>
      <c r="F71" s="18" t="str">
        <f t="shared" si="4"/>
        <v/>
      </c>
      <c r="G71" s="18" t="str">
        <f t="shared" si="5"/>
        <v/>
      </c>
      <c r="H71" s="18" t="str">
        <f t="shared" si="6"/>
        <v/>
      </c>
      <c r="I71" s="18">
        <f t="shared" si="7"/>
        <v>299.73805418874315</v>
      </c>
      <c r="J71" s="34">
        <v>1</v>
      </c>
      <c r="K71" s="34">
        <v>4</v>
      </c>
      <c r="L71" s="34"/>
    </row>
    <row r="72" spans="1:12" ht="80" x14ac:dyDescent="0.2">
      <c r="A72" s="24" t="s">
        <v>560</v>
      </c>
      <c r="B72" s="23" t="s">
        <v>820</v>
      </c>
      <c r="C72" t="s">
        <v>905</v>
      </c>
      <c r="D72" s="27">
        <v>1.6623041356945802</v>
      </c>
      <c r="F72" s="18" t="str">
        <f t="shared" si="4"/>
        <v/>
      </c>
      <c r="G72" s="18" t="str">
        <f t="shared" si="5"/>
        <v/>
      </c>
      <c r="H72" s="18" t="str">
        <f t="shared" si="6"/>
        <v/>
      </c>
      <c r="I72" s="18">
        <f t="shared" si="7"/>
        <v>299.73805418874315</v>
      </c>
      <c r="J72" s="34">
        <v>3</v>
      </c>
      <c r="K72" s="34">
        <v>2</v>
      </c>
      <c r="L72" s="34"/>
    </row>
    <row r="73" spans="1:12" x14ac:dyDescent="0.2">
      <c r="A73" s="24" t="s">
        <v>655</v>
      </c>
      <c r="B73" s="23" t="s">
        <v>821</v>
      </c>
      <c r="C73" t="s">
        <v>905</v>
      </c>
      <c r="D73" s="27">
        <v>451.40943607930217</v>
      </c>
      <c r="E73" s="18">
        <v>2530</v>
      </c>
      <c r="F73" s="18">
        <f t="shared" si="4"/>
        <v>3010.6829889808655</v>
      </c>
      <c r="G73" s="18">
        <f t="shared" si="5"/>
        <v>1251.3568668471926</v>
      </c>
      <c r="H73" s="18">
        <f t="shared" si="6"/>
        <v>1024.0719094251842</v>
      </c>
      <c r="I73" s="18">
        <f t="shared" si="7"/>
        <v>1251.3568668471926</v>
      </c>
      <c r="J73" s="34">
        <v>1</v>
      </c>
      <c r="K73" s="34">
        <v>4</v>
      </c>
      <c r="L73" s="34"/>
    </row>
    <row r="74" spans="1:12" x14ac:dyDescent="0.2">
      <c r="A74" s="24" t="s">
        <v>656</v>
      </c>
      <c r="B74" s="23" t="s">
        <v>822</v>
      </c>
      <c r="C74" t="s">
        <v>905</v>
      </c>
      <c r="D74" s="27">
        <v>552.21103030663323</v>
      </c>
      <c r="E74" s="18">
        <v>18</v>
      </c>
      <c r="F74" s="18">
        <f t="shared" si="4"/>
        <v>21.419878972986396</v>
      </c>
      <c r="G74" s="18">
        <f t="shared" si="5"/>
        <v>8.9029342305333863</v>
      </c>
      <c r="H74" s="18">
        <f t="shared" si="6"/>
        <v>7.2858871026297685</v>
      </c>
      <c r="I74" s="18">
        <f t="shared" si="7"/>
        <v>8.9029342305333863</v>
      </c>
      <c r="J74" s="34">
        <v>1</v>
      </c>
      <c r="K74" s="34">
        <v>4</v>
      </c>
      <c r="L74" s="34"/>
    </row>
    <row r="75" spans="1:12" x14ac:dyDescent="0.2">
      <c r="A75" s="24" t="s">
        <v>657</v>
      </c>
      <c r="B75" s="23" t="s">
        <v>823</v>
      </c>
      <c r="C75" t="s">
        <v>905</v>
      </c>
      <c r="D75" s="27">
        <v>106.15677779056554</v>
      </c>
      <c r="E75" s="18">
        <v>5488</v>
      </c>
      <c r="F75" s="18">
        <f t="shared" si="4"/>
        <v>6530.6831002082963</v>
      </c>
      <c r="G75" s="18">
        <f t="shared" si="5"/>
        <v>2714.4057253981787</v>
      </c>
      <c r="H75" s="18">
        <f t="shared" si="6"/>
        <v>2221.3860232906759</v>
      </c>
      <c r="I75" s="18">
        <f t="shared" si="7"/>
        <v>2714.4057253981787</v>
      </c>
      <c r="J75" s="34">
        <v>1</v>
      </c>
      <c r="K75" s="34">
        <v>4</v>
      </c>
      <c r="L75" s="34"/>
    </row>
    <row r="76" spans="1:12" x14ac:dyDescent="0.2">
      <c r="A76" s="24" t="s">
        <v>561</v>
      </c>
      <c r="B76" s="23" t="s">
        <v>824</v>
      </c>
      <c r="C76" t="s">
        <v>905</v>
      </c>
      <c r="D76" s="27">
        <v>648.16097876466279</v>
      </c>
      <c r="E76" s="18">
        <v>13</v>
      </c>
      <c r="F76" s="18">
        <f t="shared" si="4"/>
        <v>15.469912591601286</v>
      </c>
      <c r="G76" s="18">
        <f t="shared" si="5"/>
        <v>6.4298969442741116</v>
      </c>
      <c r="H76" s="18">
        <f t="shared" si="6"/>
        <v>5.2620295741214997</v>
      </c>
      <c r="I76" s="18">
        <f t="shared" si="7"/>
        <v>6.4298969442741116</v>
      </c>
      <c r="J76" s="34">
        <v>3</v>
      </c>
      <c r="K76" s="34">
        <v>5</v>
      </c>
      <c r="L76" s="34"/>
    </row>
    <row r="77" spans="1:12" x14ac:dyDescent="0.2">
      <c r="A77" s="24" t="s">
        <v>658</v>
      </c>
      <c r="B77" s="23" t="s">
        <v>825</v>
      </c>
      <c r="C77" t="s">
        <v>905</v>
      </c>
      <c r="D77" s="27">
        <v>161.22124895711178</v>
      </c>
      <c r="E77" s="18">
        <v>47.24</v>
      </c>
      <c r="F77" s="18">
        <f t="shared" si="4"/>
        <v>56.215282371326524</v>
      </c>
      <c r="G77" s="18">
        <f t="shared" si="5"/>
        <v>23.365256280577622</v>
      </c>
      <c r="H77" s="18">
        <f t="shared" si="6"/>
        <v>19.121405929346128</v>
      </c>
      <c r="I77" s="18">
        <f t="shared" si="7"/>
        <v>23.365256280577622</v>
      </c>
      <c r="J77" s="34">
        <v>3</v>
      </c>
      <c r="K77" s="34">
        <v>5</v>
      </c>
      <c r="L77" s="34"/>
    </row>
    <row r="78" spans="1:12" x14ac:dyDescent="0.2">
      <c r="A78" s="24" t="s">
        <v>659</v>
      </c>
      <c r="B78" s="23" t="s">
        <v>826</v>
      </c>
      <c r="C78" t="s">
        <v>905</v>
      </c>
      <c r="D78" s="27">
        <v>8.7369002659035608</v>
      </c>
      <c r="F78" s="18" t="str">
        <f t="shared" si="4"/>
        <v/>
      </c>
      <c r="G78" s="18" t="str">
        <f t="shared" si="5"/>
        <v/>
      </c>
      <c r="H78" s="18" t="str">
        <f t="shared" si="6"/>
        <v/>
      </c>
      <c r="I78" s="18">
        <f t="shared" si="7"/>
        <v>299.73805418874315</v>
      </c>
      <c r="J78" s="34">
        <v>2</v>
      </c>
      <c r="K78" s="34">
        <v>1</v>
      </c>
      <c r="L78" s="34"/>
    </row>
    <row r="79" spans="1:12" x14ac:dyDescent="0.2">
      <c r="A79" s="24" t="s">
        <v>660</v>
      </c>
      <c r="B79" s="23" t="s">
        <v>827</v>
      </c>
      <c r="C79" t="s">
        <v>905</v>
      </c>
      <c r="D79" s="27">
        <v>82.547902033943757</v>
      </c>
      <c r="E79" s="18">
        <v>1</v>
      </c>
      <c r="F79" s="18">
        <f t="shared" si="4"/>
        <v>1.189993276277022</v>
      </c>
      <c r="G79" s="18">
        <f t="shared" si="5"/>
        <v>0.49460745725185473</v>
      </c>
      <c r="H79" s="18">
        <f t="shared" si="6"/>
        <v>0.40477150570165382</v>
      </c>
      <c r="I79" s="18">
        <f t="shared" si="7"/>
        <v>0.49460745725185473</v>
      </c>
      <c r="J79" s="34">
        <v>1</v>
      </c>
      <c r="K79" s="34">
        <v>4</v>
      </c>
      <c r="L79" s="34"/>
    </row>
    <row r="80" spans="1:12" ht="32" x14ac:dyDescent="0.2">
      <c r="A80" s="24" t="s">
        <v>661</v>
      </c>
      <c r="B80" s="23" t="s">
        <v>828</v>
      </c>
      <c r="C80" t="s">
        <v>905</v>
      </c>
      <c r="D80" s="27">
        <v>4.3740045081721641</v>
      </c>
      <c r="E80" s="18">
        <v>119</v>
      </c>
      <c r="F80" s="18">
        <f t="shared" si="4"/>
        <v>141.60919987696562</v>
      </c>
      <c r="G80" s="18">
        <f t="shared" si="5"/>
        <v>58.858287412970718</v>
      </c>
      <c r="H80" s="18">
        <f t="shared" si="6"/>
        <v>48.167809178496803</v>
      </c>
      <c r="I80" s="18">
        <f t="shared" si="7"/>
        <v>58.858287412970718</v>
      </c>
      <c r="J80" s="34">
        <v>3</v>
      </c>
      <c r="K80" s="34">
        <v>2</v>
      </c>
      <c r="L80" s="34"/>
    </row>
    <row r="81" spans="1:12" x14ac:dyDescent="0.2">
      <c r="A81" s="24" t="s">
        <v>662</v>
      </c>
      <c r="B81" s="23" t="s">
        <v>829</v>
      </c>
      <c r="C81" t="s">
        <v>905</v>
      </c>
      <c r="D81" s="27">
        <v>39.804818144216824</v>
      </c>
      <c r="F81" s="18" t="str">
        <f t="shared" si="4"/>
        <v/>
      </c>
      <c r="G81" s="18" t="str">
        <f t="shared" si="5"/>
        <v/>
      </c>
      <c r="H81" s="18" t="str">
        <f t="shared" si="6"/>
        <v/>
      </c>
      <c r="I81" s="18">
        <f t="shared" si="7"/>
        <v>299.73805418874315</v>
      </c>
      <c r="J81" s="34">
        <v>3</v>
      </c>
      <c r="K81" s="34">
        <v>3</v>
      </c>
      <c r="L81" s="34"/>
    </row>
    <row r="82" spans="1:12" ht="32" x14ac:dyDescent="0.2">
      <c r="A82" s="24" t="s">
        <v>663</v>
      </c>
      <c r="B82" s="23" t="s">
        <v>830</v>
      </c>
      <c r="C82" t="s">
        <v>905</v>
      </c>
      <c r="D82" s="27">
        <v>556.00268914420349</v>
      </c>
      <c r="E82" s="18">
        <v>1</v>
      </c>
      <c r="F82" s="18">
        <f t="shared" si="4"/>
        <v>1.189993276277022</v>
      </c>
      <c r="G82" s="18">
        <f t="shared" si="5"/>
        <v>0.49460745725185473</v>
      </c>
      <c r="H82" s="18">
        <f t="shared" si="6"/>
        <v>0.40477150570165382</v>
      </c>
      <c r="I82" s="18">
        <f t="shared" si="7"/>
        <v>0.49460745725185473</v>
      </c>
      <c r="J82" s="34">
        <v>3</v>
      </c>
      <c r="K82" s="34">
        <v>4</v>
      </c>
      <c r="L82" s="34"/>
    </row>
    <row r="83" spans="1:12" x14ac:dyDescent="0.2">
      <c r="A83" s="24" t="s">
        <v>562</v>
      </c>
      <c r="B83" s="23" t="s">
        <v>831</v>
      </c>
      <c r="C83" t="s">
        <v>905</v>
      </c>
      <c r="D83" s="27">
        <v>33.556172657747275</v>
      </c>
      <c r="F83" s="18" t="str">
        <f t="shared" si="4"/>
        <v/>
      </c>
      <c r="G83" s="18" t="str">
        <f t="shared" si="5"/>
        <v/>
      </c>
      <c r="H83" s="18" t="str">
        <f t="shared" si="6"/>
        <v/>
      </c>
      <c r="I83" s="18">
        <f t="shared" si="7"/>
        <v>299.73805418874315</v>
      </c>
      <c r="J83" s="34">
        <v>3</v>
      </c>
      <c r="K83" s="34">
        <v>5</v>
      </c>
      <c r="L83" s="34"/>
    </row>
    <row r="84" spans="1:12" x14ac:dyDescent="0.2">
      <c r="A84" s="24" t="s">
        <v>664</v>
      </c>
      <c r="B84" s="23" t="s">
        <v>832</v>
      </c>
      <c r="C84" t="s">
        <v>905</v>
      </c>
      <c r="D84" s="27">
        <v>56.27</v>
      </c>
      <c r="F84" s="18" t="str">
        <f t="shared" si="4"/>
        <v/>
      </c>
      <c r="G84" s="18" t="str">
        <f t="shared" si="5"/>
        <v/>
      </c>
      <c r="H84" s="18" t="str">
        <f t="shared" si="6"/>
        <v/>
      </c>
      <c r="I84" s="18">
        <f t="shared" si="7"/>
        <v>299.73805418874315</v>
      </c>
      <c r="J84" s="34">
        <v>2</v>
      </c>
      <c r="K84" s="34">
        <v>5</v>
      </c>
      <c r="L84" s="34"/>
    </row>
    <row r="85" spans="1:12" x14ac:dyDescent="0.2">
      <c r="A85" s="24" t="s">
        <v>563</v>
      </c>
      <c r="B85" s="23" t="s">
        <v>833</v>
      </c>
      <c r="C85" t="s">
        <v>905</v>
      </c>
      <c r="D85" s="27">
        <v>161.22124895711178</v>
      </c>
      <c r="E85" s="18">
        <v>5</v>
      </c>
      <c r="F85" s="18">
        <f t="shared" si="4"/>
        <v>5.94996638138511</v>
      </c>
      <c r="G85" s="18">
        <f t="shared" si="5"/>
        <v>2.4730372862592738</v>
      </c>
      <c r="H85" s="18">
        <f t="shared" si="6"/>
        <v>2.0238575285082692</v>
      </c>
      <c r="I85" s="18">
        <f t="shared" si="7"/>
        <v>2.4730372862592738</v>
      </c>
      <c r="J85" s="34">
        <v>1</v>
      </c>
      <c r="K85" s="34">
        <v>6</v>
      </c>
      <c r="L85" s="34"/>
    </row>
    <row r="86" spans="1:12" x14ac:dyDescent="0.2">
      <c r="A86" s="24" t="s">
        <v>665</v>
      </c>
      <c r="B86" s="23" t="s">
        <v>834</v>
      </c>
      <c r="C86" t="s">
        <v>905</v>
      </c>
      <c r="D86" s="27">
        <v>161.22124895711178</v>
      </c>
      <c r="E86" s="18">
        <v>322.2</v>
      </c>
      <c r="F86" s="18">
        <f t="shared" si="4"/>
        <v>383.4158336164565</v>
      </c>
      <c r="G86" s="18">
        <f t="shared" si="5"/>
        <v>159.36252272654761</v>
      </c>
      <c r="H86" s="18">
        <f t="shared" si="6"/>
        <v>130.41737913707286</v>
      </c>
      <c r="I86" s="18">
        <f t="shared" si="7"/>
        <v>159.36252272654761</v>
      </c>
      <c r="J86" s="34">
        <v>1</v>
      </c>
      <c r="K86" s="34">
        <v>6</v>
      </c>
      <c r="L86" s="34"/>
    </row>
    <row r="87" spans="1:12" x14ac:dyDescent="0.2">
      <c r="A87" s="24" t="s">
        <v>666</v>
      </c>
      <c r="B87" s="23" t="s">
        <v>835</v>
      </c>
      <c r="C87" t="s">
        <v>905</v>
      </c>
      <c r="D87" s="27">
        <v>93.432191942566149</v>
      </c>
      <c r="F87" s="18" t="str">
        <f t="shared" si="4"/>
        <v/>
      </c>
      <c r="G87" s="18" t="str">
        <f t="shared" si="5"/>
        <v/>
      </c>
      <c r="H87" s="18" t="str">
        <f t="shared" si="6"/>
        <v/>
      </c>
      <c r="I87" s="18">
        <f t="shared" si="7"/>
        <v>299.73805418874315</v>
      </c>
      <c r="J87" s="34">
        <v>1</v>
      </c>
      <c r="K87" s="34">
        <v>5</v>
      </c>
      <c r="L87" s="34"/>
    </row>
    <row r="88" spans="1:12" x14ac:dyDescent="0.2">
      <c r="A88" s="24" t="s">
        <v>564</v>
      </c>
      <c r="B88" s="23" t="s">
        <v>836</v>
      </c>
      <c r="C88" t="s">
        <v>905</v>
      </c>
      <c r="D88" s="27">
        <v>161.22124895711178</v>
      </c>
      <c r="E88" s="18">
        <v>47.24</v>
      </c>
      <c r="F88" s="18">
        <f t="shared" si="4"/>
        <v>56.215282371326524</v>
      </c>
      <c r="G88" s="18">
        <f t="shared" si="5"/>
        <v>23.365256280577622</v>
      </c>
      <c r="H88" s="18">
        <f t="shared" si="6"/>
        <v>19.121405929346128</v>
      </c>
      <c r="I88" s="18">
        <f t="shared" si="7"/>
        <v>23.365256280577622</v>
      </c>
      <c r="J88" s="34">
        <v>3</v>
      </c>
      <c r="K88" s="34">
        <v>5</v>
      </c>
      <c r="L88" s="34"/>
    </row>
    <row r="89" spans="1:12" x14ac:dyDescent="0.2">
      <c r="A89" s="24" t="s">
        <v>565</v>
      </c>
      <c r="B89" s="23" t="s">
        <v>837</v>
      </c>
      <c r="C89" t="s">
        <v>905</v>
      </c>
      <c r="D89" s="27">
        <v>93.432191942566149</v>
      </c>
      <c r="F89" s="18" t="str">
        <f t="shared" si="4"/>
        <v/>
      </c>
      <c r="G89" s="18" t="str">
        <f t="shared" si="5"/>
        <v/>
      </c>
      <c r="H89" s="18" t="str">
        <f t="shared" si="6"/>
        <v/>
      </c>
      <c r="I89" s="18">
        <f t="shared" si="7"/>
        <v>299.73805418874315</v>
      </c>
      <c r="J89" s="34">
        <v>1</v>
      </c>
      <c r="K89" s="34">
        <v>5</v>
      </c>
      <c r="L89" s="34"/>
    </row>
    <row r="90" spans="1:12" ht="48" x14ac:dyDescent="0.2">
      <c r="A90" s="24" t="s">
        <v>667</v>
      </c>
      <c r="B90" s="23" t="s">
        <v>838</v>
      </c>
      <c r="C90" t="s">
        <v>905</v>
      </c>
      <c r="D90" s="27">
        <v>161.22124895711178</v>
      </c>
      <c r="E90" s="18">
        <v>69</v>
      </c>
      <c r="F90" s="18">
        <f t="shared" si="4"/>
        <v>82.109536063114518</v>
      </c>
      <c r="G90" s="18">
        <f t="shared" si="5"/>
        <v>34.12791455037798</v>
      </c>
      <c r="H90" s="18">
        <f t="shared" si="6"/>
        <v>27.929233893414114</v>
      </c>
      <c r="I90" s="18">
        <f t="shared" si="7"/>
        <v>34.12791455037798</v>
      </c>
      <c r="J90" s="34">
        <v>1</v>
      </c>
      <c r="K90" s="34">
        <v>5</v>
      </c>
      <c r="L90" s="34"/>
    </row>
    <row r="91" spans="1:12" x14ac:dyDescent="0.2">
      <c r="A91" s="24" t="s">
        <v>668</v>
      </c>
      <c r="B91" s="23" t="s">
        <v>839</v>
      </c>
      <c r="C91" t="s">
        <v>905</v>
      </c>
      <c r="D91" s="27">
        <v>161.22124895711178</v>
      </c>
      <c r="E91" s="18">
        <v>33.33</v>
      </c>
      <c r="F91" s="18">
        <f t="shared" si="4"/>
        <v>39.66247589831314</v>
      </c>
      <c r="G91" s="18">
        <f t="shared" si="5"/>
        <v>16.485266550204319</v>
      </c>
      <c r="H91" s="18">
        <f t="shared" si="6"/>
        <v>13.491034285036122</v>
      </c>
      <c r="I91" s="18">
        <f t="shared" si="7"/>
        <v>16.485266550204319</v>
      </c>
      <c r="J91" s="34">
        <v>1</v>
      </c>
      <c r="K91" s="34">
        <v>4</v>
      </c>
      <c r="L91" s="34"/>
    </row>
    <row r="92" spans="1:12" x14ac:dyDescent="0.2">
      <c r="A92" s="24" t="s">
        <v>669</v>
      </c>
      <c r="B92" s="23" t="s">
        <v>840</v>
      </c>
      <c r="C92" t="s">
        <v>905</v>
      </c>
      <c r="D92" s="27">
        <v>161.22124895711178</v>
      </c>
      <c r="E92" s="18">
        <v>322.2</v>
      </c>
      <c r="F92" s="18">
        <f t="shared" si="4"/>
        <v>383.4158336164565</v>
      </c>
      <c r="G92" s="18">
        <f t="shared" si="5"/>
        <v>159.36252272654761</v>
      </c>
      <c r="H92" s="18">
        <f t="shared" si="6"/>
        <v>130.41737913707286</v>
      </c>
      <c r="I92" s="18">
        <f t="shared" si="7"/>
        <v>159.36252272654761</v>
      </c>
      <c r="J92" s="34">
        <v>1</v>
      </c>
      <c r="K92" s="34">
        <v>5</v>
      </c>
      <c r="L92" s="34"/>
    </row>
    <row r="93" spans="1:12" ht="48" x14ac:dyDescent="0.2">
      <c r="A93" s="24" t="s">
        <v>566</v>
      </c>
      <c r="B93" s="23" t="s">
        <v>838</v>
      </c>
      <c r="C93" t="s">
        <v>905</v>
      </c>
      <c r="D93" s="27">
        <v>161.22124895711178</v>
      </c>
      <c r="E93" s="18">
        <v>226</v>
      </c>
      <c r="F93" s="18">
        <f t="shared" si="4"/>
        <v>268.93848043860697</v>
      </c>
      <c r="G93" s="18">
        <f t="shared" si="5"/>
        <v>111.78128533891918</v>
      </c>
      <c r="H93" s="18">
        <f t="shared" si="6"/>
        <v>91.478360288573768</v>
      </c>
      <c r="I93" s="18">
        <f t="shared" si="7"/>
        <v>111.78128533891918</v>
      </c>
      <c r="J93" s="34">
        <v>1</v>
      </c>
      <c r="K93" s="34">
        <v>5</v>
      </c>
      <c r="L93" s="34"/>
    </row>
    <row r="94" spans="1:12" x14ac:dyDescent="0.2">
      <c r="A94" s="24" t="s">
        <v>670</v>
      </c>
      <c r="B94" s="23" t="s">
        <v>841</v>
      </c>
      <c r="C94" t="s">
        <v>905</v>
      </c>
      <c r="D94" s="27">
        <v>39.892313689077326</v>
      </c>
      <c r="E94" s="18">
        <v>7</v>
      </c>
      <c r="F94" s="18">
        <f t="shared" si="4"/>
        <v>8.329952933939154</v>
      </c>
      <c r="G94" s="18">
        <f t="shared" si="5"/>
        <v>3.4622522007629835</v>
      </c>
      <c r="H94" s="18">
        <f t="shared" si="6"/>
        <v>2.8334005399115769</v>
      </c>
      <c r="I94" s="18">
        <f t="shared" si="7"/>
        <v>3.4622522007629835</v>
      </c>
      <c r="J94" s="34">
        <v>3</v>
      </c>
      <c r="K94" s="34">
        <v>5</v>
      </c>
      <c r="L94" s="34"/>
    </row>
    <row r="95" spans="1:12" x14ac:dyDescent="0.2">
      <c r="A95" s="24" t="s">
        <v>671</v>
      </c>
      <c r="B95" s="23" t="s">
        <v>826</v>
      </c>
      <c r="C95" t="s">
        <v>905</v>
      </c>
      <c r="D95" s="27">
        <v>161.22124895711178</v>
      </c>
      <c r="E95" s="18">
        <v>440.3</v>
      </c>
      <c r="F95" s="18">
        <f t="shared" si="4"/>
        <v>523.95403954477285</v>
      </c>
      <c r="G95" s="18">
        <f t="shared" si="5"/>
        <v>217.77566342799167</v>
      </c>
      <c r="H95" s="18">
        <f t="shared" si="6"/>
        <v>178.22089396043819</v>
      </c>
      <c r="I95" s="18">
        <f t="shared" si="7"/>
        <v>217.77566342799167</v>
      </c>
      <c r="J95" s="34">
        <v>2</v>
      </c>
      <c r="K95" s="34">
        <v>5</v>
      </c>
      <c r="L95" s="34"/>
    </row>
    <row r="96" spans="1:12" x14ac:dyDescent="0.2">
      <c r="A96" s="24" t="s">
        <v>672</v>
      </c>
      <c r="B96" s="23" t="s">
        <v>826</v>
      </c>
      <c r="C96" t="s">
        <v>905</v>
      </c>
      <c r="D96" s="27">
        <v>161.22124895711178</v>
      </c>
      <c r="E96" s="18">
        <v>440.3</v>
      </c>
      <c r="F96" s="18">
        <f t="shared" si="4"/>
        <v>523.95403954477285</v>
      </c>
      <c r="G96" s="18">
        <f t="shared" si="5"/>
        <v>217.77566342799167</v>
      </c>
      <c r="H96" s="18">
        <f t="shared" si="6"/>
        <v>178.22089396043819</v>
      </c>
      <c r="I96" s="18">
        <f t="shared" si="7"/>
        <v>217.77566342799167</v>
      </c>
      <c r="J96" s="34">
        <v>2</v>
      </c>
      <c r="K96" s="34">
        <v>5</v>
      </c>
      <c r="L96" s="34"/>
    </row>
    <row r="97" spans="1:12" ht="32" x14ac:dyDescent="0.2">
      <c r="A97" s="24" t="s">
        <v>673</v>
      </c>
      <c r="B97" s="23" t="s">
        <v>842</v>
      </c>
      <c r="C97" t="s">
        <v>905</v>
      </c>
      <c r="D97" s="27">
        <v>161.22124895711178</v>
      </c>
      <c r="E97" s="18">
        <v>47.24</v>
      </c>
      <c r="F97" s="18">
        <f t="shared" si="4"/>
        <v>56.215282371326524</v>
      </c>
      <c r="G97" s="18">
        <f t="shared" si="5"/>
        <v>23.365256280577622</v>
      </c>
      <c r="H97" s="18">
        <f t="shared" si="6"/>
        <v>19.121405929346128</v>
      </c>
      <c r="I97" s="18">
        <f t="shared" si="7"/>
        <v>23.365256280577622</v>
      </c>
      <c r="J97" s="34">
        <v>1</v>
      </c>
      <c r="K97" s="34">
        <v>4</v>
      </c>
      <c r="L97" s="34"/>
    </row>
    <row r="98" spans="1:12" x14ac:dyDescent="0.2">
      <c r="A98" s="24" t="s">
        <v>674</v>
      </c>
      <c r="B98" s="23" t="s">
        <v>843</v>
      </c>
      <c r="C98" t="s">
        <v>905</v>
      </c>
      <c r="D98" s="27">
        <v>93.432191942566149</v>
      </c>
      <c r="E98" s="18">
        <v>47.24</v>
      </c>
      <c r="F98" s="18">
        <f t="shared" si="4"/>
        <v>56.215282371326524</v>
      </c>
      <c r="G98" s="18">
        <f t="shared" si="5"/>
        <v>23.365256280577622</v>
      </c>
      <c r="H98" s="18">
        <f t="shared" si="6"/>
        <v>19.121405929346128</v>
      </c>
      <c r="I98" s="18">
        <f t="shared" si="7"/>
        <v>23.365256280577622</v>
      </c>
      <c r="J98" s="34">
        <v>1</v>
      </c>
      <c r="K98" s="34">
        <v>4</v>
      </c>
      <c r="L98" s="34"/>
    </row>
    <row r="99" spans="1:12" ht="32" x14ac:dyDescent="0.2">
      <c r="A99" s="24" t="s">
        <v>675</v>
      </c>
      <c r="B99" s="23" t="s">
        <v>844</v>
      </c>
      <c r="C99" t="s">
        <v>905</v>
      </c>
      <c r="D99" s="27">
        <v>161.22124895711178</v>
      </c>
      <c r="E99" s="18">
        <v>47.24</v>
      </c>
      <c r="F99" s="18">
        <f t="shared" si="4"/>
        <v>56.215282371326524</v>
      </c>
      <c r="G99" s="18">
        <f t="shared" si="5"/>
        <v>23.365256280577622</v>
      </c>
      <c r="H99" s="18">
        <f t="shared" si="6"/>
        <v>19.121405929346128</v>
      </c>
      <c r="I99" s="18">
        <f t="shared" si="7"/>
        <v>23.365256280577622</v>
      </c>
      <c r="J99" s="34">
        <v>1</v>
      </c>
      <c r="K99" s="34">
        <v>4</v>
      </c>
      <c r="L99" s="34"/>
    </row>
    <row r="100" spans="1:12" x14ac:dyDescent="0.2">
      <c r="A100" s="24" t="s">
        <v>676</v>
      </c>
      <c r="B100" s="23" t="s">
        <v>845</v>
      </c>
      <c r="C100" t="s">
        <v>905</v>
      </c>
      <c r="D100" s="27">
        <v>161.22124895711178</v>
      </c>
      <c r="F100" s="18" t="str">
        <f t="shared" si="4"/>
        <v/>
      </c>
      <c r="G100" s="18" t="str">
        <f t="shared" si="5"/>
        <v/>
      </c>
      <c r="H100" s="18" t="str">
        <f t="shared" si="6"/>
        <v/>
      </c>
      <c r="I100" s="18">
        <f t="shared" si="7"/>
        <v>299.73805418874315</v>
      </c>
      <c r="J100" s="34">
        <v>3</v>
      </c>
      <c r="K100" s="34">
        <v>5</v>
      </c>
      <c r="L100" s="34"/>
    </row>
    <row r="101" spans="1:12" ht="32" x14ac:dyDescent="0.2">
      <c r="A101" s="24" t="s">
        <v>567</v>
      </c>
      <c r="B101" s="23" t="s">
        <v>846</v>
      </c>
      <c r="C101" t="s">
        <v>905</v>
      </c>
      <c r="D101" s="27">
        <v>161.22124895711178</v>
      </c>
      <c r="E101" s="18">
        <v>60</v>
      </c>
      <c r="F101" s="18">
        <f t="shared" si="4"/>
        <v>71.39959657662132</v>
      </c>
      <c r="G101" s="18">
        <f t="shared" si="5"/>
        <v>29.676447435111285</v>
      </c>
      <c r="H101" s="18">
        <f t="shared" si="6"/>
        <v>24.286290342099228</v>
      </c>
      <c r="I101" s="18">
        <f t="shared" si="7"/>
        <v>29.676447435111285</v>
      </c>
      <c r="J101" s="34">
        <v>1</v>
      </c>
      <c r="K101" s="34">
        <v>4</v>
      </c>
      <c r="L101" s="34"/>
    </row>
    <row r="102" spans="1:12" x14ac:dyDescent="0.2">
      <c r="A102" s="24" t="s">
        <v>568</v>
      </c>
      <c r="B102" s="23" t="s">
        <v>799</v>
      </c>
      <c r="C102" t="s">
        <v>905</v>
      </c>
      <c r="D102" s="27">
        <v>161.22124895711178</v>
      </c>
      <c r="F102" s="18" t="str">
        <f t="shared" si="4"/>
        <v/>
      </c>
      <c r="G102" s="18" t="str">
        <f t="shared" si="5"/>
        <v/>
      </c>
      <c r="H102" s="18" t="str">
        <f t="shared" si="6"/>
        <v/>
      </c>
      <c r="I102" s="18">
        <f t="shared" si="7"/>
        <v>299.73805418874315</v>
      </c>
      <c r="J102" s="34">
        <v>1</v>
      </c>
      <c r="K102" s="34">
        <v>4</v>
      </c>
      <c r="L102" s="34"/>
    </row>
    <row r="103" spans="1:12" ht="48" x14ac:dyDescent="0.2">
      <c r="A103" s="24" t="s">
        <v>569</v>
      </c>
      <c r="B103" s="23" t="s">
        <v>838</v>
      </c>
      <c r="C103" t="s">
        <v>905</v>
      </c>
      <c r="D103" s="27">
        <v>161.22124895711178</v>
      </c>
      <c r="E103" s="18">
        <v>9</v>
      </c>
      <c r="F103" s="18">
        <f t="shared" si="4"/>
        <v>10.709939486493198</v>
      </c>
      <c r="G103" s="18">
        <f t="shared" si="5"/>
        <v>4.4514671152666931</v>
      </c>
      <c r="H103" s="18">
        <f t="shared" si="6"/>
        <v>3.6429435513148842</v>
      </c>
      <c r="I103" s="18">
        <f t="shared" si="7"/>
        <v>4.4514671152666931</v>
      </c>
      <c r="J103" s="34">
        <v>1</v>
      </c>
      <c r="K103" s="34">
        <v>5</v>
      </c>
      <c r="L103" s="34"/>
    </row>
    <row r="104" spans="1:12" ht="48" x14ac:dyDescent="0.2">
      <c r="A104" s="24" t="s">
        <v>570</v>
      </c>
      <c r="B104" s="23" t="s">
        <v>838</v>
      </c>
      <c r="C104" t="s">
        <v>905</v>
      </c>
      <c r="D104" s="27">
        <v>161.22124895711178</v>
      </c>
      <c r="E104" s="18">
        <v>18</v>
      </c>
      <c r="F104" s="18">
        <f t="shared" si="4"/>
        <v>21.419878972986396</v>
      </c>
      <c r="G104" s="18">
        <f t="shared" si="5"/>
        <v>8.9029342305333863</v>
      </c>
      <c r="H104" s="18">
        <f t="shared" si="6"/>
        <v>7.2858871026297685</v>
      </c>
      <c r="I104" s="18">
        <f t="shared" si="7"/>
        <v>8.9029342305333863</v>
      </c>
      <c r="J104" s="34">
        <v>1</v>
      </c>
      <c r="K104" s="34">
        <v>5</v>
      </c>
      <c r="L104" s="34"/>
    </row>
    <row r="105" spans="1:12" x14ac:dyDescent="0.2">
      <c r="A105" s="24" t="s">
        <v>677</v>
      </c>
      <c r="B105" s="23" t="s">
        <v>847</v>
      </c>
      <c r="C105" t="s">
        <v>905</v>
      </c>
      <c r="D105" s="27">
        <v>67.20102998995668</v>
      </c>
      <c r="E105" s="18">
        <v>190</v>
      </c>
      <c r="F105" s="18">
        <f t="shared" si="4"/>
        <v>226.09872249263418</v>
      </c>
      <c r="G105" s="18">
        <f t="shared" si="5"/>
        <v>93.97541687785241</v>
      </c>
      <c r="H105" s="18">
        <f t="shared" si="6"/>
        <v>76.906586083314224</v>
      </c>
      <c r="I105" s="18">
        <f t="shared" si="7"/>
        <v>93.97541687785241</v>
      </c>
      <c r="J105" s="34">
        <v>1</v>
      </c>
      <c r="K105" s="34">
        <v>4</v>
      </c>
      <c r="L105" s="34"/>
    </row>
    <row r="106" spans="1:12" ht="64" x14ac:dyDescent="0.2">
      <c r="A106" s="24" t="s">
        <v>571</v>
      </c>
      <c r="B106" s="23" t="s">
        <v>848</v>
      </c>
      <c r="C106" t="s">
        <v>905</v>
      </c>
      <c r="D106" s="27">
        <v>161.22124895711178</v>
      </c>
      <c r="F106" s="18" t="str">
        <f t="shared" si="4"/>
        <v/>
      </c>
      <c r="G106" s="18" t="str">
        <f t="shared" si="5"/>
        <v/>
      </c>
      <c r="H106" s="18" t="str">
        <f t="shared" si="6"/>
        <v/>
      </c>
      <c r="I106" s="18">
        <f t="shared" si="7"/>
        <v>299.73805418874315</v>
      </c>
      <c r="J106" s="34">
        <v>1</v>
      </c>
      <c r="K106" s="34">
        <v>5</v>
      </c>
      <c r="L106" s="34"/>
    </row>
    <row r="107" spans="1:12" x14ac:dyDescent="0.2">
      <c r="A107" s="24" t="s">
        <v>678</v>
      </c>
      <c r="B107" s="23" t="s">
        <v>849</v>
      </c>
      <c r="C107" t="s">
        <v>905</v>
      </c>
      <c r="D107" s="27">
        <v>5.2529935346168033</v>
      </c>
      <c r="E107" s="18">
        <v>7163</v>
      </c>
      <c r="F107" s="18">
        <f t="shared" si="4"/>
        <v>8523.9218379723079</v>
      </c>
      <c r="G107" s="18">
        <f t="shared" si="5"/>
        <v>3542.8732162950355</v>
      </c>
      <c r="H107" s="18">
        <f t="shared" si="6"/>
        <v>2899.3782953409464</v>
      </c>
      <c r="I107" s="18">
        <f t="shared" si="7"/>
        <v>3542.8732162950355</v>
      </c>
      <c r="J107" s="34">
        <v>1</v>
      </c>
      <c r="K107" s="34">
        <v>1</v>
      </c>
      <c r="L107" s="34"/>
    </row>
    <row r="108" spans="1:12" x14ac:dyDescent="0.2">
      <c r="A108" s="24" t="s">
        <v>679</v>
      </c>
      <c r="B108" s="23" t="s">
        <v>850</v>
      </c>
      <c r="C108" t="s">
        <v>905</v>
      </c>
      <c r="D108" s="27">
        <v>5.2529935346168033</v>
      </c>
      <c r="F108" s="18" t="str">
        <f t="shared" si="4"/>
        <v/>
      </c>
      <c r="G108" s="18" t="str">
        <f t="shared" si="5"/>
        <v/>
      </c>
      <c r="H108" s="18" t="str">
        <f t="shared" si="6"/>
        <v/>
      </c>
      <c r="I108" s="18">
        <f t="shared" si="7"/>
        <v>299.73805418874315</v>
      </c>
      <c r="J108" s="34">
        <v>1</v>
      </c>
      <c r="K108" s="34">
        <v>1</v>
      </c>
      <c r="L108" s="34"/>
    </row>
    <row r="109" spans="1:12" ht="32" x14ac:dyDescent="0.2">
      <c r="A109" s="24" t="s">
        <v>680</v>
      </c>
      <c r="B109" s="23" t="s">
        <v>851</v>
      </c>
      <c r="C109" t="s">
        <v>905</v>
      </c>
      <c r="D109" s="27">
        <v>5.2529935346168033</v>
      </c>
      <c r="F109" s="18" t="str">
        <f t="shared" si="4"/>
        <v/>
      </c>
      <c r="G109" s="18" t="str">
        <f t="shared" si="5"/>
        <v/>
      </c>
      <c r="H109" s="18" t="str">
        <f t="shared" si="6"/>
        <v/>
      </c>
      <c r="I109" s="18">
        <f t="shared" si="7"/>
        <v>299.73805418874315</v>
      </c>
      <c r="J109" s="34">
        <v>1</v>
      </c>
      <c r="K109" s="34">
        <v>2</v>
      </c>
      <c r="L109" s="34"/>
    </row>
    <row r="110" spans="1:12" ht="48" x14ac:dyDescent="0.2">
      <c r="A110" s="24" t="s">
        <v>681</v>
      </c>
      <c r="B110" s="23" t="s">
        <v>838</v>
      </c>
      <c r="C110" t="s">
        <v>905</v>
      </c>
      <c r="D110" s="27">
        <v>5.2529935346168033</v>
      </c>
      <c r="F110" s="18" t="str">
        <f t="shared" si="4"/>
        <v/>
      </c>
      <c r="G110" s="18" t="str">
        <f t="shared" si="5"/>
        <v/>
      </c>
      <c r="H110" s="18" t="str">
        <f t="shared" si="6"/>
        <v/>
      </c>
      <c r="I110" s="18">
        <f t="shared" si="7"/>
        <v>299.73805418874315</v>
      </c>
      <c r="J110" s="34">
        <v>1</v>
      </c>
      <c r="K110" s="34">
        <v>1</v>
      </c>
      <c r="L110" s="34"/>
    </row>
    <row r="111" spans="1:12" ht="32" x14ac:dyDescent="0.2">
      <c r="A111" s="24" t="s">
        <v>682</v>
      </c>
      <c r="B111" s="23" t="s">
        <v>852</v>
      </c>
      <c r="C111" t="s">
        <v>905</v>
      </c>
      <c r="D111" s="27">
        <v>5.2529935346168033</v>
      </c>
      <c r="E111" s="18">
        <v>1</v>
      </c>
      <c r="F111" s="18">
        <f t="shared" si="4"/>
        <v>1.189993276277022</v>
      </c>
      <c r="G111" s="18">
        <f t="shared" si="5"/>
        <v>0.49460745725185473</v>
      </c>
      <c r="H111" s="18">
        <f t="shared" si="6"/>
        <v>0.40477150570165382</v>
      </c>
      <c r="I111" s="18">
        <f t="shared" si="7"/>
        <v>0.49460745725185473</v>
      </c>
      <c r="J111" s="34">
        <v>1</v>
      </c>
      <c r="K111" s="34">
        <v>2</v>
      </c>
      <c r="L111" s="34"/>
    </row>
    <row r="112" spans="1:12" ht="64" x14ac:dyDescent="0.2">
      <c r="A112" s="24" t="s">
        <v>683</v>
      </c>
      <c r="B112" s="23" t="s">
        <v>853</v>
      </c>
      <c r="C112" t="s">
        <v>905</v>
      </c>
      <c r="D112" s="27">
        <v>5.2529935346168033</v>
      </c>
      <c r="F112" s="18" t="str">
        <f t="shared" si="4"/>
        <v/>
      </c>
      <c r="G112" s="18" t="str">
        <f t="shared" si="5"/>
        <v/>
      </c>
      <c r="H112" s="18" t="str">
        <f t="shared" si="6"/>
        <v/>
      </c>
      <c r="I112" s="18">
        <f t="shared" si="7"/>
        <v>299.73805418874315</v>
      </c>
      <c r="J112" s="34">
        <v>1</v>
      </c>
      <c r="K112" s="34">
        <v>2</v>
      </c>
      <c r="L112" s="34"/>
    </row>
    <row r="113" spans="1:12" x14ac:dyDescent="0.2">
      <c r="A113" s="24" t="s">
        <v>684</v>
      </c>
      <c r="C113" t="s">
        <v>905</v>
      </c>
      <c r="D113" s="27">
        <v>64.358947526679671</v>
      </c>
      <c r="F113" s="18" t="str">
        <f t="shared" si="4"/>
        <v/>
      </c>
      <c r="G113" s="18" t="str">
        <f t="shared" si="5"/>
        <v/>
      </c>
      <c r="H113" s="18" t="str">
        <f t="shared" si="6"/>
        <v/>
      </c>
      <c r="I113" s="18">
        <f t="shared" si="7"/>
        <v>299.73805418874315</v>
      </c>
      <c r="J113" s="34">
        <v>3</v>
      </c>
      <c r="K113" s="34">
        <v>1</v>
      </c>
      <c r="L113" s="34"/>
    </row>
    <row r="114" spans="1:12" x14ac:dyDescent="0.2">
      <c r="A114" s="24" t="s">
        <v>572</v>
      </c>
      <c r="C114" t="s">
        <v>905</v>
      </c>
      <c r="D114" s="27">
        <v>0.52436208073605961</v>
      </c>
      <c r="F114" s="18" t="str">
        <f t="shared" si="4"/>
        <v/>
      </c>
      <c r="G114" s="18" t="str">
        <f t="shared" si="5"/>
        <v/>
      </c>
      <c r="H114" s="18" t="str">
        <f t="shared" si="6"/>
        <v/>
      </c>
      <c r="I114" s="18">
        <f t="shared" si="7"/>
        <v>299.73805418874315</v>
      </c>
      <c r="J114" s="34">
        <v>3</v>
      </c>
      <c r="K114" s="34">
        <v>1</v>
      </c>
      <c r="L114" s="34"/>
    </row>
    <row r="115" spans="1:12" x14ac:dyDescent="0.2">
      <c r="A115" s="24" t="s">
        <v>685</v>
      </c>
      <c r="B115" s="23" t="s">
        <v>854</v>
      </c>
      <c r="C115" t="s">
        <v>905</v>
      </c>
      <c r="D115" s="27">
        <v>0</v>
      </c>
      <c r="F115" s="18" t="str">
        <f t="shared" si="4"/>
        <v/>
      </c>
      <c r="G115" s="18" t="str">
        <f t="shared" si="5"/>
        <v/>
      </c>
      <c r="H115" s="18" t="str">
        <f t="shared" si="6"/>
        <v/>
      </c>
      <c r="I115" s="18">
        <f t="shared" si="7"/>
        <v>299.73805418874315</v>
      </c>
      <c r="J115" s="34">
        <v>3</v>
      </c>
      <c r="K115" s="34">
        <v>3</v>
      </c>
      <c r="L115" s="34"/>
    </row>
    <row r="116" spans="1:12" x14ac:dyDescent="0.2">
      <c r="A116" s="24" t="s">
        <v>686</v>
      </c>
      <c r="B116" s="23" t="s">
        <v>785</v>
      </c>
      <c r="C116" t="s">
        <v>905</v>
      </c>
      <c r="D116" s="27">
        <v>26.923059640233603</v>
      </c>
      <c r="E116" s="18">
        <v>3338</v>
      </c>
      <c r="F116" s="18">
        <f t="shared" si="4"/>
        <v>3972.1975562126995</v>
      </c>
      <c r="G116" s="18">
        <f t="shared" si="5"/>
        <v>1650.9996923066913</v>
      </c>
      <c r="H116" s="18">
        <f t="shared" si="6"/>
        <v>1351.1272860321205</v>
      </c>
      <c r="I116" s="18">
        <f t="shared" si="7"/>
        <v>1650.9996923066913</v>
      </c>
      <c r="J116" s="34">
        <v>3</v>
      </c>
      <c r="K116" s="34">
        <v>4</v>
      </c>
      <c r="L116" s="34"/>
    </row>
    <row r="117" spans="1:12" x14ac:dyDescent="0.2">
      <c r="A117" s="24" t="s">
        <v>687</v>
      </c>
      <c r="B117" s="23" t="s">
        <v>855</v>
      </c>
      <c r="C117" t="s">
        <v>905</v>
      </c>
      <c r="D117" s="27">
        <v>242.66493044089697</v>
      </c>
      <c r="E117" s="18">
        <v>2040</v>
      </c>
      <c r="F117" s="18">
        <f t="shared" si="4"/>
        <v>2427.5862836051247</v>
      </c>
      <c r="G117" s="18">
        <f t="shared" si="5"/>
        <v>1008.9992127937836</v>
      </c>
      <c r="H117" s="18">
        <f t="shared" si="6"/>
        <v>825.73387163137375</v>
      </c>
      <c r="I117" s="18">
        <f t="shared" si="7"/>
        <v>1008.9992127937836</v>
      </c>
      <c r="J117" s="34">
        <v>1</v>
      </c>
      <c r="K117" s="34">
        <v>6</v>
      </c>
      <c r="L117" s="34"/>
    </row>
    <row r="118" spans="1:12" x14ac:dyDescent="0.2">
      <c r="A118" s="24" t="s">
        <v>573</v>
      </c>
      <c r="B118" s="23" t="s">
        <v>856</v>
      </c>
      <c r="C118" t="s">
        <v>905</v>
      </c>
      <c r="D118" s="27">
        <v>161.22124895711178</v>
      </c>
      <c r="E118" s="18">
        <v>322.2</v>
      </c>
      <c r="F118" s="18">
        <f t="shared" si="4"/>
        <v>383.4158336164565</v>
      </c>
      <c r="G118" s="18">
        <f t="shared" si="5"/>
        <v>159.36252272654761</v>
      </c>
      <c r="H118" s="18">
        <f t="shared" si="6"/>
        <v>130.41737913707286</v>
      </c>
      <c r="I118" s="18">
        <f t="shared" si="7"/>
        <v>159.36252272654761</v>
      </c>
      <c r="J118" s="34">
        <v>1</v>
      </c>
      <c r="K118" s="34">
        <v>6</v>
      </c>
      <c r="L118" s="34"/>
    </row>
    <row r="119" spans="1:12" x14ac:dyDescent="0.2">
      <c r="A119" s="24" t="s">
        <v>688</v>
      </c>
      <c r="B119" s="23" t="s">
        <v>854</v>
      </c>
      <c r="C119" t="s">
        <v>906</v>
      </c>
      <c r="D119" s="27">
        <v>3.8321104472039145</v>
      </c>
      <c r="E119" s="18">
        <v>36.340000000000003</v>
      </c>
      <c r="F119" s="18">
        <f t="shared" si="4"/>
        <v>43.244355659906986</v>
      </c>
      <c r="G119" s="18">
        <f t="shared" si="5"/>
        <v>17.974034996532406</v>
      </c>
      <c r="H119" s="18">
        <f t="shared" si="6"/>
        <v>14.709396517198103</v>
      </c>
      <c r="I119" s="18">
        <f t="shared" si="7"/>
        <v>17.974034996532406</v>
      </c>
      <c r="J119" s="34">
        <v>1</v>
      </c>
      <c r="K119" s="34">
        <v>3</v>
      </c>
      <c r="L119" s="34"/>
    </row>
    <row r="120" spans="1:12" x14ac:dyDescent="0.2">
      <c r="A120" s="24" t="s">
        <v>689</v>
      </c>
      <c r="B120" s="23" t="s">
        <v>857</v>
      </c>
      <c r="C120" t="s">
        <v>906</v>
      </c>
      <c r="D120" s="27">
        <v>8.8451659255067661</v>
      </c>
      <c r="E120" s="18">
        <v>72799</v>
      </c>
      <c r="F120" s="18">
        <f t="shared" si="4"/>
        <v>86630.320519690926</v>
      </c>
      <c r="G120" s="18">
        <f t="shared" si="5"/>
        <v>36006.928280477776</v>
      </c>
      <c r="H120" s="18">
        <f t="shared" si="6"/>
        <v>29466.960843574696</v>
      </c>
      <c r="I120" s="18">
        <f t="shared" si="7"/>
        <v>36006.928280477776</v>
      </c>
      <c r="J120" s="34">
        <v>3</v>
      </c>
      <c r="K120" s="34">
        <v>2</v>
      </c>
      <c r="L120" s="34"/>
    </row>
    <row r="121" spans="1:12" x14ac:dyDescent="0.2">
      <c r="A121" s="24" t="s">
        <v>690</v>
      </c>
      <c r="B121" s="23" t="s">
        <v>855</v>
      </c>
      <c r="C121" t="s">
        <v>906</v>
      </c>
      <c r="D121" s="27">
        <v>81.752040520855701</v>
      </c>
      <c r="E121" s="18">
        <v>147</v>
      </c>
      <c r="F121" s="18">
        <f t="shared" si="4"/>
        <v>174.92901161272223</v>
      </c>
      <c r="G121" s="18">
        <f t="shared" si="5"/>
        <v>72.707296216022655</v>
      </c>
      <c r="H121" s="18">
        <f t="shared" si="6"/>
        <v>59.501411338143114</v>
      </c>
      <c r="I121" s="18">
        <f t="shared" si="7"/>
        <v>72.707296216022655</v>
      </c>
      <c r="J121" s="34">
        <v>1</v>
      </c>
      <c r="K121" s="34">
        <v>6</v>
      </c>
      <c r="L121" s="34"/>
    </row>
    <row r="122" spans="1:12" ht="32" x14ac:dyDescent="0.2">
      <c r="A122" s="24" t="s">
        <v>691</v>
      </c>
      <c r="B122" s="23" t="s">
        <v>858</v>
      </c>
      <c r="C122" t="s">
        <v>906</v>
      </c>
      <c r="D122" s="27">
        <v>8.1317460167989637</v>
      </c>
      <c r="E122" s="18">
        <v>58</v>
      </c>
      <c r="F122" s="18">
        <f t="shared" si="4"/>
        <v>69.019610024067276</v>
      </c>
      <c r="G122" s="18">
        <f t="shared" si="5"/>
        <v>28.687232520607576</v>
      </c>
      <c r="H122" s="18">
        <f t="shared" si="6"/>
        <v>23.476747330695922</v>
      </c>
      <c r="I122" s="18">
        <f t="shared" si="7"/>
        <v>28.687232520607576</v>
      </c>
      <c r="J122" s="34">
        <v>2</v>
      </c>
      <c r="K122" s="34">
        <v>3</v>
      </c>
      <c r="L122" s="34"/>
    </row>
    <row r="123" spans="1:12" x14ac:dyDescent="0.2">
      <c r="A123" s="24" t="s">
        <v>692</v>
      </c>
      <c r="B123" s="23" t="s">
        <v>778</v>
      </c>
      <c r="C123" t="s">
        <v>906</v>
      </c>
      <c r="D123" s="27">
        <v>196.47598722309527</v>
      </c>
      <c r="E123" s="18">
        <v>64</v>
      </c>
      <c r="F123" s="18">
        <f t="shared" si="4"/>
        <v>76.159569681729408</v>
      </c>
      <c r="G123" s="18">
        <f t="shared" si="5"/>
        <v>31.654877264118703</v>
      </c>
      <c r="H123" s="18">
        <f t="shared" si="6"/>
        <v>25.905376364905845</v>
      </c>
      <c r="I123" s="18">
        <f t="shared" si="7"/>
        <v>31.654877264118703</v>
      </c>
      <c r="J123" s="34">
        <v>1</v>
      </c>
      <c r="K123" s="34">
        <v>5</v>
      </c>
      <c r="L123" s="34"/>
    </row>
    <row r="124" spans="1:12" ht="32" x14ac:dyDescent="0.2">
      <c r="A124" s="24" t="s">
        <v>693</v>
      </c>
      <c r="B124" s="23" t="s">
        <v>859</v>
      </c>
      <c r="C124" t="s">
        <v>906</v>
      </c>
      <c r="D124" s="27">
        <v>35.44</v>
      </c>
      <c r="E124" s="18">
        <v>11484</v>
      </c>
      <c r="F124" s="18">
        <f t="shared" si="4"/>
        <v>13665.882784765321</v>
      </c>
      <c r="G124" s="18">
        <f t="shared" si="5"/>
        <v>5680.0720390802999</v>
      </c>
      <c r="H124" s="18">
        <f t="shared" si="6"/>
        <v>4648.395971477793</v>
      </c>
      <c r="I124" s="18">
        <f t="shared" si="7"/>
        <v>5680.0720390802999</v>
      </c>
      <c r="J124" s="34">
        <v>1</v>
      </c>
      <c r="K124" s="34">
        <v>2</v>
      </c>
      <c r="L124" s="34"/>
    </row>
    <row r="125" spans="1:12" x14ac:dyDescent="0.2">
      <c r="A125" s="24" t="s">
        <v>574</v>
      </c>
      <c r="B125" s="23" t="s">
        <v>860</v>
      </c>
      <c r="C125" t="s">
        <v>906</v>
      </c>
      <c r="D125" s="27">
        <v>1.1635440671162765E-2</v>
      </c>
      <c r="F125" s="18" t="str">
        <f t="shared" si="4"/>
        <v/>
      </c>
      <c r="G125" s="18" t="str">
        <f t="shared" si="5"/>
        <v/>
      </c>
      <c r="H125" s="18" t="str">
        <f t="shared" si="6"/>
        <v/>
      </c>
      <c r="I125" s="18">
        <f t="shared" si="7"/>
        <v>299.73805418874315</v>
      </c>
      <c r="J125" s="34">
        <v>1</v>
      </c>
      <c r="K125" s="34">
        <v>1</v>
      </c>
      <c r="L125" s="34"/>
    </row>
    <row r="126" spans="1:12" ht="32" x14ac:dyDescent="0.2">
      <c r="A126" s="24" t="s">
        <v>694</v>
      </c>
      <c r="B126" s="23" t="s">
        <v>861</v>
      </c>
      <c r="C126" t="s">
        <v>906</v>
      </c>
      <c r="D126" s="27">
        <v>2.8939906360520209</v>
      </c>
      <c r="E126" s="18">
        <v>2908</v>
      </c>
      <c r="F126" s="18">
        <f t="shared" si="4"/>
        <v>3460.5004474135799</v>
      </c>
      <c r="G126" s="18">
        <f t="shared" si="5"/>
        <v>1438.3184856883936</v>
      </c>
      <c r="H126" s="18">
        <f t="shared" si="6"/>
        <v>1177.0755385804093</v>
      </c>
      <c r="I126" s="18">
        <f t="shared" si="7"/>
        <v>1438.3184856883936</v>
      </c>
      <c r="J126" s="34">
        <v>1</v>
      </c>
      <c r="K126" s="34">
        <v>3</v>
      </c>
      <c r="L126" s="34"/>
    </row>
    <row r="127" spans="1:12" x14ac:dyDescent="0.2">
      <c r="A127" s="24" t="s">
        <v>695</v>
      </c>
      <c r="B127" s="23" t="s">
        <v>862</v>
      </c>
      <c r="C127" t="s">
        <v>906</v>
      </c>
      <c r="D127" s="27">
        <v>2.8590157106456027</v>
      </c>
      <c r="E127" s="18">
        <v>62.55</v>
      </c>
      <c r="F127" s="18">
        <f t="shared" si="4"/>
        <v>74.434079431127728</v>
      </c>
      <c r="G127" s="18">
        <f t="shared" si="5"/>
        <v>30.937696451103516</v>
      </c>
      <c r="H127" s="18">
        <f t="shared" si="6"/>
        <v>25.318457681638446</v>
      </c>
      <c r="I127" s="18">
        <f t="shared" si="7"/>
        <v>30.937696451103516</v>
      </c>
      <c r="J127" s="34">
        <v>1</v>
      </c>
      <c r="K127" s="34">
        <v>3</v>
      </c>
      <c r="L127" s="34"/>
    </row>
    <row r="128" spans="1:12" x14ac:dyDescent="0.2">
      <c r="A128" s="24" t="s">
        <v>696</v>
      </c>
      <c r="B128" s="23" t="s">
        <v>786</v>
      </c>
      <c r="C128" t="s">
        <v>906</v>
      </c>
      <c r="D128" s="27">
        <v>3.6837913810802321</v>
      </c>
      <c r="E128" s="18">
        <v>681</v>
      </c>
      <c r="F128" s="18">
        <f t="shared" si="4"/>
        <v>810.38542114465201</v>
      </c>
      <c r="G128" s="18">
        <f t="shared" si="5"/>
        <v>336.82767838851311</v>
      </c>
      <c r="H128" s="18">
        <f t="shared" si="6"/>
        <v>275.64939538282624</v>
      </c>
      <c r="I128" s="18">
        <f t="shared" si="7"/>
        <v>336.82767838851311</v>
      </c>
      <c r="J128" s="34">
        <v>1</v>
      </c>
      <c r="K128" s="34">
        <v>2</v>
      </c>
      <c r="L128" s="34"/>
    </row>
    <row r="129" spans="1:12" ht="64" x14ac:dyDescent="0.2">
      <c r="A129" s="24" t="s">
        <v>697</v>
      </c>
      <c r="B129" s="23" t="s">
        <v>863</v>
      </c>
      <c r="C129" t="s">
        <v>906</v>
      </c>
      <c r="D129" s="27">
        <v>231.3957558791088</v>
      </c>
      <c r="F129" s="18" t="str">
        <f t="shared" si="4"/>
        <v/>
      </c>
      <c r="G129" s="18" t="str">
        <f t="shared" si="5"/>
        <v/>
      </c>
      <c r="H129" s="18" t="str">
        <f t="shared" si="6"/>
        <v/>
      </c>
      <c r="I129" s="18">
        <f t="shared" si="7"/>
        <v>299.73805418874315</v>
      </c>
      <c r="J129" s="34">
        <v>1</v>
      </c>
      <c r="K129" s="34">
        <v>4</v>
      </c>
      <c r="L129" s="34"/>
    </row>
    <row r="130" spans="1:12" x14ac:dyDescent="0.2">
      <c r="A130" s="24" t="s">
        <v>698</v>
      </c>
      <c r="B130" s="23" t="s">
        <v>816</v>
      </c>
      <c r="C130" t="s">
        <v>906</v>
      </c>
      <c r="D130" s="27">
        <v>9.6124698474463486</v>
      </c>
      <c r="F130" s="18" t="str">
        <f t="shared" ref="F130:F193" si="8">IF(E130="","",(E130*(VLOOKUP($M$2,Worksheet,11,FALSE)^4)))</f>
        <v/>
      </c>
      <c r="G130" s="18" t="str">
        <f t="shared" ref="G130:G193" si="9">IF(F130="","",F130*VLOOKUP($M$2,Worksheet,12,FALSE))</f>
        <v/>
      </c>
      <c r="H130" s="18" t="str">
        <f t="shared" ref="H130:H193" si="10">IF(F130="","",F130*VLOOKUP($M$2, Worksheet, 13, FALSE))</f>
        <v/>
      </c>
      <c r="I130" s="18">
        <f t="shared" ref="I130:I193" si="11">IF(G130="",VLOOKUP($M$2, Worksheet, 14, FALSE),G130)</f>
        <v>299.73805418874315</v>
      </c>
      <c r="J130" s="34">
        <v>1</v>
      </c>
      <c r="K130" s="34">
        <v>4</v>
      </c>
      <c r="L130" s="34"/>
    </row>
    <row r="131" spans="1:12" ht="64" x14ac:dyDescent="0.2">
      <c r="A131" s="24" t="s">
        <v>699</v>
      </c>
      <c r="B131" s="23" t="s">
        <v>863</v>
      </c>
      <c r="C131" t="s">
        <v>906</v>
      </c>
      <c r="D131" s="27">
        <v>9.2458293766477926</v>
      </c>
      <c r="F131" s="18" t="str">
        <f t="shared" si="8"/>
        <v/>
      </c>
      <c r="G131" s="18" t="str">
        <f t="shared" si="9"/>
        <v/>
      </c>
      <c r="H131" s="18" t="str">
        <f t="shared" si="10"/>
        <v/>
      </c>
      <c r="I131" s="18">
        <f t="shared" si="11"/>
        <v>299.73805418874315</v>
      </c>
      <c r="J131" s="34">
        <v>1</v>
      </c>
      <c r="K131" s="34">
        <v>2</v>
      </c>
      <c r="L131" s="34"/>
    </row>
    <row r="132" spans="1:12" x14ac:dyDescent="0.2">
      <c r="A132" s="24" t="s">
        <v>700</v>
      </c>
      <c r="B132" s="23" t="s">
        <v>795</v>
      </c>
      <c r="C132" t="s">
        <v>906</v>
      </c>
      <c r="D132" s="27">
        <v>2.923101510025103</v>
      </c>
      <c r="E132" s="18">
        <v>3560</v>
      </c>
      <c r="F132" s="18">
        <f t="shared" si="8"/>
        <v>4236.3760635461986</v>
      </c>
      <c r="G132" s="18">
        <f t="shared" si="9"/>
        <v>1760.802547816603</v>
      </c>
      <c r="H132" s="18">
        <f t="shared" si="10"/>
        <v>1440.9865602978878</v>
      </c>
      <c r="I132" s="18">
        <f t="shared" si="11"/>
        <v>1760.802547816603</v>
      </c>
      <c r="J132" s="34">
        <v>1</v>
      </c>
      <c r="K132" s="34">
        <v>3</v>
      </c>
      <c r="L132" s="34"/>
    </row>
    <row r="133" spans="1:12" x14ac:dyDescent="0.2">
      <c r="A133" s="24" t="s">
        <v>701</v>
      </c>
      <c r="B133" s="23" t="s">
        <v>778</v>
      </c>
      <c r="C133" t="s">
        <v>906</v>
      </c>
      <c r="D133" s="27">
        <v>131.71779696347781</v>
      </c>
      <c r="E133" s="18">
        <v>12680</v>
      </c>
      <c r="F133" s="18">
        <f t="shared" si="8"/>
        <v>15089.114743192638</v>
      </c>
      <c r="G133" s="18">
        <f t="shared" si="9"/>
        <v>6271.6225579535185</v>
      </c>
      <c r="H133" s="18">
        <f t="shared" si="10"/>
        <v>5132.5026922969701</v>
      </c>
      <c r="I133" s="18">
        <f t="shared" si="11"/>
        <v>6271.6225579535185</v>
      </c>
      <c r="J133" s="34">
        <v>1</v>
      </c>
      <c r="K133" s="34">
        <v>5</v>
      </c>
      <c r="L133" s="34"/>
    </row>
    <row r="134" spans="1:12" ht="64" x14ac:dyDescent="0.2">
      <c r="A134" s="24" t="s">
        <v>702</v>
      </c>
      <c r="B134" s="23" t="s">
        <v>864</v>
      </c>
      <c r="C134" t="s">
        <v>906</v>
      </c>
      <c r="D134" s="27">
        <v>5.0067137408726454</v>
      </c>
      <c r="E134" s="18">
        <v>17</v>
      </c>
      <c r="F134" s="18">
        <f t="shared" si="8"/>
        <v>20.229885696709374</v>
      </c>
      <c r="G134" s="18">
        <f t="shared" si="9"/>
        <v>8.4083267732815301</v>
      </c>
      <c r="H134" s="18">
        <f t="shared" si="10"/>
        <v>6.8811155969281153</v>
      </c>
      <c r="I134" s="18">
        <f t="shared" si="11"/>
        <v>8.4083267732815301</v>
      </c>
      <c r="J134" s="34">
        <v>1</v>
      </c>
      <c r="K134" s="34">
        <v>3</v>
      </c>
      <c r="L134" s="34"/>
    </row>
    <row r="135" spans="1:12" ht="32" x14ac:dyDescent="0.2">
      <c r="A135" s="24" t="s">
        <v>703</v>
      </c>
      <c r="B135" s="23" t="s">
        <v>865</v>
      </c>
      <c r="C135" t="s">
        <v>906</v>
      </c>
      <c r="D135" s="27">
        <v>0.67</v>
      </c>
      <c r="F135" s="18" t="str">
        <f t="shared" si="8"/>
        <v/>
      </c>
      <c r="G135" s="18" t="str">
        <f t="shared" si="9"/>
        <v/>
      </c>
      <c r="H135" s="18" t="str">
        <f t="shared" si="10"/>
        <v/>
      </c>
      <c r="I135" s="18">
        <f t="shared" si="11"/>
        <v>299.73805418874315</v>
      </c>
      <c r="J135" s="34">
        <v>2</v>
      </c>
      <c r="K135" s="34">
        <v>1</v>
      </c>
      <c r="L135" s="34"/>
    </row>
    <row r="136" spans="1:12" x14ac:dyDescent="0.2">
      <c r="A136" s="24" t="s">
        <v>704</v>
      </c>
      <c r="B136" s="23" t="s">
        <v>795</v>
      </c>
      <c r="C136" t="s">
        <v>906</v>
      </c>
      <c r="D136" s="27">
        <v>32.674754216549147</v>
      </c>
      <c r="E136" s="18">
        <v>3.16</v>
      </c>
      <c r="F136" s="18">
        <f t="shared" si="8"/>
        <v>3.7603787530353898</v>
      </c>
      <c r="G136" s="18">
        <f t="shared" si="9"/>
        <v>1.5629595649158612</v>
      </c>
      <c r="H136" s="18">
        <f t="shared" si="10"/>
        <v>1.2790779580172262</v>
      </c>
      <c r="I136" s="18">
        <f t="shared" si="11"/>
        <v>1.5629595649158612</v>
      </c>
      <c r="J136" s="34">
        <v>1</v>
      </c>
      <c r="K136" s="34">
        <v>4</v>
      </c>
      <c r="L136" s="34"/>
    </row>
    <row r="137" spans="1:12" x14ac:dyDescent="0.2">
      <c r="A137" s="24" t="s">
        <v>705</v>
      </c>
      <c r="B137" s="23" t="s">
        <v>797</v>
      </c>
      <c r="C137" t="s">
        <v>906</v>
      </c>
      <c r="D137" s="27">
        <v>73.145665077899338</v>
      </c>
      <c r="E137" s="18">
        <v>2626</v>
      </c>
      <c r="F137" s="18">
        <f t="shared" si="8"/>
        <v>3124.9223435034596</v>
      </c>
      <c r="G137" s="18">
        <f t="shared" si="9"/>
        <v>1298.8391827433704</v>
      </c>
      <c r="H137" s="18">
        <f t="shared" si="10"/>
        <v>1062.9299739725429</v>
      </c>
      <c r="I137" s="18">
        <f t="shared" si="11"/>
        <v>1298.8391827433704</v>
      </c>
      <c r="J137" s="34">
        <v>3</v>
      </c>
      <c r="K137" s="34">
        <v>5</v>
      </c>
      <c r="L137" s="34"/>
    </row>
    <row r="138" spans="1:12" x14ac:dyDescent="0.2">
      <c r="A138" s="24" t="s">
        <v>706</v>
      </c>
      <c r="B138" s="23" t="s">
        <v>797</v>
      </c>
      <c r="C138" t="s">
        <v>906</v>
      </c>
      <c r="D138" s="27">
        <v>111.26</v>
      </c>
      <c r="E138" s="18">
        <v>1032</v>
      </c>
      <c r="F138" s="18">
        <f t="shared" si="8"/>
        <v>1228.0730611178867</v>
      </c>
      <c r="G138" s="18">
        <f t="shared" si="9"/>
        <v>510.43489588391412</v>
      </c>
      <c r="H138" s="18">
        <f t="shared" si="10"/>
        <v>417.72419388410674</v>
      </c>
      <c r="I138" s="18">
        <f t="shared" si="11"/>
        <v>510.43489588391412</v>
      </c>
      <c r="J138" s="34">
        <v>3</v>
      </c>
      <c r="K138" s="34">
        <v>4</v>
      </c>
      <c r="L138" s="34"/>
    </row>
    <row r="139" spans="1:12" x14ac:dyDescent="0.2">
      <c r="A139" s="24" t="s">
        <v>707</v>
      </c>
      <c r="B139" s="23" t="s">
        <v>778</v>
      </c>
      <c r="C139" t="s">
        <v>906</v>
      </c>
      <c r="D139" s="27">
        <v>1.6933568648852475</v>
      </c>
      <c r="E139" s="18">
        <v>1089</v>
      </c>
      <c r="F139" s="18">
        <f t="shared" si="8"/>
        <v>1295.9026778656769</v>
      </c>
      <c r="G139" s="18">
        <f t="shared" si="9"/>
        <v>538.62752094726977</v>
      </c>
      <c r="H139" s="18">
        <f t="shared" si="10"/>
        <v>440.79616970910098</v>
      </c>
      <c r="I139" s="18">
        <f t="shared" si="11"/>
        <v>538.62752094726977</v>
      </c>
      <c r="J139" s="34">
        <v>3</v>
      </c>
      <c r="K139" s="34">
        <v>2</v>
      </c>
      <c r="L139" s="34"/>
    </row>
    <row r="140" spans="1:12" x14ac:dyDescent="0.2">
      <c r="A140" s="24" t="s">
        <v>708</v>
      </c>
      <c r="B140" s="23" t="s">
        <v>797</v>
      </c>
      <c r="C140" t="s">
        <v>906</v>
      </c>
      <c r="D140" s="27">
        <v>13.020616039822261</v>
      </c>
      <c r="E140" s="18">
        <v>2301</v>
      </c>
      <c r="F140" s="18">
        <f t="shared" si="8"/>
        <v>2738.1745287134277</v>
      </c>
      <c r="G140" s="18">
        <f t="shared" si="9"/>
        <v>1138.0917591365178</v>
      </c>
      <c r="H140" s="18">
        <f t="shared" si="10"/>
        <v>931.3792346195055</v>
      </c>
      <c r="I140" s="18">
        <f t="shared" si="11"/>
        <v>1138.0917591365178</v>
      </c>
      <c r="J140" s="34">
        <v>3</v>
      </c>
      <c r="K140" s="34">
        <v>3</v>
      </c>
      <c r="L140" s="34"/>
    </row>
    <row r="141" spans="1:12" ht="48" x14ac:dyDescent="0.2">
      <c r="A141" s="24" t="s">
        <v>709</v>
      </c>
      <c r="B141" s="23" t="s">
        <v>866</v>
      </c>
      <c r="C141" t="s">
        <v>906</v>
      </c>
      <c r="D141" s="27">
        <v>3.1742986146488623</v>
      </c>
      <c r="E141" s="18">
        <v>1675</v>
      </c>
      <c r="F141" s="18">
        <f t="shared" si="8"/>
        <v>1993.2387377640118</v>
      </c>
      <c r="G141" s="18">
        <f t="shared" si="9"/>
        <v>828.4674908968567</v>
      </c>
      <c r="H141" s="18">
        <f t="shared" si="10"/>
        <v>677.99227205027012</v>
      </c>
      <c r="I141" s="18">
        <f t="shared" si="11"/>
        <v>828.4674908968567</v>
      </c>
      <c r="J141" s="34">
        <v>2</v>
      </c>
      <c r="K141" s="34">
        <v>3</v>
      </c>
      <c r="L141" s="34"/>
    </row>
    <row r="142" spans="1:12" x14ac:dyDescent="0.2">
      <c r="A142" s="24" t="s">
        <v>710</v>
      </c>
      <c r="B142" s="23" t="s">
        <v>774</v>
      </c>
      <c r="C142" t="s">
        <v>906</v>
      </c>
      <c r="D142" s="27">
        <v>10.803598959475361</v>
      </c>
      <c r="F142" s="18" t="str">
        <f t="shared" si="8"/>
        <v/>
      </c>
      <c r="G142" s="18" t="str">
        <f t="shared" si="9"/>
        <v/>
      </c>
      <c r="H142" s="18" t="str">
        <f t="shared" si="10"/>
        <v/>
      </c>
      <c r="I142" s="18">
        <f t="shared" si="11"/>
        <v>299.73805418874315</v>
      </c>
      <c r="J142" s="34">
        <v>2</v>
      </c>
      <c r="K142" s="34">
        <v>3</v>
      </c>
      <c r="L142" s="34"/>
    </row>
    <row r="143" spans="1:12" x14ac:dyDescent="0.2">
      <c r="A143" s="24" t="s">
        <v>711</v>
      </c>
      <c r="B143" s="23" t="s">
        <v>867</v>
      </c>
      <c r="C143" t="s">
        <v>906</v>
      </c>
      <c r="E143" s="18">
        <v>64</v>
      </c>
      <c r="F143" s="18">
        <f t="shared" si="8"/>
        <v>76.159569681729408</v>
      </c>
      <c r="G143" s="18">
        <f t="shared" si="9"/>
        <v>31.654877264118703</v>
      </c>
      <c r="H143" s="18">
        <f t="shared" si="10"/>
        <v>25.905376364905845</v>
      </c>
      <c r="I143" s="18">
        <f t="shared" si="11"/>
        <v>31.654877264118703</v>
      </c>
      <c r="J143" s="34">
        <v>2</v>
      </c>
      <c r="K143" s="34">
        <v>1</v>
      </c>
      <c r="L143" s="34"/>
    </row>
    <row r="144" spans="1:12" x14ac:dyDescent="0.2">
      <c r="A144" s="24" t="s">
        <v>712</v>
      </c>
      <c r="B144" s="23" t="s">
        <v>780</v>
      </c>
      <c r="C144" t="s">
        <v>906</v>
      </c>
      <c r="D144" s="27">
        <v>6.1816122110580389</v>
      </c>
      <c r="E144" s="18">
        <v>27</v>
      </c>
      <c r="F144" s="18">
        <f t="shared" si="8"/>
        <v>32.129818459479594</v>
      </c>
      <c r="G144" s="18">
        <f t="shared" si="9"/>
        <v>13.354401345800078</v>
      </c>
      <c r="H144" s="18">
        <f t="shared" si="10"/>
        <v>10.928830653944653</v>
      </c>
      <c r="I144" s="18">
        <f t="shared" si="11"/>
        <v>13.354401345800078</v>
      </c>
      <c r="J144" s="34">
        <v>1</v>
      </c>
      <c r="K144" s="34">
        <v>2</v>
      </c>
      <c r="L144" s="34"/>
    </row>
    <row r="145" spans="1:12" x14ac:dyDescent="0.2">
      <c r="A145" s="24" t="s">
        <v>713</v>
      </c>
      <c r="C145" t="s">
        <v>906</v>
      </c>
      <c r="D145" s="27">
        <v>9.4E-2</v>
      </c>
      <c r="F145" s="18" t="str">
        <f t="shared" si="8"/>
        <v/>
      </c>
      <c r="G145" s="18" t="str">
        <f t="shared" si="9"/>
        <v/>
      </c>
      <c r="H145" s="18" t="str">
        <f t="shared" si="10"/>
        <v/>
      </c>
      <c r="I145" s="18">
        <f t="shared" si="11"/>
        <v>299.73805418874315</v>
      </c>
      <c r="J145" s="34">
        <v>3</v>
      </c>
      <c r="K145" s="34">
        <v>1</v>
      </c>
      <c r="L145" s="34"/>
    </row>
    <row r="146" spans="1:12" x14ac:dyDescent="0.2">
      <c r="A146" s="24" t="s">
        <v>714</v>
      </c>
      <c r="C146" t="s">
        <v>906</v>
      </c>
      <c r="D146" s="27">
        <v>9.4E-2</v>
      </c>
      <c r="F146" s="18" t="str">
        <f t="shared" si="8"/>
        <v/>
      </c>
      <c r="G146" s="18" t="str">
        <f t="shared" si="9"/>
        <v/>
      </c>
      <c r="H146" s="18" t="str">
        <f t="shared" si="10"/>
        <v/>
      </c>
      <c r="I146" s="18">
        <f t="shared" si="11"/>
        <v>299.73805418874315</v>
      </c>
      <c r="J146" s="34">
        <v>3</v>
      </c>
      <c r="K146" s="34">
        <v>1</v>
      </c>
      <c r="L146" s="34"/>
    </row>
    <row r="147" spans="1:12" x14ac:dyDescent="0.2">
      <c r="A147" s="24" t="s">
        <v>715</v>
      </c>
      <c r="B147" s="23" t="s">
        <v>776</v>
      </c>
      <c r="C147" t="s">
        <v>906</v>
      </c>
      <c r="D147" s="27">
        <v>4.6867967066306457</v>
      </c>
      <c r="F147" s="18" t="str">
        <f t="shared" si="8"/>
        <v/>
      </c>
      <c r="G147" s="18" t="str">
        <f t="shared" si="9"/>
        <v/>
      </c>
      <c r="H147" s="18" t="str">
        <f t="shared" si="10"/>
        <v/>
      </c>
      <c r="I147" s="18">
        <f t="shared" si="11"/>
        <v>299.73805418874315</v>
      </c>
      <c r="J147" s="34">
        <v>1</v>
      </c>
      <c r="K147" s="34">
        <v>1</v>
      </c>
      <c r="L147" s="34"/>
    </row>
    <row r="148" spans="1:12" x14ac:dyDescent="0.2">
      <c r="A148" s="24" t="s">
        <v>716</v>
      </c>
      <c r="B148" s="23" t="s">
        <v>868</v>
      </c>
      <c r="C148" t="s">
        <v>906</v>
      </c>
      <c r="D148" s="27">
        <v>19.220474619863193</v>
      </c>
      <c r="F148" s="18" t="str">
        <f t="shared" si="8"/>
        <v/>
      </c>
      <c r="G148" s="18" t="str">
        <f t="shared" si="9"/>
        <v/>
      </c>
      <c r="H148" s="18" t="str">
        <f t="shared" si="10"/>
        <v/>
      </c>
      <c r="I148" s="18">
        <f t="shared" si="11"/>
        <v>299.73805418874315</v>
      </c>
      <c r="J148" s="34">
        <v>1</v>
      </c>
      <c r="K148" s="34">
        <v>2</v>
      </c>
      <c r="L148" s="34"/>
    </row>
    <row r="149" spans="1:12" x14ac:dyDescent="0.2">
      <c r="A149" s="24" t="s">
        <v>717</v>
      </c>
      <c r="B149" s="23" t="s">
        <v>823</v>
      </c>
      <c r="C149" t="s">
        <v>906</v>
      </c>
      <c r="D149" s="27">
        <v>50.993475299729845</v>
      </c>
      <c r="E149" s="18">
        <v>1100</v>
      </c>
      <c r="F149" s="18">
        <f t="shared" si="8"/>
        <v>1308.9926039047241</v>
      </c>
      <c r="G149" s="18">
        <f t="shared" si="9"/>
        <v>544.06820297704019</v>
      </c>
      <c r="H149" s="18">
        <f t="shared" si="10"/>
        <v>445.24865627181919</v>
      </c>
      <c r="I149" s="18">
        <f t="shared" si="11"/>
        <v>544.06820297704019</v>
      </c>
      <c r="J149" s="34">
        <v>1</v>
      </c>
      <c r="K149" s="34">
        <v>2</v>
      </c>
      <c r="L149" s="34"/>
    </row>
    <row r="150" spans="1:12" x14ac:dyDescent="0.2">
      <c r="A150" s="24" t="s">
        <v>718</v>
      </c>
      <c r="B150" s="23" t="s">
        <v>821</v>
      </c>
      <c r="C150" t="s">
        <v>906</v>
      </c>
      <c r="D150" s="27">
        <v>2.675764110756124E-2</v>
      </c>
      <c r="F150" s="18" t="str">
        <f t="shared" si="8"/>
        <v/>
      </c>
      <c r="G150" s="18" t="str">
        <f t="shared" si="9"/>
        <v/>
      </c>
      <c r="H150" s="18" t="str">
        <f t="shared" si="10"/>
        <v/>
      </c>
      <c r="I150" s="18">
        <f t="shared" si="11"/>
        <v>299.73805418874315</v>
      </c>
      <c r="J150" s="34">
        <v>1</v>
      </c>
      <c r="K150" s="34">
        <v>1</v>
      </c>
      <c r="L150" s="34"/>
    </row>
    <row r="151" spans="1:12" x14ac:dyDescent="0.2">
      <c r="A151" s="24" t="s">
        <v>719</v>
      </c>
      <c r="B151" s="23" t="s">
        <v>869</v>
      </c>
      <c r="C151" t="s">
        <v>906</v>
      </c>
      <c r="D151" s="27">
        <v>41.05698281732284</v>
      </c>
      <c r="E151" s="18">
        <v>4813</v>
      </c>
      <c r="F151" s="18">
        <f t="shared" si="8"/>
        <v>5727.4376387213069</v>
      </c>
      <c r="G151" s="18">
        <f t="shared" si="9"/>
        <v>2380.5456917531769</v>
      </c>
      <c r="H151" s="18">
        <f t="shared" si="10"/>
        <v>1948.1652569420598</v>
      </c>
      <c r="I151" s="18">
        <f t="shared" si="11"/>
        <v>2380.5456917531769</v>
      </c>
      <c r="J151" s="34">
        <v>1</v>
      </c>
      <c r="K151" s="34">
        <v>2</v>
      </c>
      <c r="L151" s="34"/>
    </row>
    <row r="152" spans="1:12" x14ac:dyDescent="0.2">
      <c r="A152" s="24" t="s">
        <v>720</v>
      </c>
      <c r="B152" s="23" t="s">
        <v>795</v>
      </c>
      <c r="C152" t="s">
        <v>906</v>
      </c>
      <c r="D152" s="27">
        <v>3.9155617804681011</v>
      </c>
      <c r="F152" s="18" t="str">
        <f t="shared" si="8"/>
        <v/>
      </c>
      <c r="G152" s="18" t="str">
        <f t="shared" si="9"/>
        <v/>
      </c>
      <c r="H152" s="18" t="str">
        <f t="shared" si="10"/>
        <v/>
      </c>
      <c r="I152" s="18">
        <f t="shared" si="11"/>
        <v>299.73805418874315</v>
      </c>
      <c r="J152" s="34">
        <v>3</v>
      </c>
      <c r="K152" s="34">
        <v>1</v>
      </c>
      <c r="L152" s="34"/>
    </row>
    <row r="153" spans="1:12" x14ac:dyDescent="0.2">
      <c r="A153" s="24" t="s">
        <v>721</v>
      </c>
      <c r="B153" s="23" t="s">
        <v>870</v>
      </c>
      <c r="C153" t="s">
        <v>906</v>
      </c>
      <c r="D153" s="27">
        <v>73.615185505463486</v>
      </c>
      <c r="E153" s="18">
        <v>1</v>
      </c>
      <c r="F153" s="18">
        <f t="shared" si="8"/>
        <v>1.189993276277022</v>
      </c>
      <c r="G153" s="18">
        <f t="shared" si="9"/>
        <v>0.49460745725185473</v>
      </c>
      <c r="H153" s="18">
        <f t="shared" si="10"/>
        <v>0.40477150570165382</v>
      </c>
      <c r="I153" s="18">
        <f t="shared" si="11"/>
        <v>0.49460745725185473</v>
      </c>
      <c r="J153" s="34">
        <v>1</v>
      </c>
      <c r="K153" s="34">
        <v>3</v>
      </c>
      <c r="L153" s="34"/>
    </row>
    <row r="154" spans="1:12" x14ac:dyDescent="0.2">
      <c r="A154" s="24" t="s">
        <v>722</v>
      </c>
      <c r="B154" s="23" t="s">
        <v>871</v>
      </c>
      <c r="C154" t="s">
        <v>906</v>
      </c>
      <c r="D154" s="27">
        <v>0.12884216254510045</v>
      </c>
      <c r="F154" s="18" t="str">
        <f t="shared" si="8"/>
        <v/>
      </c>
      <c r="G154" s="18" t="str">
        <f t="shared" si="9"/>
        <v/>
      </c>
      <c r="H154" s="18" t="str">
        <f t="shared" si="10"/>
        <v/>
      </c>
      <c r="I154" s="18">
        <f t="shared" si="11"/>
        <v>299.73805418874315</v>
      </c>
      <c r="J154" s="34">
        <v>1</v>
      </c>
      <c r="K154" s="34">
        <v>1</v>
      </c>
      <c r="L154" s="34"/>
    </row>
    <row r="155" spans="1:12" x14ac:dyDescent="0.2">
      <c r="A155" s="24" t="s">
        <v>723</v>
      </c>
      <c r="B155" s="23" t="s">
        <v>871</v>
      </c>
      <c r="C155" t="s">
        <v>906</v>
      </c>
      <c r="D155" s="27">
        <v>0.12884216254510045</v>
      </c>
      <c r="E155" s="18">
        <v>12</v>
      </c>
      <c r="F155" s="18">
        <f t="shared" si="8"/>
        <v>14.279919315324264</v>
      </c>
      <c r="G155" s="18">
        <f t="shared" si="9"/>
        <v>5.9352894870222572</v>
      </c>
      <c r="H155" s="18">
        <f t="shared" si="10"/>
        <v>4.8572580684198456</v>
      </c>
      <c r="I155" s="18">
        <f t="shared" si="11"/>
        <v>5.9352894870222572</v>
      </c>
      <c r="J155" s="34">
        <v>1</v>
      </c>
      <c r="K155" s="34">
        <v>1</v>
      </c>
      <c r="L155" s="34"/>
    </row>
    <row r="156" spans="1:12" x14ac:dyDescent="0.2">
      <c r="A156" s="24" t="s">
        <v>724</v>
      </c>
      <c r="B156" s="23" t="s">
        <v>872</v>
      </c>
      <c r="C156" t="s">
        <v>906</v>
      </c>
      <c r="D156" s="27">
        <v>64.39489403018591</v>
      </c>
      <c r="F156" s="18" t="str">
        <f t="shared" si="8"/>
        <v/>
      </c>
      <c r="G156" s="18" t="str">
        <f t="shared" si="9"/>
        <v/>
      </c>
      <c r="H156" s="18" t="str">
        <f t="shared" si="10"/>
        <v/>
      </c>
      <c r="I156" s="18">
        <f t="shared" si="11"/>
        <v>299.73805418874315</v>
      </c>
      <c r="J156" s="34">
        <v>1</v>
      </c>
      <c r="K156" s="34">
        <v>2</v>
      </c>
      <c r="L156" s="34"/>
    </row>
    <row r="157" spans="1:12" x14ac:dyDescent="0.2">
      <c r="A157" s="24" t="s">
        <v>725</v>
      </c>
      <c r="B157" s="23" t="s">
        <v>872</v>
      </c>
      <c r="C157" t="s">
        <v>906</v>
      </c>
      <c r="D157" s="27">
        <v>244.39936583785567</v>
      </c>
      <c r="E157" s="18">
        <v>172</v>
      </c>
      <c r="F157" s="18">
        <f t="shared" si="8"/>
        <v>204.67884351964778</v>
      </c>
      <c r="G157" s="18">
        <f t="shared" si="9"/>
        <v>85.072482647319021</v>
      </c>
      <c r="H157" s="18">
        <f t="shared" si="10"/>
        <v>69.620698980684452</v>
      </c>
      <c r="I157" s="18">
        <f t="shared" si="11"/>
        <v>85.072482647319021</v>
      </c>
      <c r="J157" s="34">
        <v>3</v>
      </c>
      <c r="K157" s="34">
        <v>4</v>
      </c>
      <c r="L157" s="34"/>
    </row>
    <row r="158" spans="1:12" x14ac:dyDescent="0.2">
      <c r="A158" s="24" t="s">
        <v>726</v>
      </c>
      <c r="B158" s="23" t="s">
        <v>872</v>
      </c>
      <c r="C158" t="s">
        <v>906</v>
      </c>
      <c r="D158" s="27">
        <v>1.4797812679861231</v>
      </c>
      <c r="E158" s="18">
        <v>4393</v>
      </c>
      <c r="F158" s="18">
        <f t="shared" si="8"/>
        <v>5227.640462684958</v>
      </c>
      <c r="G158" s="18">
        <f t="shared" si="9"/>
        <v>2172.8105597073982</v>
      </c>
      <c r="H158" s="18">
        <f t="shared" si="10"/>
        <v>1778.1612245473655</v>
      </c>
      <c r="I158" s="18">
        <f t="shared" si="11"/>
        <v>2172.8105597073982</v>
      </c>
      <c r="J158" s="34">
        <v>1</v>
      </c>
      <c r="K158" s="34">
        <v>1</v>
      </c>
      <c r="L158" s="34"/>
    </row>
    <row r="159" spans="1:12" ht="64" x14ac:dyDescent="0.2">
      <c r="A159" s="24" t="s">
        <v>727</v>
      </c>
      <c r="B159" s="23" t="s">
        <v>873</v>
      </c>
      <c r="C159" t="s">
        <v>906</v>
      </c>
      <c r="D159" s="27">
        <v>11.087821949862175</v>
      </c>
      <c r="E159" s="18">
        <v>96</v>
      </c>
      <c r="F159" s="18">
        <f t="shared" si="8"/>
        <v>114.23935452259411</v>
      </c>
      <c r="G159" s="18">
        <f t="shared" si="9"/>
        <v>47.482315896178058</v>
      </c>
      <c r="H159" s="18">
        <f t="shared" si="10"/>
        <v>38.858064547358765</v>
      </c>
      <c r="I159" s="18">
        <f t="shared" si="11"/>
        <v>47.482315896178058</v>
      </c>
      <c r="J159" s="34">
        <v>1</v>
      </c>
      <c r="K159" s="34">
        <v>1</v>
      </c>
      <c r="L159" s="34"/>
    </row>
    <row r="160" spans="1:12" x14ac:dyDescent="0.2">
      <c r="A160" s="24" t="s">
        <v>728</v>
      </c>
      <c r="C160" t="s">
        <v>906</v>
      </c>
      <c r="D160" s="27">
        <v>64.358947526679671</v>
      </c>
      <c r="F160" s="18" t="str">
        <f t="shared" si="8"/>
        <v/>
      </c>
      <c r="G160" s="18" t="str">
        <f t="shared" si="9"/>
        <v/>
      </c>
      <c r="H160" s="18" t="str">
        <f t="shared" si="10"/>
        <v/>
      </c>
      <c r="I160" s="18">
        <f t="shared" si="11"/>
        <v>299.73805418874315</v>
      </c>
      <c r="J160" s="34">
        <v>3</v>
      </c>
      <c r="K160" s="34">
        <v>1</v>
      </c>
      <c r="L160" s="34"/>
    </row>
    <row r="161" spans="1:12" x14ac:dyDescent="0.2">
      <c r="A161" s="24" t="s">
        <v>729</v>
      </c>
      <c r="B161" s="23" t="s">
        <v>874</v>
      </c>
      <c r="C161" t="s">
        <v>906</v>
      </c>
      <c r="D161" s="27">
        <v>13.431505823786758</v>
      </c>
      <c r="F161" s="18" t="str">
        <f t="shared" si="8"/>
        <v/>
      </c>
      <c r="G161" s="18" t="str">
        <f t="shared" si="9"/>
        <v/>
      </c>
      <c r="H161" s="18" t="str">
        <f t="shared" si="10"/>
        <v/>
      </c>
      <c r="I161" s="18">
        <f t="shared" si="11"/>
        <v>299.73805418874315</v>
      </c>
      <c r="J161" s="34">
        <v>1</v>
      </c>
      <c r="K161" s="34">
        <v>2</v>
      </c>
      <c r="L161" s="34"/>
    </row>
    <row r="162" spans="1:12" x14ac:dyDescent="0.2">
      <c r="A162" s="24" t="s">
        <v>730</v>
      </c>
      <c r="B162" s="23" t="s">
        <v>875</v>
      </c>
      <c r="C162" t="s">
        <v>906</v>
      </c>
      <c r="D162" s="27">
        <v>153.27000000000001</v>
      </c>
      <c r="E162" s="18">
        <v>1499</v>
      </c>
      <c r="F162" s="18">
        <f t="shared" si="8"/>
        <v>1783.799921139256</v>
      </c>
      <c r="G162" s="18">
        <f t="shared" si="9"/>
        <v>741.4165784205303</v>
      </c>
      <c r="H162" s="18">
        <f t="shared" si="10"/>
        <v>606.75248704677904</v>
      </c>
      <c r="I162" s="18">
        <f t="shared" si="11"/>
        <v>741.4165784205303</v>
      </c>
      <c r="J162" s="34">
        <v>1</v>
      </c>
      <c r="K162" s="34">
        <v>4</v>
      </c>
      <c r="L162" s="34"/>
    </row>
    <row r="163" spans="1:12" x14ac:dyDescent="0.2">
      <c r="A163" s="24" t="s">
        <v>731</v>
      </c>
      <c r="B163" s="23" t="s">
        <v>876</v>
      </c>
      <c r="C163" t="s">
        <v>906</v>
      </c>
      <c r="D163" s="27">
        <v>2.3797644691069815</v>
      </c>
      <c r="E163" s="18">
        <v>237</v>
      </c>
      <c r="F163" s="18">
        <f t="shared" si="8"/>
        <v>282.02840647765424</v>
      </c>
      <c r="G163" s="18">
        <f t="shared" si="9"/>
        <v>117.22196736868959</v>
      </c>
      <c r="H163" s="18">
        <f t="shared" si="10"/>
        <v>95.93084685129196</v>
      </c>
      <c r="I163" s="18">
        <f t="shared" si="11"/>
        <v>117.22196736868959</v>
      </c>
      <c r="J163" s="34">
        <v>3</v>
      </c>
      <c r="K163" s="34">
        <v>3</v>
      </c>
      <c r="L163" s="34"/>
    </row>
    <row r="164" spans="1:12" x14ac:dyDescent="0.2">
      <c r="A164" s="24" t="s">
        <v>732</v>
      </c>
      <c r="B164" s="23" t="s">
        <v>874</v>
      </c>
      <c r="C164" t="s">
        <v>906</v>
      </c>
      <c r="D164" s="27">
        <v>13.379999999999999</v>
      </c>
      <c r="E164" s="18">
        <v>437</v>
      </c>
      <c r="F164" s="18">
        <f t="shared" si="8"/>
        <v>520.02706173305864</v>
      </c>
      <c r="G164" s="18">
        <f t="shared" si="9"/>
        <v>216.14345881906056</v>
      </c>
      <c r="H164" s="18">
        <f t="shared" si="10"/>
        <v>176.88514799162274</v>
      </c>
      <c r="I164" s="18">
        <f t="shared" si="11"/>
        <v>216.14345881906056</v>
      </c>
      <c r="J164" s="34">
        <v>1</v>
      </c>
      <c r="K164" s="34">
        <v>3</v>
      </c>
      <c r="L164" s="34"/>
    </row>
    <row r="165" spans="1:12" x14ac:dyDescent="0.2">
      <c r="A165" s="24" t="s">
        <v>733</v>
      </c>
      <c r="B165" s="23" t="s">
        <v>877</v>
      </c>
      <c r="C165" t="s">
        <v>906</v>
      </c>
      <c r="D165" s="27">
        <v>22.86</v>
      </c>
      <c r="E165" s="18">
        <v>115</v>
      </c>
      <c r="F165" s="18">
        <f t="shared" si="8"/>
        <v>136.84922677185753</v>
      </c>
      <c r="G165" s="18">
        <f t="shared" si="9"/>
        <v>56.8798575839633</v>
      </c>
      <c r="H165" s="18">
        <f t="shared" si="10"/>
        <v>46.54872315569019</v>
      </c>
      <c r="I165" s="18">
        <f t="shared" si="11"/>
        <v>56.8798575839633</v>
      </c>
      <c r="J165" s="34">
        <v>3</v>
      </c>
      <c r="K165" s="34">
        <v>4</v>
      </c>
      <c r="L165" s="34"/>
    </row>
    <row r="166" spans="1:12" x14ac:dyDescent="0.2">
      <c r="A166" s="24" t="s">
        <v>734</v>
      </c>
      <c r="B166" s="23" t="s">
        <v>878</v>
      </c>
      <c r="C166" t="s">
        <v>906</v>
      </c>
      <c r="D166" s="27">
        <v>82.57</v>
      </c>
      <c r="E166" s="18">
        <v>1499</v>
      </c>
      <c r="F166" s="18">
        <f t="shared" si="8"/>
        <v>1783.799921139256</v>
      </c>
      <c r="G166" s="18">
        <f t="shared" si="9"/>
        <v>741.4165784205303</v>
      </c>
      <c r="H166" s="18">
        <f t="shared" si="10"/>
        <v>606.75248704677904</v>
      </c>
      <c r="I166" s="18">
        <f t="shared" si="11"/>
        <v>741.4165784205303</v>
      </c>
      <c r="J166" s="34">
        <v>2</v>
      </c>
      <c r="K166" s="34">
        <v>4</v>
      </c>
      <c r="L166" s="34"/>
    </row>
    <row r="167" spans="1:12" ht="48" x14ac:dyDescent="0.2">
      <c r="A167" s="24" t="s">
        <v>735</v>
      </c>
      <c r="B167" s="23" t="s">
        <v>879</v>
      </c>
      <c r="C167" t="s">
        <v>906</v>
      </c>
      <c r="D167" s="27">
        <v>3.61</v>
      </c>
      <c r="E167" s="18">
        <v>832</v>
      </c>
      <c r="F167" s="18">
        <f t="shared" si="8"/>
        <v>990.07440586248231</v>
      </c>
      <c r="G167" s="18">
        <f t="shared" si="9"/>
        <v>411.51340443354314</v>
      </c>
      <c r="H167" s="18">
        <f t="shared" si="10"/>
        <v>336.76989274377598</v>
      </c>
      <c r="I167" s="18">
        <f t="shared" si="11"/>
        <v>411.51340443354314</v>
      </c>
      <c r="J167" s="34">
        <v>1</v>
      </c>
      <c r="K167" s="34">
        <v>1</v>
      </c>
      <c r="L167" s="34"/>
    </row>
    <row r="168" spans="1:12" ht="64" x14ac:dyDescent="0.2">
      <c r="A168" s="24" t="s">
        <v>736</v>
      </c>
      <c r="B168" s="23" t="s">
        <v>880</v>
      </c>
      <c r="C168" t="s">
        <v>906</v>
      </c>
      <c r="D168" s="27">
        <v>5.2529935346168033</v>
      </c>
      <c r="F168" s="18" t="str">
        <f t="shared" si="8"/>
        <v/>
      </c>
      <c r="G168" s="18" t="str">
        <f t="shared" si="9"/>
        <v/>
      </c>
      <c r="H168" s="18" t="str">
        <f t="shared" si="10"/>
        <v/>
      </c>
      <c r="I168" s="18">
        <f t="shared" si="11"/>
        <v>299.73805418874315</v>
      </c>
      <c r="J168" s="34">
        <v>1</v>
      </c>
      <c r="K168" s="34">
        <v>1</v>
      </c>
      <c r="L168" s="34"/>
    </row>
    <row r="169" spans="1:12" x14ac:dyDescent="0.2">
      <c r="A169" s="24" t="s">
        <v>737</v>
      </c>
      <c r="B169" s="23" t="s">
        <v>826</v>
      </c>
      <c r="C169" t="s">
        <v>906</v>
      </c>
      <c r="D169" s="27">
        <v>7.6419917665766146</v>
      </c>
      <c r="F169" s="18" t="str">
        <f t="shared" si="8"/>
        <v/>
      </c>
      <c r="G169" s="18" t="str">
        <f t="shared" si="9"/>
        <v/>
      </c>
      <c r="H169" s="18" t="str">
        <f t="shared" si="10"/>
        <v/>
      </c>
      <c r="I169" s="18">
        <f t="shared" si="11"/>
        <v>299.73805418874315</v>
      </c>
      <c r="J169" s="34">
        <v>2</v>
      </c>
      <c r="K169" s="34">
        <v>1</v>
      </c>
      <c r="L169" s="34"/>
    </row>
    <row r="170" spans="1:12" x14ac:dyDescent="0.2">
      <c r="A170" s="24" t="s">
        <v>738</v>
      </c>
      <c r="B170" s="23" t="s">
        <v>881</v>
      </c>
      <c r="C170" t="s">
        <v>906</v>
      </c>
      <c r="D170" s="27">
        <v>30.843021994351353</v>
      </c>
      <c r="E170" s="18">
        <v>4898</v>
      </c>
      <c r="F170" s="18">
        <f t="shared" si="8"/>
        <v>5828.5870672048541</v>
      </c>
      <c r="G170" s="18">
        <f t="shared" si="9"/>
        <v>2422.5873256195846</v>
      </c>
      <c r="H170" s="18">
        <f t="shared" si="10"/>
        <v>1982.5708349267006</v>
      </c>
      <c r="I170" s="18">
        <f t="shared" si="11"/>
        <v>2422.5873256195846</v>
      </c>
      <c r="J170" s="34">
        <v>3</v>
      </c>
      <c r="K170" s="34">
        <v>3</v>
      </c>
      <c r="L170" s="34"/>
    </row>
    <row r="171" spans="1:12" ht="32" x14ac:dyDescent="0.2">
      <c r="A171" s="24" t="s">
        <v>575</v>
      </c>
      <c r="B171" s="23" t="s">
        <v>882</v>
      </c>
      <c r="C171" t="s">
        <v>906</v>
      </c>
      <c r="D171" s="27">
        <v>16.122124895711178</v>
      </c>
      <c r="F171" s="18" t="str">
        <f t="shared" si="8"/>
        <v/>
      </c>
      <c r="G171" s="18" t="str">
        <f t="shared" si="9"/>
        <v/>
      </c>
      <c r="H171" s="18" t="str">
        <f t="shared" si="10"/>
        <v/>
      </c>
      <c r="I171" s="18">
        <f t="shared" si="11"/>
        <v>299.73805418874315</v>
      </c>
      <c r="J171" s="34">
        <v>1</v>
      </c>
      <c r="K171" s="34">
        <v>3</v>
      </c>
      <c r="L171" s="34"/>
    </row>
    <row r="172" spans="1:12" x14ac:dyDescent="0.2">
      <c r="A172" s="24" t="s">
        <v>576</v>
      </c>
      <c r="B172" s="23" t="s">
        <v>883</v>
      </c>
      <c r="C172" t="s">
        <v>906</v>
      </c>
      <c r="D172" s="27">
        <v>16.122124895711178</v>
      </c>
      <c r="F172" s="18" t="str">
        <f t="shared" si="8"/>
        <v/>
      </c>
      <c r="G172" s="18" t="str">
        <f t="shared" si="9"/>
        <v/>
      </c>
      <c r="H172" s="18" t="str">
        <f t="shared" si="10"/>
        <v/>
      </c>
      <c r="I172" s="18">
        <f t="shared" si="11"/>
        <v>299.73805418874315</v>
      </c>
      <c r="J172" s="34">
        <v>1</v>
      </c>
      <c r="K172" s="34">
        <v>3</v>
      </c>
      <c r="L172" s="34"/>
    </row>
    <row r="173" spans="1:12" x14ac:dyDescent="0.2">
      <c r="A173" s="24" t="s">
        <v>577</v>
      </c>
      <c r="B173" s="23" t="s">
        <v>884</v>
      </c>
      <c r="C173" t="s">
        <v>906</v>
      </c>
      <c r="D173" s="27">
        <v>16.122124895711178</v>
      </c>
      <c r="E173" s="18">
        <v>5.29</v>
      </c>
      <c r="F173" s="18">
        <f t="shared" si="8"/>
        <v>6.2950644315054465</v>
      </c>
      <c r="G173" s="18">
        <f t="shared" si="9"/>
        <v>2.6164734488623118</v>
      </c>
      <c r="H173" s="18">
        <f t="shared" si="10"/>
        <v>2.141241265161749</v>
      </c>
      <c r="I173" s="18">
        <f t="shared" si="11"/>
        <v>2.6164734488623118</v>
      </c>
      <c r="J173" s="34">
        <v>1</v>
      </c>
      <c r="K173" s="34">
        <v>3</v>
      </c>
      <c r="L173" s="34"/>
    </row>
    <row r="174" spans="1:12" x14ac:dyDescent="0.2">
      <c r="A174" s="24" t="s">
        <v>739</v>
      </c>
      <c r="B174" s="23" t="s">
        <v>854</v>
      </c>
      <c r="C174" t="s">
        <v>906</v>
      </c>
      <c r="D174" s="27">
        <v>2.0885911092222216</v>
      </c>
      <c r="E174" s="18">
        <v>5488</v>
      </c>
      <c r="F174" s="18">
        <f t="shared" si="8"/>
        <v>6530.6831002082963</v>
      </c>
      <c r="G174" s="18">
        <f t="shared" si="9"/>
        <v>2714.4057253981787</v>
      </c>
      <c r="H174" s="18">
        <f t="shared" si="10"/>
        <v>2221.3860232906759</v>
      </c>
      <c r="I174" s="18">
        <f t="shared" si="11"/>
        <v>2714.4057253981787</v>
      </c>
      <c r="J174" s="34">
        <v>3</v>
      </c>
      <c r="K174" s="34">
        <v>3</v>
      </c>
      <c r="L174" s="34"/>
    </row>
    <row r="175" spans="1:12" ht="48" x14ac:dyDescent="0.2">
      <c r="A175" s="24" t="s">
        <v>740</v>
      </c>
      <c r="B175" s="23" t="s">
        <v>838</v>
      </c>
      <c r="C175" t="s">
        <v>906</v>
      </c>
      <c r="D175" s="27">
        <v>16.122124895711178</v>
      </c>
      <c r="F175" s="18" t="str">
        <f t="shared" si="8"/>
        <v/>
      </c>
      <c r="G175" s="18" t="str">
        <f t="shared" si="9"/>
        <v/>
      </c>
      <c r="H175" s="18" t="str">
        <f t="shared" si="10"/>
        <v/>
      </c>
      <c r="I175" s="18">
        <f t="shared" si="11"/>
        <v>299.73805418874315</v>
      </c>
      <c r="J175" s="34">
        <v>1</v>
      </c>
      <c r="K175" s="34">
        <v>4</v>
      </c>
      <c r="L175" s="34"/>
    </row>
    <row r="176" spans="1:12" x14ac:dyDescent="0.2">
      <c r="A176" s="24" t="s">
        <v>741</v>
      </c>
      <c r="B176" s="23" t="s">
        <v>845</v>
      </c>
      <c r="C176" t="s">
        <v>906</v>
      </c>
      <c r="D176" s="27">
        <v>16.122124895711178</v>
      </c>
      <c r="F176" s="18" t="str">
        <f t="shared" si="8"/>
        <v/>
      </c>
      <c r="G176" s="18" t="str">
        <f t="shared" si="9"/>
        <v/>
      </c>
      <c r="H176" s="18" t="str">
        <f t="shared" si="10"/>
        <v/>
      </c>
      <c r="I176" s="18">
        <f t="shared" si="11"/>
        <v>299.73805418874315</v>
      </c>
      <c r="J176" s="34">
        <v>3</v>
      </c>
      <c r="K176" s="34">
        <v>4</v>
      </c>
      <c r="L176" s="34"/>
    </row>
    <row r="177" spans="1:12" ht="48" x14ac:dyDescent="0.2">
      <c r="A177" s="24" t="s">
        <v>578</v>
      </c>
      <c r="B177" s="23" t="s">
        <v>838</v>
      </c>
      <c r="C177" t="s">
        <v>906</v>
      </c>
      <c r="D177" s="27">
        <v>16.122124895711178</v>
      </c>
      <c r="F177" s="18" t="str">
        <f t="shared" si="8"/>
        <v/>
      </c>
      <c r="G177" s="18" t="str">
        <f t="shared" si="9"/>
        <v/>
      </c>
      <c r="H177" s="18" t="str">
        <f t="shared" si="10"/>
        <v/>
      </c>
      <c r="I177" s="18">
        <f t="shared" si="11"/>
        <v>299.73805418874315</v>
      </c>
      <c r="J177" s="34">
        <v>1</v>
      </c>
      <c r="K177" s="34">
        <v>4</v>
      </c>
      <c r="L177" s="34"/>
    </row>
    <row r="178" spans="1:12" x14ac:dyDescent="0.2">
      <c r="A178" s="24" t="s">
        <v>579</v>
      </c>
      <c r="B178" s="23" t="s">
        <v>883</v>
      </c>
      <c r="C178" t="s">
        <v>906</v>
      </c>
      <c r="D178" s="27">
        <v>16.122124895711178</v>
      </c>
      <c r="F178" s="18" t="str">
        <f t="shared" si="8"/>
        <v/>
      </c>
      <c r="G178" s="18" t="str">
        <f t="shared" si="9"/>
        <v/>
      </c>
      <c r="H178" s="18" t="str">
        <f t="shared" si="10"/>
        <v/>
      </c>
      <c r="I178" s="18">
        <f t="shared" si="11"/>
        <v>299.73805418874315</v>
      </c>
      <c r="J178" s="34">
        <v>1</v>
      </c>
      <c r="K178" s="34">
        <v>2</v>
      </c>
      <c r="L178" s="34"/>
    </row>
    <row r="179" spans="1:12" ht="64" x14ac:dyDescent="0.2">
      <c r="A179" s="24" t="s">
        <v>742</v>
      </c>
      <c r="B179" s="23" t="s">
        <v>885</v>
      </c>
      <c r="C179" t="s">
        <v>906</v>
      </c>
      <c r="D179" s="27">
        <v>5.2529935346168033</v>
      </c>
      <c r="E179" s="18">
        <v>5968</v>
      </c>
      <c r="F179" s="18">
        <f t="shared" si="8"/>
        <v>7101.8798728212678</v>
      </c>
      <c r="G179" s="18">
        <f t="shared" si="9"/>
        <v>2951.8173048790695</v>
      </c>
      <c r="H179" s="18">
        <f t="shared" si="10"/>
        <v>2415.6763460274701</v>
      </c>
      <c r="I179" s="18">
        <f t="shared" si="11"/>
        <v>2951.8173048790695</v>
      </c>
      <c r="J179" s="34">
        <v>1</v>
      </c>
      <c r="K179" s="34">
        <v>1</v>
      </c>
      <c r="L179" s="34"/>
    </row>
    <row r="180" spans="1:12" ht="48" x14ac:dyDescent="0.2">
      <c r="A180" s="24" t="s">
        <v>743</v>
      </c>
      <c r="B180" s="23" t="s">
        <v>838</v>
      </c>
      <c r="C180" t="s">
        <v>906</v>
      </c>
      <c r="D180" s="27">
        <v>5.2529935346168033</v>
      </c>
      <c r="F180" s="18" t="str">
        <f t="shared" si="8"/>
        <v/>
      </c>
      <c r="G180" s="18" t="str">
        <f t="shared" si="9"/>
        <v/>
      </c>
      <c r="H180" s="18" t="str">
        <f t="shared" si="10"/>
        <v/>
      </c>
      <c r="I180" s="18">
        <f t="shared" si="11"/>
        <v>299.73805418874315</v>
      </c>
      <c r="J180" s="34">
        <v>1</v>
      </c>
      <c r="K180" s="34">
        <v>1</v>
      </c>
      <c r="L180" s="34"/>
    </row>
    <row r="181" spans="1:12" x14ac:dyDescent="0.2">
      <c r="A181" s="24" t="s">
        <v>744</v>
      </c>
      <c r="B181" s="23" t="s">
        <v>874</v>
      </c>
      <c r="C181" t="s">
        <v>906</v>
      </c>
      <c r="D181" s="27">
        <v>64.358947526679671</v>
      </c>
      <c r="F181" s="18" t="str">
        <f t="shared" si="8"/>
        <v/>
      </c>
      <c r="G181" s="18" t="str">
        <f t="shared" si="9"/>
        <v/>
      </c>
      <c r="H181" s="18" t="str">
        <f t="shared" si="10"/>
        <v/>
      </c>
      <c r="I181" s="18">
        <f t="shared" si="11"/>
        <v>299.73805418874315</v>
      </c>
      <c r="J181" s="34">
        <v>3</v>
      </c>
      <c r="K181" s="34">
        <v>1</v>
      </c>
      <c r="L181" s="34"/>
    </row>
    <row r="182" spans="1:12" x14ac:dyDescent="0.2">
      <c r="A182" s="24" t="s">
        <v>745</v>
      </c>
      <c r="C182" t="s">
        <v>906</v>
      </c>
      <c r="D182" s="27">
        <v>64.358947526679671</v>
      </c>
      <c r="F182" s="18" t="str">
        <f t="shared" si="8"/>
        <v/>
      </c>
      <c r="G182" s="18" t="str">
        <f t="shared" si="9"/>
        <v/>
      </c>
      <c r="H182" s="18" t="str">
        <f t="shared" si="10"/>
        <v/>
      </c>
      <c r="I182" s="18">
        <f t="shared" si="11"/>
        <v>299.73805418874315</v>
      </c>
      <c r="J182" s="34">
        <v>3</v>
      </c>
      <c r="K182" s="34">
        <v>1</v>
      </c>
      <c r="L182" s="34"/>
    </row>
    <row r="183" spans="1:12" x14ac:dyDescent="0.2">
      <c r="A183" s="25" t="s">
        <v>580</v>
      </c>
      <c r="C183" t="s">
        <v>906</v>
      </c>
      <c r="D183" s="27">
        <v>0.33678664645906475</v>
      </c>
      <c r="F183" s="18" t="str">
        <f t="shared" si="8"/>
        <v/>
      </c>
      <c r="G183" s="18" t="str">
        <f t="shared" si="9"/>
        <v/>
      </c>
      <c r="H183" s="18" t="str">
        <f t="shared" si="10"/>
        <v/>
      </c>
      <c r="I183" s="18">
        <f t="shared" si="11"/>
        <v>299.73805418874315</v>
      </c>
      <c r="J183" s="34">
        <v>3</v>
      </c>
      <c r="K183" s="34">
        <v>1</v>
      </c>
      <c r="L183" s="34"/>
    </row>
    <row r="184" spans="1:12" x14ac:dyDescent="0.2">
      <c r="A184" s="24" t="s">
        <v>581</v>
      </c>
      <c r="B184" s="23" t="s">
        <v>816</v>
      </c>
      <c r="C184" t="s">
        <v>906</v>
      </c>
      <c r="D184" s="27">
        <v>3.7862030200502059</v>
      </c>
      <c r="F184" s="18" t="str">
        <f t="shared" si="8"/>
        <v/>
      </c>
      <c r="G184" s="18" t="str">
        <f t="shared" si="9"/>
        <v/>
      </c>
      <c r="H184" s="18" t="str">
        <f t="shared" si="10"/>
        <v/>
      </c>
      <c r="I184" s="18">
        <f t="shared" si="11"/>
        <v>299.73805418874315</v>
      </c>
      <c r="J184" s="34">
        <v>3</v>
      </c>
      <c r="K184" s="34">
        <v>1</v>
      </c>
      <c r="L184" s="34"/>
    </row>
    <row r="185" spans="1:12" x14ac:dyDescent="0.2">
      <c r="A185" s="24" t="s">
        <v>582</v>
      </c>
      <c r="B185" s="23" t="s">
        <v>886</v>
      </c>
      <c r="C185" t="s">
        <v>906</v>
      </c>
      <c r="D185" s="27">
        <v>254.60902660160465</v>
      </c>
      <c r="E185" s="18">
        <v>9</v>
      </c>
      <c r="F185" s="18">
        <f t="shared" si="8"/>
        <v>10.709939486493198</v>
      </c>
      <c r="G185" s="18">
        <f t="shared" si="9"/>
        <v>4.4514671152666931</v>
      </c>
      <c r="H185" s="18">
        <f t="shared" si="10"/>
        <v>3.6429435513148842</v>
      </c>
      <c r="I185" s="18">
        <f t="shared" si="11"/>
        <v>4.4514671152666931</v>
      </c>
      <c r="J185" s="34">
        <v>1</v>
      </c>
      <c r="K185" s="34">
        <v>5</v>
      </c>
      <c r="L185" s="34"/>
    </row>
    <row r="186" spans="1:12" x14ac:dyDescent="0.2">
      <c r="A186" s="24" t="s">
        <v>746</v>
      </c>
      <c r="B186" s="23" t="s">
        <v>841</v>
      </c>
      <c r="C186" t="s">
        <v>906</v>
      </c>
      <c r="D186" s="27">
        <v>1.0838059076525397</v>
      </c>
      <c r="E186" s="18">
        <v>72799</v>
      </c>
      <c r="F186" s="18">
        <f t="shared" si="8"/>
        <v>86630.320519690926</v>
      </c>
      <c r="G186" s="18">
        <f t="shared" si="9"/>
        <v>36006.928280477776</v>
      </c>
      <c r="H186" s="18">
        <f t="shared" si="10"/>
        <v>29466.960843574696</v>
      </c>
      <c r="I186" s="18">
        <f t="shared" si="11"/>
        <v>36006.928280477776</v>
      </c>
      <c r="J186" s="34">
        <v>1</v>
      </c>
      <c r="K186" s="34">
        <v>1</v>
      </c>
      <c r="L186" s="34"/>
    </row>
    <row r="187" spans="1:12" ht="64" x14ac:dyDescent="0.2">
      <c r="A187" s="24" t="s">
        <v>747</v>
      </c>
      <c r="B187" s="23" t="s">
        <v>887</v>
      </c>
      <c r="C187" t="s">
        <v>907</v>
      </c>
      <c r="D187" s="27">
        <v>1.1599999999999999</v>
      </c>
      <c r="F187" s="18" t="str">
        <f t="shared" si="8"/>
        <v/>
      </c>
      <c r="G187" s="18" t="str">
        <f t="shared" si="9"/>
        <v/>
      </c>
      <c r="H187" s="18" t="str">
        <f t="shared" si="10"/>
        <v/>
      </c>
      <c r="I187" s="18">
        <f t="shared" si="11"/>
        <v>299.73805418874315</v>
      </c>
      <c r="J187" s="34">
        <v>3</v>
      </c>
      <c r="K187" s="34">
        <v>1</v>
      </c>
      <c r="L187" s="34"/>
    </row>
    <row r="188" spans="1:12" x14ac:dyDescent="0.2">
      <c r="A188" s="24" t="s">
        <v>748</v>
      </c>
      <c r="C188" t="s">
        <v>907</v>
      </c>
      <c r="D188" s="27">
        <v>9.4E-2</v>
      </c>
      <c r="F188" s="18" t="str">
        <f t="shared" si="8"/>
        <v/>
      </c>
      <c r="G188" s="18" t="str">
        <f t="shared" si="9"/>
        <v/>
      </c>
      <c r="H188" s="18" t="str">
        <f t="shared" si="10"/>
        <v/>
      </c>
      <c r="I188" s="18">
        <f t="shared" si="11"/>
        <v>299.73805418874315</v>
      </c>
      <c r="J188" s="34">
        <v>3</v>
      </c>
      <c r="K188" s="34">
        <v>1</v>
      </c>
      <c r="L188" s="34"/>
    </row>
    <row r="189" spans="1:12" x14ac:dyDescent="0.2">
      <c r="A189" s="24" t="s">
        <v>749</v>
      </c>
      <c r="C189" t="s">
        <v>907</v>
      </c>
      <c r="D189" s="27">
        <v>9.4E-2</v>
      </c>
      <c r="F189" s="18" t="str">
        <f t="shared" si="8"/>
        <v/>
      </c>
      <c r="G189" s="18" t="str">
        <f t="shared" si="9"/>
        <v/>
      </c>
      <c r="H189" s="18" t="str">
        <f t="shared" si="10"/>
        <v/>
      </c>
      <c r="I189" s="18">
        <f t="shared" si="11"/>
        <v>299.73805418874315</v>
      </c>
      <c r="J189" s="34">
        <v>3</v>
      </c>
      <c r="K189" s="34">
        <v>1</v>
      </c>
      <c r="L189" s="34"/>
    </row>
    <row r="190" spans="1:12" x14ac:dyDescent="0.2">
      <c r="A190" s="24" t="s">
        <v>750</v>
      </c>
      <c r="C190" t="s">
        <v>907</v>
      </c>
      <c r="D190" s="27">
        <v>9.4E-2</v>
      </c>
      <c r="F190" s="18" t="str">
        <f t="shared" si="8"/>
        <v/>
      </c>
      <c r="G190" s="18" t="str">
        <f t="shared" si="9"/>
        <v/>
      </c>
      <c r="H190" s="18" t="str">
        <f t="shared" si="10"/>
        <v/>
      </c>
      <c r="I190" s="18">
        <f t="shared" si="11"/>
        <v>299.73805418874315</v>
      </c>
      <c r="J190" s="34">
        <v>3</v>
      </c>
      <c r="K190" s="34">
        <v>1</v>
      </c>
      <c r="L190" s="34"/>
    </row>
    <row r="191" spans="1:12" ht="32" x14ac:dyDescent="0.2">
      <c r="A191" s="24" t="s">
        <v>751</v>
      </c>
      <c r="B191" s="23" t="s">
        <v>888</v>
      </c>
      <c r="C191" t="s">
        <v>907</v>
      </c>
      <c r="D191" s="27">
        <v>0.2172769190119121</v>
      </c>
      <c r="F191" s="18" t="str">
        <f t="shared" si="8"/>
        <v/>
      </c>
      <c r="G191" s="18" t="str">
        <f t="shared" si="9"/>
        <v/>
      </c>
      <c r="H191" s="18" t="str">
        <f t="shared" si="10"/>
        <v/>
      </c>
      <c r="I191" s="18">
        <f t="shared" si="11"/>
        <v>299.73805418874315</v>
      </c>
      <c r="J191" s="34">
        <v>3</v>
      </c>
      <c r="K191" s="34">
        <v>1</v>
      </c>
      <c r="L191" s="34"/>
    </row>
    <row r="192" spans="1:12" ht="64" x14ac:dyDescent="0.2">
      <c r="A192" s="24" t="s">
        <v>752</v>
      </c>
      <c r="B192" s="23" t="s">
        <v>889</v>
      </c>
      <c r="C192" t="s">
        <v>907</v>
      </c>
      <c r="D192" s="27">
        <v>1.5130245068262688E-2</v>
      </c>
      <c r="E192" s="18">
        <v>23</v>
      </c>
      <c r="F192" s="18">
        <f t="shared" si="8"/>
        <v>27.369845354371506</v>
      </c>
      <c r="G192" s="18">
        <f t="shared" si="9"/>
        <v>11.37597151679266</v>
      </c>
      <c r="H192" s="18">
        <f t="shared" si="10"/>
        <v>9.3097446311380381</v>
      </c>
      <c r="I192" s="18">
        <f t="shared" si="11"/>
        <v>11.37597151679266</v>
      </c>
      <c r="J192" s="34">
        <v>1</v>
      </c>
      <c r="K192" s="34">
        <v>1</v>
      </c>
      <c r="L192" s="34"/>
    </row>
    <row r="193" spans="1:12" ht="96" x14ac:dyDescent="0.2">
      <c r="A193" s="24" t="s">
        <v>753</v>
      </c>
      <c r="B193" s="23" t="s">
        <v>890</v>
      </c>
      <c r="C193" t="s">
        <v>907</v>
      </c>
      <c r="D193" s="27">
        <v>1.5130245068262688E-2</v>
      </c>
      <c r="F193" s="18" t="str">
        <f t="shared" si="8"/>
        <v/>
      </c>
      <c r="G193" s="18" t="str">
        <f t="shared" si="9"/>
        <v/>
      </c>
      <c r="H193" s="18" t="str">
        <f t="shared" si="10"/>
        <v/>
      </c>
      <c r="I193" s="18">
        <f t="shared" si="11"/>
        <v>299.73805418874315</v>
      </c>
      <c r="J193" s="34">
        <v>1</v>
      </c>
      <c r="K193" s="34">
        <v>1</v>
      </c>
      <c r="L193" s="34"/>
    </row>
    <row r="194" spans="1:12" x14ac:dyDescent="0.2">
      <c r="A194" s="24" t="s">
        <v>754</v>
      </c>
      <c r="B194" s="23" t="s">
        <v>795</v>
      </c>
      <c r="C194" t="s">
        <v>907</v>
      </c>
      <c r="D194" s="27">
        <v>0.21691828689811607</v>
      </c>
      <c r="F194" s="18" t="str">
        <f t="shared" ref="F194:F257" si="12">IF(E194="","",(E194*(VLOOKUP($M$2,Worksheet,11,FALSE)^4)))</f>
        <v/>
      </c>
      <c r="G194" s="18" t="str">
        <f t="shared" ref="G194:G257" si="13">IF(F194="","",F194*VLOOKUP($M$2,Worksheet,12,FALSE))</f>
        <v/>
      </c>
      <c r="H194" s="18" t="str">
        <f t="shared" ref="H194:H219" si="14">IF(F194="","",F194*VLOOKUP($M$2, Worksheet, 13, FALSE))</f>
        <v/>
      </c>
      <c r="I194" s="18">
        <f t="shared" ref="I194:I219" si="15">IF(G194="",VLOOKUP($M$2, Worksheet, 14, FALSE),G194)</f>
        <v>299.73805418874315</v>
      </c>
      <c r="J194" s="34">
        <v>1</v>
      </c>
      <c r="K194" s="34">
        <v>2</v>
      </c>
      <c r="L194" s="34"/>
    </row>
    <row r="195" spans="1:12" x14ac:dyDescent="0.2">
      <c r="A195" s="24" t="s">
        <v>755</v>
      </c>
      <c r="B195" s="23" t="s">
        <v>797</v>
      </c>
      <c r="C195" t="s">
        <v>907</v>
      </c>
      <c r="D195" s="27">
        <v>272.9580220327901</v>
      </c>
      <c r="E195" s="18">
        <v>330</v>
      </c>
      <c r="F195" s="18">
        <f t="shared" si="12"/>
        <v>392.69778117141726</v>
      </c>
      <c r="G195" s="18">
        <f t="shared" si="13"/>
        <v>163.22046089311206</v>
      </c>
      <c r="H195" s="18">
        <f t="shared" si="14"/>
        <v>133.57459688154577</v>
      </c>
      <c r="I195" s="18">
        <f t="shared" si="15"/>
        <v>163.22046089311206</v>
      </c>
      <c r="J195" s="34">
        <v>3</v>
      </c>
      <c r="K195" s="34">
        <v>4</v>
      </c>
      <c r="L195" s="34"/>
    </row>
    <row r="196" spans="1:12" ht="32" x14ac:dyDescent="0.2">
      <c r="A196" s="24" t="s">
        <v>756</v>
      </c>
      <c r="B196" s="23" t="s">
        <v>891</v>
      </c>
      <c r="C196" t="s">
        <v>907</v>
      </c>
      <c r="D196" s="27">
        <v>1.1373682469786397</v>
      </c>
      <c r="E196" s="18">
        <v>18</v>
      </c>
      <c r="F196" s="18">
        <f t="shared" si="12"/>
        <v>21.419878972986396</v>
      </c>
      <c r="G196" s="18">
        <f t="shared" si="13"/>
        <v>8.9029342305333863</v>
      </c>
      <c r="H196" s="18">
        <f t="shared" si="14"/>
        <v>7.2858871026297685</v>
      </c>
      <c r="I196" s="18">
        <f t="shared" si="15"/>
        <v>8.9029342305333863</v>
      </c>
      <c r="J196" s="34">
        <v>1</v>
      </c>
      <c r="K196" s="34">
        <v>1</v>
      </c>
      <c r="L196" s="34"/>
    </row>
    <row r="197" spans="1:12" x14ac:dyDescent="0.2">
      <c r="A197" s="24" t="s">
        <v>757</v>
      </c>
      <c r="C197" t="s">
        <v>907</v>
      </c>
      <c r="D197" s="27">
        <v>9.4E-2</v>
      </c>
      <c r="F197" s="18" t="str">
        <f t="shared" si="12"/>
        <v/>
      </c>
      <c r="G197" s="18" t="str">
        <f t="shared" si="13"/>
        <v/>
      </c>
      <c r="H197" s="18" t="str">
        <f t="shared" si="14"/>
        <v/>
      </c>
      <c r="I197" s="18">
        <f t="shared" si="15"/>
        <v>299.73805418874315</v>
      </c>
      <c r="J197" s="34">
        <v>3</v>
      </c>
      <c r="K197" s="34">
        <v>1</v>
      </c>
      <c r="L197" s="34"/>
    </row>
    <row r="198" spans="1:12" x14ac:dyDescent="0.2">
      <c r="A198" s="24" t="s">
        <v>758</v>
      </c>
      <c r="C198" t="s">
        <v>907</v>
      </c>
      <c r="D198" s="27">
        <v>9.4E-2</v>
      </c>
      <c r="F198" s="18" t="str">
        <f t="shared" si="12"/>
        <v/>
      </c>
      <c r="G198" s="18" t="str">
        <f t="shared" si="13"/>
        <v/>
      </c>
      <c r="H198" s="18" t="str">
        <f t="shared" si="14"/>
        <v/>
      </c>
      <c r="I198" s="18">
        <f t="shared" si="15"/>
        <v>299.73805418874315</v>
      </c>
      <c r="J198" s="34">
        <v>3</v>
      </c>
      <c r="K198" s="34">
        <v>1</v>
      </c>
      <c r="L198" s="34"/>
    </row>
    <row r="199" spans="1:12" x14ac:dyDescent="0.2">
      <c r="A199" s="24" t="s">
        <v>759</v>
      </c>
      <c r="C199" t="s">
        <v>907</v>
      </c>
      <c r="D199" s="27">
        <v>9.4E-2</v>
      </c>
      <c r="F199" s="18" t="str">
        <f t="shared" si="12"/>
        <v/>
      </c>
      <c r="G199" s="18" t="str">
        <f t="shared" si="13"/>
        <v/>
      </c>
      <c r="H199" s="18" t="str">
        <f t="shared" si="14"/>
        <v/>
      </c>
      <c r="I199" s="18">
        <f t="shared" si="15"/>
        <v>299.73805418874315</v>
      </c>
      <c r="J199" s="34">
        <v>3</v>
      </c>
      <c r="K199" s="34">
        <v>1</v>
      </c>
      <c r="L199" s="34"/>
    </row>
    <row r="200" spans="1:12" x14ac:dyDescent="0.2">
      <c r="A200" s="24" t="s">
        <v>583</v>
      </c>
      <c r="B200" s="23" t="s">
        <v>892</v>
      </c>
      <c r="C200" t="s">
        <v>908</v>
      </c>
      <c r="D200" s="27">
        <v>80.319051204101015</v>
      </c>
      <c r="E200" s="18">
        <v>237</v>
      </c>
      <c r="F200" s="18">
        <f t="shared" si="12"/>
        <v>282.02840647765424</v>
      </c>
      <c r="G200" s="18">
        <f t="shared" si="13"/>
        <v>117.22196736868959</v>
      </c>
      <c r="H200" s="18">
        <f t="shared" si="14"/>
        <v>95.93084685129196</v>
      </c>
      <c r="I200" s="18">
        <f t="shared" si="15"/>
        <v>117.22196736868959</v>
      </c>
      <c r="J200" s="34">
        <v>3</v>
      </c>
      <c r="K200" s="34">
        <v>6</v>
      </c>
      <c r="L200" s="34"/>
    </row>
    <row r="201" spans="1:12" ht="48" x14ac:dyDescent="0.2">
      <c r="A201" s="24" t="s">
        <v>760</v>
      </c>
      <c r="B201" s="23" t="s">
        <v>838</v>
      </c>
      <c r="C201" t="s">
        <v>908</v>
      </c>
      <c r="D201" s="27">
        <v>100.79047705176647</v>
      </c>
      <c r="F201" s="18" t="str">
        <f t="shared" si="12"/>
        <v/>
      </c>
      <c r="G201" s="18" t="str">
        <f t="shared" si="13"/>
        <v/>
      </c>
      <c r="H201" s="18" t="str">
        <f t="shared" si="14"/>
        <v/>
      </c>
      <c r="I201" s="18">
        <f t="shared" si="15"/>
        <v>299.73805418874315</v>
      </c>
      <c r="J201" s="34">
        <v>1</v>
      </c>
      <c r="K201" s="34">
        <v>4</v>
      </c>
      <c r="L201" s="34"/>
    </row>
    <row r="202" spans="1:12" ht="48" x14ac:dyDescent="0.2">
      <c r="A202" s="24" t="s">
        <v>761</v>
      </c>
      <c r="B202" s="23" t="s">
        <v>838</v>
      </c>
      <c r="C202" t="s">
        <v>908</v>
      </c>
      <c r="D202" s="27">
        <v>100.79047705176647</v>
      </c>
      <c r="F202" s="18" t="str">
        <f t="shared" si="12"/>
        <v/>
      </c>
      <c r="G202" s="18" t="str">
        <f t="shared" si="13"/>
        <v/>
      </c>
      <c r="H202" s="18" t="str">
        <f t="shared" si="14"/>
        <v/>
      </c>
      <c r="I202" s="18">
        <f t="shared" si="15"/>
        <v>299.73805418874315</v>
      </c>
      <c r="J202" s="34">
        <v>1</v>
      </c>
      <c r="K202" s="34">
        <v>5</v>
      </c>
      <c r="L202" s="34"/>
    </row>
    <row r="203" spans="1:12" x14ac:dyDescent="0.2">
      <c r="A203" s="24" t="s">
        <v>584</v>
      </c>
      <c r="B203" s="23" t="s">
        <v>893</v>
      </c>
      <c r="C203" t="s">
        <v>908</v>
      </c>
      <c r="D203" s="27">
        <v>200</v>
      </c>
      <c r="E203" s="18">
        <v>31.18</v>
      </c>
      <c r="F203" s="18">
        <f t="shared" si="12"/>
        <v>37.103990354317546</v>
      </c>
      <c r="G203" s="18">
        <f t="shared" si="13"/>
        <v>15.421860517112831</v>
      </c>
      <c r="H203" s="18">
        <f t="shared" si="14"/>
        <v>12.620775547777566</v>
      </c>
      <c r="I203" s="18">
        <f t="shared" si="15"/>
        <v>15.421860517112831</v>
      </c>
      <c r="J203" s="34">
        <v>1</v>
      </c>
      <c r="K203" s="34">
        <v>4</v>
      </c>
      <c r="L203" s="34"/>
    </row>
    <row r="204" spans="1:12" x14ac:dyDescent="0.2">
      <c r="A204" s="24" t="s">
        <v>585</v>
      </c>
      <c r="B204" s="23" t="s">
        <v>894</v>
      </c>
      <c r="C204" t="s">
        <v>908</v>
      </c>
      <c r="D204" s="27">
        <v>200</v>
      </c>
      <c r="E204" s="18">
        <v>10</v>
      </c>
      <c r="F204" s="18">
        <f t="shared" si="12"/>
        <v>11.89993276277022</v>
      </c>
      <c r="G204" s="18">
        <f t="shared" si="13"/>
        <v>4.9460745725185475</v>
      </c>
      <c r="H204" s="18">
        <f t="shared" si="14"/>
        <v>4.0477150570165383</v>
      </c>
      <c r="I204" s="18">
        <f t="shared" si="15"/>
        <v>4.9460745725185475</v>
      </c>
      <c r="J204" s="34">
        <v>3</v>
      </c>
      <c r="K204" s="34">
        <v>4</v>
      </c>
      <c r="L204" s="34"/>
    </row>
    <row r="205" spans="1:12" x14ac:dyDescent="0.2">
      <c r="A205" s="24" t="s">
        <v>762</v>
      </c>
      <c r="B205" s="23" t="s">
        <v>895</v>
      </c>
      <c r="C205" t="s">
        <v>908</v>
      </c>
      <c r="D205" s="27">
        <v>200</v>
      </c>
      <c r="E205" s="18">
        <v>20.49</v>
      </c>
      <c r="F205" s="18">
        <f t="shared" si="12"/>
        <v>24.382962230916178</v>
      </c>
      <c r="G205" s="18">
        <f t="shared" si="13"/>
        <v>10.134506799090502</v>
      </c>
      <c r="H205" s="18">
        <f t="shared" si="14"/>
        <v>8.2937681518268853</v>
      </c>
      <c r="I205" s="18">
        <f t="shared" si="15"/>
        <v>10.134506799090502</v>
      </c>
      <c r="J205" s="34">
        <v>1</v>
      </c>
      <c r="K205" s="34">
        <v>3</v>
      </c>
      <c r="L205" s="34"/>
    </row>
    <row r="206" spans="1:12" x14ac:dyDescent="0.2">
      <c r="A206" s="24" t="s">
        <v>763</v>
      </c>
      <c r="B206" s="23" t="s">
        <v>896</v>
      </c>
      <c r="C206" t="s">
        <v>908</v>
      </c>
      <c r="D206" s="27">
        <v>200</v>
      </c>
      <c r="F206" s="18" t="str">
        <f t="shared" si="12"/>
        <v/>
      </c>
      <c r="G206" s="18" t="str">
        <f t="shared" si="13"/>
        <v/>
      </c>
      <c r="H206" s="18" t="str">
        <f t="shared" si="14"/>
        <v/>
      </c>
      <c r="I206" s="18">
        <f t="shared" si="15"/>
        <v>299.73805418874315</v>
      </c>
      <c r="J206" s="34">
        <v>3</v>
      </c>
      <c r="K206" s="34">
        <v>4</v>
      </c>
      <c r="L206" s="34"/>
    </row>
    <row r="207" spans="1:12" ht="32" x14ac:dyDescent="0.2">
      <c r="A207" s="24" t="s">
        <v>586</v>
      </c>
      <c r="B207" s="23" t="s">
        <v>897</v>
      </c>
      <c r="C207" t="s">
        <v>908</v>
      </c>
      <c r="D207" s="27">
        <v>200</v>
      </c>
      <c r="F207" s="18" t="str">
        <f t="shared" si="12"/>
        <v/>
      </c>
      <c r="G207" s="18" t="str">
        <f t="shared" si="13"/>
        <v/>
      </c>
      <c r="H207" s="18" t="str">
        <f t="shared" si="14"/>
        <v/>
      </c>
      <c r="I207" s="18">
        <f t="shared" si="15"/>
        <v>299.73805418874315</v>
      </c>
      <c r="J207" s="34">
        <v>1</v>
      </c>
      <c r="K207" s="34">
        <v>5</v>
      </c>
      <c r="L207" s="34"/>
    </row>
    <row r="208" spans="1:12" x14ac:dyDescent="0.2">
      <c r="A208" s="24" t="s">
        <v>587</v>
      </c>
      <c r="B208" s="23" t="s">
        <v>898</v>
      </c>
      <c r="C208" t="s">
        <v>908</v>
      </c>
      <c r="D208" s="27">
        <v>200</v>
      </c>
      <c r="E208" s="18">
        <v>124.38</v>
      </c>
      <c r="F208" s="18">
        <f t="shared" si="12"/>
        <v>148.011363703336</v>
      </c>
      <c r="G208" s="18">
        <f t="shared" si="13"/>
        <v>61.519275532985695</v>
      </c>
      <c r="H208" s="18">
        <f t="shared" si="14"/>
        <v>50.345479879171705</v>
      </c>
      <c r="I208" s="18">
        <f t="shared" si="15"/>
        <v>61.519275532985695</v>
      </c>
      <c r="J208" s="34">
        <v>3</v>
      </c>
      <c r="K208" s="34">
        <v>4</v>
      </c>
      <c r="L208" s="34"/>
    </row>
    <row r="209" spans="1:12" x14ac:dyDescent="0.2">
      <c r="A209" s="24" t="s">
        <v>588</v>
      </c>
      <c r="B209" s="23" t="s">
        <v>899</v>
      </c>
      <c r="C209" t="s">
        <v>908</v>
      </c>
      <c r="D209" s="27">
        <v>200</v>
      </c>
      <c r="E209" s="18">
        <v>42.73</v>
      </c>
      <c r="F209" s="18">
        <f t="shared" si="12"/>
        <v>50.848412695317144</v>
      </c>
      <c r="G209" s="18">
        <f t="shared" si="13"/>
        <v>21.134576648371752</v>
      </c>
      <c r="H209" s="18">
        <f t="shared" si="14"/>
        <v>17.295886438631666</v>
      </c>
      <c r="I209" s="18">
        <f t="shared" si="15"/>
        <v>21.134576648371752</v>
      </c>
      <c r="J209" s="34">
        <v>1</v>
      </c>
      <c r="K209" s="34">
        <v>3</v>
      </c>
      <c r="L209" s="34"/>
    </row>
    <row r="210" spans="1:12" x14ac:dyDescent="0.2">
      <c r="A210" s="24" t="s">
        <v>589</v>
      </c>
      <c r="C210" t="s">
        <v>908</v>
      </c>
      <c r="D210" s="27">
        <v>3.1737215953354062E-2</v>
      </c>
      <c r="F210" s="18" t="str">
        <f t="shared" si="12"/>
        <v/>
      </c>
      <c r="G210" s="18" t="str">
        <f t="shared" si="13"/>
        <v/>
      </c>
      <c r="H210" s="18" t="str">
        <f t="shared" si="14"/>
        <v/>
      </c>
      <c r="I210" s="18">
        <f t="shared" si="15"/>
        <v>299.73805418874315</v>
      </c>
      <c r="J210" s="34">
        <v>3</v>
      </c>
      <c r="K210" s="34">
        <v>1</v>
      </c>
      <c r="L210" s="34"/>
    </row>
    <row r="211" spans="1:12" x14ac:dyDescent="0.2">
      <c r="A211" s="24" t="s">
        <v>764</v>
      </c>
      <c r="B211" s="23" t="s">
        <v>797</v>
      </c>
      <c r="C211" t="s">
        <v>908</v>
      </c>
      <c r="D211" s="27">
        <v>1864.30255997415</v>
      </c>
      <c r="F211" s="18" t="str">
        <f t="shared" si="12"/>
        <v/>
      </c>
      <c r="G211" s="18" t="str">
        <f t="shared" si="13"/>
        <v/>
      </c>
      <c r="H211" s="18" t="str">
        <f t="shared" si="14"/>
        <v/>
      </c>
      <c r="I211" s="18">
        <f t="shared" si="15"/>
        <v>299.73805418874315</v>
      </c>
      <c r="J211" s="34">
        <v>3</v>
      </c>
      <c r="K211" s="34">
        <v>4</v>
      </c>
      <c r="L211" s="34"/>
    </row>
    <row r="212" spans="1:12" x14ac:dyDescent="0.2">
      <c r="A212" s="24" t="s">
        <v>590</v>
      </c>
      <c r="C212" t="s">
        <v>908</v>
      </c>
      <c r="D212" s="27">
        <v>3.1737215953354062E-2</v>
      </c>
      <c r="F212" s="18" t="str">
        <f t="shared" si="12"/>
        <v/>
      </c>
      <c r="G212" s="18" t="str">
        <f t="shared" si="13"/>
        <v/>
      </c>
      <c r="H212" s="18" t="str">
        <f t="shared" si="14"/>
        <v/>
      </c>
      <c r="I212" s="18">
        <f t="shared" si="15"/>
        <v>299.73805418874315</v>
      </c>
      <c r="J212" s="34">
        <v>3</v>
      </c>
      <c r="K212" s="34">
        <v>1</v>
      </c>
      <c r="L212" s="34"/>
    </row>
    <row r="213" spans="1:12" x14ac:dyDescent="0.2">
      <c r="A213" s="24" t="s">
        <v>765</v>
      </c>
      <c r="B213" s="23" t="s">
        <v>773</v>
      </c>
      <c r="C213" t="s">
        <v>908</v>
      </c>
      <c r="F213" s="18" t="str">
        <f t="shared" si="12"/>
        <v/>
      </c>
      <c r="G213" s="18" t="str">
        <f t="shared" si="13"/>
        <v/>
      </c>
      <c r="H213" s="18" t="str">
        <f t="shared" si="14"/>
        <v/>
      </c>
      <c r="I213" s="18">
        <f t="shared" si="15"/>
        <v>299.73805418874315</v>
      </c>
      <c r="J213" s="34">
        <v>2</v>
      </c>
      <c r="K213" s="34">
        <v>1</v>
      </c>
      <c r="L213" s="34"/>
    </row>
    <row r="214" spans="1:12" x14ac:dyDescent="0.2">
      <c r="A214" s="24" t="s">
        <v>766</v>
      </c>
      <c r="B214" s="23" t="s">
        <v>823</v>
      </c>
      <c r="C214" t="s">
        <v>908</v>
      </c>
      <c r="D214" s="27">
        <v>217.8898459511226</v>
      </c>
      <c r="F214" s="18" t="str">
        <f t="shared" si="12"/>
        <v/>
      </c>
      <c r="G214" s="18" t="str">
        <f t="shared" si="13"/>
        <v/>
      </c>
      <c r="H214" s="18" t="str">
        <f t="shared" si="14"/>
        <v/>
      </c>
      <c r="I214" s="18">
        <f t="shared" si="15"/>
        <v>299.73805418874315</v>
      </c>
      <c r="J214" s="34">
        <v>1</v>
      </c>
      <c r="K214" s="34">
        <v>4</v>
      </c>
      <c r="L214" s="34"/>
    </row>
    <row r="215" spans="1:12" ht="32" x14ac:dyDescent="0.2">
      <c r="A215" s="24" t="s">
        <v>767</v>
      </c>
      <c r="B215" s="23" t="s">
        <v>900</v>
      </c>
      <c r="C215" t="s">
        <v>908</v>
      </c>
      <c r="D215" s="27">
        <v>12.527234689481087</v>
      </c>
      <c r="E215" s="18">
        <v>630.6</v>
      </c>
      <c r="F215" s="18">
        <f t="shared" si="12"/>
        <v>750.40976002029015</v>
      </c>
      <c r="G215" s="18">
        <f t="shared" si="13"/>
        <v>311.89946254301964</v>
      </c>
      <c r="H215" s="18">
        <f t="shared" si="14"/>
        <v>255.24891149546292</v>
      </c>
      <c r="I215" s="18">
        <f t="shared" si="15"/>
        <v>311.89946254301964</v>
      </c>
      <c r="J215" s="34">
        <v>1</v>
      </c>
      <c r="K215" s="34">
        <v>1</v>
      </c>
      <c r="L215" s="34"/>
    </row>
    <row r="216" spans="1:12" x14ac:dyDescent="0.2">
      <c r="A216" s="24" t="s">
        <v>768</v>
      </c>
      <c r="B216" s="23" t="s">
        <v>821</v>
      </c>
      <c r="C216" t="s">
        <v>908</v>
      </c>
      <c r="E216" s="18">
        <v>530</v>
      </c>
      <c r="F216" s="18">
        <f t="shared" si="12"/>
        <v>630.69643642682172</v>
      </c>
      <c r="G216" s="18">
        <f t="shared" si="13"/>
        <v>262.14195234348307</v>
      </c>
      <c r="H216" s="18">
        <f t="shared" si="14"/>
        <v>214.52889802187656</v>
      </c>
      <c r="I216" s="18">
        <f t="shared" si="15"/>
        <v>262.14195234348307</v>
      </c>
      <c r="J216" s="34">
        <v>1</v>
      </c>
      <c r="K216" s="34">
        <v>1</v>
      </c>
      <c r="L216" s="34"/>
    </row>
    <row r="217" spans="1:12" x14ac:dyDescent="0.2">
      <c r="A217" s="24" t="s">
        <v>769</v>
      </c>
      <c r="B217" s="23" t="s">
        <v>901</v>
      </c>
      <c r="C217" t="s">
        <v>908</v>
      </c>
      <c r="D217" s="27">
        <v>129.854341510739</v>
      </c>
      <c r="E217" s="18">
        <v>230</v>
      </c>
      <c r="F217" s="18">
        <f t="shared" si="12"/>
        <v>273.69845354371506</v>
      </c>
      <c r="G217" s="18">
        <f t="shared" si="13"/>
        <v>113.7597151679266</v>
      </c>
      <c r="H217" s="18">
        <f t="shared" si="14"/>
        <v>93.097446311380381</v>
      </c>
      <c r="I217" s="18">
        <f t="shared" si="15"/>
        <v>113.7597151679266</v>
      </c>
      <c r="J217" s="34">
        <v>1</v>
      </c>
      <c r="K217" s="34">
        <v>4</v>
      </c>
      <c r="L217" s="34"/>
    </row>
    <row r="218" spans="1:12" x14ac:dyDescent="0.2">
      <c r="A218" s="24" t="s">
        <v>770</v>
      </c>
      <c r="B218" s="23" t="s">
        <v>836</v>
      </c>
      <c r="C218" t="s">
        <v>908</v>
      </c>
      <c r="D218" s="27">
        <v>688.50801270442935</v>
      </c>
      <c r="E218" s="18">
        <v>427</v>
      </c>
      <c r="F218" s="18">
        <f t="shared" si="12"/>
        <v>508.12712897028837</v>
      </c>
      <c r="G218" s="18">
        <f t="shared" si="13"/>
        <v>211.19738424654196</v>
      </c>
      <c r="H218" s="18">
        <f t="shared" si="14"/>
        <v>172.83743293460617</v>
      </c>
      <c r="I218" s="18">
        <f t="shared" si="15"/>
        <v>211.19738424654196</v>
      </c>
      <c r="J218" s="34">
        <v>1</v>
      </c>
      <c r="K218" s="34">
        <v>5</v>
      </c>
      <c r="L218" s="34"/>
    </row>
    <row r="219" spans="1:12" ht="48" x14ac:dyDescent="0.2">
      <c r="A219" s="24" t="s">
        <v>771</v>
      </c>
      <c r="B219" s="23" t="s">
        <v>902</v>
      </c>
      <c r="C219" t="s">
        <v>908</v>
      </c>
      <c r="D219" s="27">
        <v>2459.96135682262</v>
      </c>
      <c r="E219" s="18">
        <v>1539</v>
      </c>
      <c r="F219" s="18">
        <f t="shared" si="12"/>
        <v>1831.3996521903368</v>
      </c>
      <c r="G219" s="18">
        <f t="shared" si="13"/>
        <v>761.20087671060446</v>
      </c>
      <c r="H219" s="18">
        <f t="shared" si="14"/>
        <v>622.94334727484522</v>
      </c>
      <c r="I219" s="18">
        <f t="shared" si="15"/>
        <v>761.20087671060446</v>
      </c>
      <c r="J219" s="34">
        <v>3</v>
      </c>
      <c r="K219" s="34">
        <v>5</v>
      </c>
      <c r="L219" s="3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sheet'!$A$3:$A$184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P184"/>
  <sheetViews>
    <sheetView workbookViewId="0">
      <selection activeCell="P10" sqref="P10"/>
    </sheetView>
  </sheetViews>
  <sheetFormatPr baseColWidth="10" defaultRowHeight="16" x14ac:dyDescent="0.2"/>
  <cols>
    <col min="1" max="1" width="26.33203125" bestFit="1" customWidth="1"/>
    <col min="2" max="2" width="12" bestFit="1" customWidth="1"/>
    <col min="3" max="3" width="19.1640625" style="18" bestFit="1" customWidth="1"/>
    <col min="4" max="4" width="19.1640625" style="18" customWidth="1"/>
    <col min="5" max="5" width="19.1640625" customWidth="1"/>
    <col min="11" max="11" width="14" bestFit="1" customWidth="1"/>
    <col min="12" max="12" width="13.33203125" bestFit="1" customWidth="1"/>
    <col min="13" max="13" width="13" bestFit="1" customWidth="1"/>
    <col min="14" max="15" width="15.1640625" customWidth="1"/>
    <col min="16" max="16" width="30.83203125" bestFit="1" customWidth="1"/>
  </cols>
  <sheetData>
    <row r="1" spans="1:16" x14ac:dyDescent="0.2">
      <c r="F1" s="49" t="s">
        <v>546</v>
      </c>
      <c r="G1" s="49"/>
      <c r="H1" s="49"/>
      <c r="I1" s="49"/>
      <c r="J1" s="49"/>
      <c r="K1" s="49"/>
    </row>
    <row r="2" spans="1:16" ht="48" x14ac:dyDescent="0.2">
      <c r="A2" s="30" t="s">
        <v>0</v>
      </c>
      <c r="B2" s="31" t="s">
        <v>543</v>
      </c>
      <c r="C2" s="32" t="s">
        <v>542</v>
      </c>
      <c r="D2" s="32" t="s">
        <v>544</v>
      </c>
      <c r="E2" s="31" t="s">
        <v>545</v>
      </c>
      <c r="F2" s="22">
        <v>2012</v>
      </c>
      <c r="G2" s="22">
        <v>2013</v>
      </c>
      <c r="H2" s="22">
        <v>2014</v>
      </c>
      <c r="I2" s="22">
        <v>2015</v>
      </c>
      <c r="J2" s="22">
        <v>2016</v>
      </c>
      <c r="K2" s="33" t="s">
        <v>921</v>
      </c>
      <c r="L2" s="33" t="s">
        <v>916</v>
      </c>
      <c r="M2" s="26" t="s">
        <v>917</v>
      </c>
      <c r="N2" s="33" t="s">
        <v>922</v>
      </c>
      <c r="O2" s="33" t="s">
        <v>923</v>
      </c>
    </row>
    <row r="3" spans="1:16" x14ac:dyDescent="0.2">
      <c r="A3" s="41" t="s">
        <v>10</v>
      </c>
      <c r="B3" s="42" t="str">
        <f t="shared" ref="B3:B34" si="0">VLOOKUP($A3, WB_data, 2, FALSE)</f>
        <v>AFG</v>
      </c>
      <c r="C3" s="43">
        <f t="shared" ref="C3:C34" si="1">VLOOKUP($A3, WB_data, 3, FALSE)</f>
        <v>35383128</v>
      </c>
      <c r="D3" s="43">
        <v>547.22811015036302</v>
      </c>
      <c r="E3" s="42" t="s">
        <v>369</v>
      </c>
      <c r="F3">
        <v>6.44121280934118</v>
      </c>
      <c r="G3">
        <v>7.3857717839785701</v>
      </c>
      <c r="H3">
        <v>4.6739960353633903</v>
      </c>
      <c r="I3">
        <v>-0.66170916471369601</v>
      </c>
      <c r="J3">
        <v>4.3838919551391404</v>
      </c>
      <c r="K3" s="38">
        <f t="shared" ref="K3:K34" si="2">IF(AVERAGE(F3:J3)=0, 0, 1+(AVERAGE(F3:J3)/100))</f>
        <v>1.0444463268382171</v>
      </c>
      <c r="L3" s="38">
        <f t="shared" ref="L3:L34" si="3">VLOOKUP(A3, CET, 5, FALSE)/$P$7</f>
        <v>0.41563886713651788</v>
      </c>
      <c r="M3" s="29">
        <f>D3/$P$4</f>
        <v>0.34014604432725037</v>
      </c>
      <c r="N3" s="45">
        <f>VLOOKUP(A3, CET, 11, FALSE)*'Country sheet'!D3</f>
        <v>299.73805418874315</v>
      </c>
      <c r="O3" s="45" t="str">
        <f t="shared" ref="O3:O34" si="4">VLOOKUP(A3, WHO_region, 2, FALSE)</f>
        <v>EMR</v>
      </c>
      <c r="P3" s="22" t="s">
        <v>915</v>
      </c>
    </row>
    <row r="4" spans="1:16" x14ac:dyDescent="0.2">
      <c r="A4" s="41" t="s">
        <v>11</v>
      </c>
      <c r="B4" s="42" t="str">
        <f t="shared" si="0"/>
        <v>ALB</v>
      </c>
      <c r="C4" s="43">
        <f t="shared" si="1"/>
        <v>2876101</v>
      </c>
      <c r="D4" s="43">
        <v>4124.1085430831645</v>
      </c>
      <c r="E4" s="42" t="s">
        <v>520</v>
      </c>
      <c r="F4">
        <v>2.0364223557908101</v>
      </c>
      <c r="G4">
        <v>1.9254439950764901</v>
      </c>
      <c r="H4">
        <v>1.61304235314414</v>
      </c>
      <c r="I4">
        <v>1.91001697792868</v>
      </c>
      <c r="J4">
        <v>1.2751252811328899</v>
      </c>
      <c r="K4" s="38">
        <f t="shared" si="2"/>
        <v>1.0175201019261459</v>
      </c>
      <c r="L4" s="38">
        <f t="shared" si="3"/>
        <v>3.1107413208039678</v>
      </c>
      <c r="M4" s="29">
        <f t="shared" ref="M4:M67" si="5">D4/$P$4</f>
        <v>2.5634633552002799</v>
      </c>
      <c r="N4" s="45">
        <f>VLOOKUP(A4, CET, 11, FALSE)*'Country sheet'!D4</f>
        <v>2440.962880291394</v>
      </c>
      <c r="O4" s="45" t="str">
        <f t="shared" si="4"/>
        <v>EUR</v>
      </c>
      <c r="P4">
        <f t="array" ref="P4">AVERAGE(IF((E3:E184="Low income")+(E3:E184="Lower middle income"),D3:D184))</f>
        <v>1608.8033927682002</v>
      </c>
    </row>
    <row r="5" spans="1:16" x14ac:dyDescent="0.2">
      <c r="A5" s="41" t="s">
        <v>12</v>
      </c>
      <c r="B5" s="42" t="str">
        <f t="shared" si="0"/>
        <v>DZA</v>
      </c>
      <c r="C5" s="43">
        <f t="shared" si="1"/>
        <v>40551404</v>
      </c>
      <c r="D5" s="43">
        <v>3948.8118973620371</v>
      </c>
      <c r="E5" s="42" t="s">
        <v>520</v>
      </c>
      <c r="F5">
        <v>8.8914509106231403</v>
      </c>
      <c r="G5">
        <v>3.25423910998847</v>
      </c>
      <c r="H5">
        <v>2.91692692067457</v>
      </c>
      <c r="I5">
        <v>4.7844470069389402</v>
      </c>
      <c r="J5">
        <v>6.3976948026874902</v>
      </c>
      <c r="K5" s="38">
        <f t="shared" si="2"/>
        <v>1.0524895175018252</v>
      </c>
      <c r="L5" s="38">
        <f t="shared" si="3"/>
        <v>4.4576970764813364</v>
      </c>
      <c r="M5" s="29">
        <f t="shared" si="5"/>
        <v>2.4545024675560154</v>
      </c>
      <c r="N5" s="45">
        <f>VLOOKUP(A5, CET, 11, FALSE)*'Country sheet'!D5</f>
        <v>2687.547424837172</v>
      </c>
      <c r="O5" s="45" t="str">
        <f t="shared" si="4"/>
        <v>AFR</v>
      </c>
    </row>
    <row r="6" spans="1:16" x14ac:dyDescent="0.2">
      <c r="A6" s="41" t="s">
        <v>13</v>
      </c>
      <c r="B6" s="42" t="str">
        <f t="shared" si="0"/>
        <v>AGO</v>
      </c>
      <c r="C6" s="43">
        <f t="shared" si="1"/>
        <v>28842484</v>
      </c>
      <c r="D6" s="43">
        <v>3506.0728850696551</v>
      </c>
      <c r="E6" s="42" t="s">
        <v>374</v>
      </c>
      <c r="F6">
        <v>10.2779049218839</v>
      </c>
      <c r="G6">
        <v>8.7778142933261893</v>
      </c>
      <c r="H6">
        <v>7.2803873036112501</v>
      </c>
      <c r="I6">
        <v>10.278046066107001</v>
      </c>
      <c r="J6">
        <v>32.377734069637803</v>
      </c>
      <c r="K6" s="38">
        <f t="shared" si="2"/>
        <v>1.1379837733091323</v>
      </c>
      <c r="L6" s="38">
        <f t="shared" si="3"/>
        <v>3.450159879926912</v>
      </c>
      <c r="M6" s="29">
        <f t="shared" si="5"/>
        <v>2.1793047558389986</v>
      </c>
      <c r="N6" s="45">
        <f>VLOOKUP(A6, CET, 11, FALSE)*'Country sheet'!D6</f>
        <v>1932.8868839944362</v>
      </c>
      <c r="O6" s="45" t="str">
        <f t="shared" si="4"/>
        <v>AFR</v>
      </c>
      <c r="P6" s="31" t="s">
        <v>920</v>
      </c>
    </row>
    <row r="7" spans="1:16" x14ac:dyDescent="0.2">
      <c r="A7" s="41" t="s">
        <v>14</v>
      </c>
      <c r="B7" s="42" t="str">
        <f t="shared" si="0"/>
        <v>ATG</v>
      </c>
      <c r="C7" s="43">
        <f t="shared" si="1"/>
        <v>94527</v>
      </c>
      <c r="D7" s="43">
        <v>15494.305471805235</v>
      </c>
      <c r="E7" s="42" t="s">
        <v>315</v>
      </c>
      <c r="F7">
        <v>3.37688044338879</v>
      </c>
      <c r="G7">
        <v>1.0594978235616801</v>
      </c>
      <c r="H7">
        <v>1.0894415743536301</v>
      </c>
      <c r="I7">
        <v>0.96899345882557197</v>
      </c>
      <c r="J7">
        <v>-0.489437796230552</v>
      </c>
      <c r="K7" s="38">
        <f t="shared" si="2"/>
        <v>1.0120107510077982</v>
      </c>
      <c r="L7" s="38">
        <f t="shared" si="3"/>
        <v>9.6347233098407727</v>
      </c>
      <c r="M7" s="29">
        <f t="shared" si="5"/>
        <v>9.6309502711483201</v>
      </c>
      <c r="N7" s="45">
        <f>VLOOKUP(A7, CET, 11, FALSE)*'Country sheet'!D7</f>
        <v>9616.2662671445869</v>
      </c>
      <c r="O7" s="45" t="str">
        <f t="shared" si="4"/>
        <v>AMR</v>
      </c>
      <c r="P7" s="39">
        <f>CET!$P$5</f>
        <v>839.67123287671234</v>
      </c>
    </row>
    <row r="8" spans="1:16" x14ac:dyDescent="0.2">
      <c r="A8" s="41" t="s">
        <v>15</v>
      </c>
      <c r="B8" s="42" t="str">
        <f t="shared" si="0"/>
        <v>ARM</v>
      </c>
      <c r="C8" s="43">
        <f t="shared" si="1"/>
        <v>2936146</v>
      </c>
      <c r="D8" s="43">
        <v>3591.8292755302314</v>
      </c>
      <c r="E8" s="42" t="s">
        <v>520</v>
      </c>
      <c r="F8">
        <v>2.5580200775790698</v>
      </c>
      <c r="G8">
        <v>5.7896677854465404</v>
      </c>
      <c r="H8">
        <v>2.9813086893367302</v>
      </c>
      <c r="I8">
        <v>3.73169119261695</v>
      </c>
      <c r="J8">
        <v>-1.40360755900906</v>
      </c>
      <c r="K8" s="38">
        <f t="shared" si="2"/>
        <v>1.0273141603719405</v>
      </c>
      <c r="L8" s="38">
        <f t="shared" si="3"/>
        <v>2.1448871051944662</v>
      </c>
      <c r="M8" s="29">
        <f t="shared" si="5"/>
        <v>2.2326092123350896</v>
      </c>
      <c r="N8" s="45">
        <f>VLOOKUP(A8, CET, 11, FALSE)*'Country sheet'!D8</f>
        <v>1685.4016089395984</v>
      </c>
      <c r="O8" s="45" t="str">
        <f t="shared" si="4"/>
        <v>EUR</v>
      </c>
    </row>
    <row r="9" spans="1:16" x14ac:dyDescent="0.2">
      <c r="A9" s="41" t="s">
        <v>16</v>
      </c>
      <c r="B9" s="42" t="str">
        <f t="shared" si="0"/>
        <v>AUS</v>
      </c>
      <c r="C9" s="43">
        <f t="shared" si="1"/>
        <v>24190907</v>
      </c>
      <c r="D9" s="43">
        <v>50019.96776771143</v>
      </c>
      <c r="E9" s="42" t="s">
        <v>315</v>
      </c>
      <c r="F9">
        <v>1.7627801561319301</v>
      </c>
      <c r="G9">
        <v>2.4498886414253902</v>
      </c>
      <c r="H9">
        <v>2.48792270531403</v>
      </c>
      <c r="I9">
        <v>1.50836672165921</v>
      </c>
      <c r="J9">
        <v>1.2769909449732799</v>
      </c>
      <c r="K9" s="38">
        <f t="shared" si="2"/>
        <v>1.0189718983390077</v>
      </c>
      <c r="L9" s="38">
        <f t="shared" si="3"/>
        <v>49.700404594100753</v>
      </c>
      <c r="M9" s="29">
        <f t="shared" si="5"/>
        <v>31.091411164694389</v>
      </c>
      <c r="N9" s="45">
        <f>VLOOKUP(A9, CET, 11, FALSE)*'Country sheet'!D9</f>
        <v>30629.934207094626</v>
      </c>
      <c r="O9" s="45" t="str">
        <f t="shared" si="4"/>
        <v>WPR</v>
      </c>
    </row>
    <row r="10" spans="1:16" x14ac:dyDescent="0.2">
      <c r="A10" s="41" t="s">
        <v>17</v>
      </c>
      <c r="B10" s="42" t="str">
        <f t="shared" si="0"/>
        <v>AUT</v>
      </c>
      <c r="C10" s="43">
        <f t="shared" si="1"/>
        <v>8736668</v>
      </c>
      <c r="D10" s="43">
        <v>45103.329814957833</v>
      </c>
      <c r="E10" s="42" t="s">
        <v>315</v>
      </c>
      <c r="F10">
        <v>2.4856735286006799</v>
      </c>
      <c r="G10">
        <v>2.00015891157196</v>
      </c>
      <c r="H10">
        <v>1.60580414549751</v>
      </c>
      <c r="I10">
        <v>0.89656531562822805</v>
      </c>
      <c r="J10">
        <v>0.89159236730273195</v>
      </c>
      <c r="K10" s="38">
        <f t="shared" si="2"/>
        <v>1.0157595885372022</v>
      </c>
      <c r="L10" s="38">
        <f t="shared" si="3"/>
        <v>36.632194596711038</v>
      </c>
      <c r="M10" s="29">
        <f t="shared" si="5"/>
        <v>28.035327385374565</v>
      </c>
      <c r="N10" s="45">
        <f>VLOOKUP(A10, CET, 11, FALSE)*'Country sheet'!D10</f>
        <v>27354.561389476119</v>
      </c>
      <c r="O10" s="45" t="str">
        <f t="shared" si="4"/>
        <v>EUR</v>
      </c>
    </row>
    <row r="11" spans="1:16" x14ac:dyDescent="0.2">
      <c r="A11" s="41" t="s">
        <v>18</v>
      </c>
      <c r="B11" s="42" t="str">
        <f t="shared" si="0"/>
        <v>AZE</v>
      </c>
      <c r="C11" s="43">
        <f t="shared" si="1"/>
        <v>9757812</v>
      </c>
      <c r="D11" s="43">
        <v>3880.7387308955604</v>
      </c>
      <c r="E11" s="42" t="s">
        <v>520</v>
      </c>
      <c r="F11">
        <v>1.0681030138060701</v>
      </c>
      <c r="G11">
        <v>2.41886988429667</v>
      </c>
      <c r="H11">
        <v>1.38972635776453</v>
      </c>
      <c r="I11">
        <v>4.0094382668682602</v>
      </c>
      <c r="J11">
        <v>12.4494955236962</v>
      </c>
      <c r="K11" s="38">
        <f t="shared" si="2"/>
        <v>1.0426712660928634</v>
      </c>
      <c r="L11" s="38">
        <f t="shared" si="3"/>
        <v>6.0154496215087443</v>
      </c>
      <c r="M11" s="29">
        <f t="shared" si="5"/>
        <v>2.4121895492886405</v>
      </c>
      <c r="N11" s="45">
        <f>VLOOKUP(A11, CET, 11, FALSE)*'Country sheet'!D11</f>
        <v>2488.8542711344876</v>
      </c>
      <c r="O11" s="45" t="str">
        <f t="shared" si="4"/>
        <v>EUR</v>
      </c>
    </row>
    <row r="12" spans="1:16" x14ac:dyDescent="0.2">
      <c r="A12" s="41" t="s">
        <v>19</v>
      </c>
      <c r="B12" s="42" t="str">
        <f t="shared" si="0"/>
        <v>BHR</v>
      </c>
      <c r="C12" s="43">
        <f t="shared" si="1"/>
        <v>1425791</v>
      </c>
      <c r="D12" s="43">
        <v>22619.116671884873</v>
      </c>
      <c r="E12" s="42" t="s">
        <v>315</v>
      </c>
      <c r="F12">
        <v>2.7582860555389699</v>
      </c>
      <c r="G12">
        <v>3.3010061385347398</v>
      </c>
      <c r="H12">
        <v>2.6462914647782299</v>
      </c>
      <c r="I12">
        <v>1.83951987503599</v>
      </c>
      <c r="J12">
        <v>2.8005946975048199</v>
      </c>
      <c r="K12" s="38">
        <f t="shared" si="2"/>
        <v>1.0266913964627855</v>
      </c>
      <c r="L12" s="38">
        <f t="shared" si="3"/>
        <v>18.290492038632209</v>
      </c>
      <c r="M12" s="29">
        <f t="shared" si="5"/>
        <v>14.059590359866853</v>
      </c>
      <c r="N12" s="45">
        <f>VLOOKUP(A12, CET, 11, FALSE)*'Country sheet'!D12</f>
        <v>14038.933603139727</v>
      </c>
      <c r="O12" s="45" t="str">
        <f t="shared" si="4"/>
        <v>EMR</v>
      </c>
    </row>
    <row r="13" spans="1:16" x14ac:dyDescent="0.2">
      <c r="A13" s="41" t="s">
        <v>20</v>
      </c>
      <c r="B13" s="42" t="str">
        <f t="shared" si="0"/>
        <v>BGD</v>
      </c>
      <c r="C13" s="43">
        <f t="shared" si="1"/>
        <v>157970840</v>
      </c>
      <c r="D13" s="43">
        <v>1401.6206282151525</v>
      </c>
      <c r="E13" s="42" t="s">
        <v>374</v>
      </c>
      <c r="F13">
        <v>6.2175042206928302</v>
      </c>
      <c r="G13">
        <v>7.53040640913171</v>
      </c>
      <c r="H13">
        <v>6.99163889220854</v>
      </c>
      <c r="I13">
        <v>6.1942802298498796</v>
      </c>
      <c r="J13">
        <v>5.5135257269298998</v>
      </c>
      <c r="K13" s="38">
        <f t="shared" si="2"/>
        <v>1.0648947109576257</v>
      </c>
      <c r="L13" s="38">
        <f t="shared" si="3"/>
        <v>0.50853236752806052</v>
      </c>
      <c r="M13" s="29">
        <f t="shared" si="5"/>
        <v>0.87121933886740688</v>
      </c>
      <c r="N13" s="45">
        <f>VLOOKUP(A13, CET, 11, FALSE)*'Country sheet'!D13</f>
        <v>609.56172279919451</v>
      </c>
      <c r="O13" s="45" t="str">
        <f t="shared" si="4"/>
        <v>SEA</v>
      </c>
    </row>
    <row r="14" spans="1:16" x14ac:dyDescent="0.2">
      <c r="A14" s="41" t="s">
        <v>21</v>
      </c>
      <c r="B14" s="42" t="str">
        <f t="shared" si="0"/>
        <v>BLR</v>
      </c>
      <c r="C14" s="43">
        <f t="shared" si="1"/>
        <v>9501534</v>
      </c>
      <c r="D14" s="43">
        <v>5022.6266433049095</v>
      </c>
      <c r="E14" s="42" t="s">
        <v>520</v>
      </c>
      <c r="F14">
        <v>59.219736023251798</v>
      </c>
      <c r="G14">
        <v>18.312261037787302</v>
      </c>
      <c r="H14">
        <v>18.119554352673401</v>
      </c>
      <c r="I14">
        <v>13.534489764973401</v>
      </c>
      <c r="J14">
        <v>11.8365807653497</v>
      </c>
      <c r="K14" s="38">
        <f t="shared" si="2"/>
        <v>1.2420452438880711</v>
      </c>
      <c r="L14" s="38">
        <f t="shared" si="3"/>
        <v>5.7844068128426001</v>
      </c>
      <c r="M14" s="29">
        <f t="shared" si="5"/>
        <v>3.1219642287443761</v>
      </c>
      <c r="N14" s="45">
        <f>VLOOKUP(A14, CET, 11, FALSE)*'Country sheet'!D14</f>
        <v>3057.436656095339</v>
      </c>
      <c r="O14" s="45" t="str">
        <f t="shared" si="4"/>
        <v>EUR</v>
      </c>
    </row>
    <row r="15" spans="1:16" x14ac:dyDescent="0.2">
      <c r="A15" s="41" t="s">
        <v>22</v>
      </c>
      <c r="B15" s="42" t="str">
        <f t="shared" si="0"/>
        <v>BEL</v>
      </c>
      <c r="C15" s="43">
        <f t="shared" si="1"/>
        <v>11331422</v>
      </c>
      <c r="D15" s="43">
        <v>41449.097361230954</v>
      </c>
      <c r="E15" s="42" t="s">
        <v>315</v>
      </c>
      <c r="F15">
        <v>2.83966343445897</v>
      </c>
      <c r="G15">
        <v>1.11309594027537</v>
      </c>
      <c r="H15">
        <v>0.34000283335696502</v>
      </c>
      <c r="I15">
        <v>0.56142915279010597</v>
      </c>
      <c r="J15">
        <v>1.9738526465317201</v>
      </c>
      <c r="K15" s="38">
        <f t="shared" si="2"/>
        <v>1.0136560880148262</v>
      </c>
      <c r="L15" s="38">
        <f t="shared" si="3"/>
        <v>30.96807295745236</v>
      </c>
      <c r="M15" s="29">
        <f t="shared" si="5"/>
        <v>25.763929606035475</v>
      </c>
      <c r="N15" s="45">
        <f>VLOOKUP(A15, CET, 11, FALSE)*'Country sheet'!D15</f>
        <v>23088.943403686768</v>
      </c>
      <c r="O15" s="45" t="str">
        <f t="shared" si="4"/>
        <v>EUR</v>
      </c>
    </row>
    <row r="16" spans="1:16" x14ac:dyDescent="0.2">
      <c r="A16" s="41" t="s">
        <v>23</v>
      </c>
      <c r="B16" s="42" t="str">
        <f t="shared" si="0"/>
        <v>BLZ</v>
      </c>
      <c r="C16" s="43">
        <f t="shared" si="1"/>
        <v>368400</v>
      </c>
      <c r="D16" s="43">
        <v>4904.0343376764386</v>
      </c>
      <c r="E16" s="42" t="s">
        <v>520</v>
      </c>
      <c r="F16">
        <v>0</v>
      </c>
      <c r="G16">
        <v>0</v>
      </c>
      <c r="H16">
        <v>0</v>
      </c>
      <c r="I16">
        <v>0</v>
      </c>
      <c r="J16">
        <v>0</v>
      </c>
      <c r="K16" s="38">
        <f t="shared" si="2"/>
        <v>0</v>
      </c>
      <c r="L16" s="38">
        <f t="shared" si="3"/>
        <v>2.9809286087183504</v>
      </c>
      <c r="M16" s="29">
        <f t="shared" si="5"/>
        <v>3.0482496243610435</v>
      </c>
      <c r="N16" s="45">
        <f>VLOOKUP(A16, CET, 11, FALSE)*'Country sheet'!D16</f>
        <v>2638.3179353498504</v>
      </c>
      <c r="O16" s="45" t="str">
        <f t="shared" si="4"/>
        <v>AMR</v>
      </c>
    </row>
    <row r="17" spans="1:15" x14ac:dyDescent="0.2">
      <c r="A17" s="41" t="s">
        <v>24</v>
      </c>
      <c r="B17" s="42" t="str">
        <f t="shared" si="0"/>
        <v>BEN</v>
      </c>
      <c r="C17" s="43">
        <f t="shared" si="1"/>
        <v>10872067</v>
      </c>
      <c r="D17" s="43">
        <v>788.54919645098551</v>
      </c>
      <c r="E17" s="42" t="s">
        <v>369</v>
      </c>
      <c r="F17">
        <v>6.7444168821097996</v>
      </c>
      <c r="G17">
        <v>0.89000864706878802</v>
      </c>
      <c r="H17">
        <v>-1.0060438725613501</v>
      </c>
      <c r="I17">
        <v>0.273667816219823</v>
      </c>
      <c r="J17">
        <v>-0.848347682021237</v>
      </c>
      <c r="K17" s="38">
        <f t="shared" si="2"/>
        <v>1.0121074035816315</v>
      </c>
      <c r="L17" s="38">
        <f t="shared" si="3"/>
        <v>0.49305011746280342</v>
      </c>
      <c r="M17" s="29">
        <f t="shared" si="5"/>
        <v>0.49014640321845798</v>
      </c>
      <c r="N17" s="45">
        <f>VLOOKUP(A17, CET, 11, FALSE)*'Country sheet'!D17</f>
        <v>356.66316599713662</v>
      </c>
      <c r="O17" s="45" t="str">
        <f t="shared" si="4"/>
        <v>AFR</v>
      </c>
    </row>
    <row r="18" spans="1:15" x14ac:dyDescent="0.2">
      <c r="A18" s="41" t="s">
        <v>25</v>
      </c>
      <c r="B18" s="42" t="str">
        <f t="shared" si="0"/>
        <v>BTN</v>
      </c>
      <c r="C18" s="43">
        <f t="shared" si="1"/>
        <v>736709</v>
      </c>
      <c r="D18" s="43">
        <v>3012.961401171141</v>
      </c>
      <c r="E18" s="42" t="s">
        <v>374</v>
      </c>
      <c r="F18">
        <v>10.919656944683</v>
      </c>
      <c r="G18">
        <v>7.0066666666670203</v>
      </c>
      <c r="H18">
        <v>8.2710609394934504</v>
      </c>
      <c r="I18">
        <v>4.5481439508219301</v>
      </c>
      <c r="J18">
        <v>4.3101687550553498</v>
      </c>
      <c r="K18" s="38">
        <f t="shared" si="2"/>
        <v>1.0701113945134415</v>
      </c>
      <c r="L18" s="38">
        <f t="shared" si="3"/>
        <v>1.4982054293918037</v>
      </c>
      <c r="M18" s="29">
        <f t="shared" si="5"/>
        <v>1.8727965236242232</v>
      </c>
      <c r="N18" s="45">
        <f>VLOOKUP(A18, CET, 11, FALSE)*'Country sheet'!D18</f>
        <v>1496.9518273014928</v>
      </c>
      <c r="O18" s="45" t="str">
        <f t="shared" si="4"/>
        <v>SEA</v>
      </c>
    </row>
    <row r="19" spans="1:15" x14ac:dyDescent="0.2">
      <c r="A19" s="41" t="s">
        <v>26</v>
      </c>
      <c r="B19" s="42" t="str">
        <f t="shared" si="0"/>
        <v>BOL</v>
      </c>
      <c r="C19" s="43">
        <f t="shared" si="1"/>
        <v>11031813</v>
      </c>
      <c r="D19" s="43">
        <v>3076.6589493424021</v>
      </c>
      <c r="E19" s="42" t="s">
        <v>374</v>
      </c>
      <c r="F19">
        <v>4.5156029139936802</v>
      </c>
      <c r="G19">
        <v>5.73640023719613</v>
      </c>
      <c r="H19">
        <v>5.7666007457913997</v>
      </c>
      <c r="I19">
        <v>4.0596104113564602</v>
      </c>
      <c r="J19">
        <v>3.6232143176413798</v>
      </c>
      <c r="K19" s="38">
        <f t="shared" si="2"/>
        <v>1.047402857251958</v>
      </c>
      <c r="L19" s="38">
        <f t="shared" si="3"/>
        <v>1.7554489689376143</v>
      </c>
      <c r="M19" s="29">
        <f t="shared" si="5"/>
        <v>1.9123896451066806</v>
      </c>
      <c r="N19" s="45">
        <f>VLOOKUP(A19, CET, 11, FALSE)*'Country sheet'!D19</f>
        <v>1559.3821463563393</v>
      </c>
      <c r="O19" s="45" t="str">
        <f t="shared" si="4"/>
        <v>AMR</v>
      </c>
    </row>
    <row r="20" spans="1:15" x14ac:dyDescent="0.2">
      <c r="A20" s="41" t="s">
        <v>27</v>
      </c>
      <c r="B20" s="42" t="str">
        <f t="shared" si="0"/>
        <v>BIH</v>
      </c>
      <c r="C20" s="43">
        <f t="shared" si="1"/>
        <v>3386267</v>
      </c>
      <c r="D20" s="43">
        <v>4994.6831404509076</v>
      </c>
      <c r="E20" s="42" t="s">
        <v>520</v>
      </c>
      <c r="F20">
        <v>2.0526745200171899</v>
      </c>
      <c r="G20">
        <v>-9.3045683831827403E-2</v>
      </c>
      <c r="H20">
        <v>-0.89719405419429898</v>
      </c>
      <c r="I20">
        <v>-1.02328504490745</v>
      </c>
      <c r="J20">
        <v>-1.0891303177145699</v>
      </c>
      <c r="K20" s="38">
        <f t="shared" si="2"/>
        <v>0.99790003883873812</v>
      </c>
      <c r="L20" s="38">
        <f t="shared" si="3"/>
        <v>2.8832713390759594</v>
      </c>
      <c r="M20" s="29">
        <f t="shared" si="5"/>
        <v>3.1045951064640454</v>
      </c>
      <c r="N20" s="45">
        <f>VLOOKUP(A20, CET, 11, FALSE)*'Country sheet'!D20</f>
        <v>2356.4993624795266</v>
      </c>
      <c r="O20" s="45" t="str">
        <f t="shared" si="4"/>
        <v>EUR</v>
      </c>
    </row>
    <row r="21" spans="1:15" x14ac:dyDescent="0.2">
      <c r="A21" s="41" t="s">
        <v>28</v>
      </c>
      <c r="B21" s="42" t="str">
        <f t="shared" si="0"/>
        <v>BWA</v>
      </c>
      <c r="C21" s="43">
        <f t="shared" si="1"/>
        <v>2159944</v>
      </c>
      <c r="D21" s="43">
        <v>7243.8560168919494</v>
      </c>
      <c r="E21" s="42" t="s">
        <v>520</v>
      </c>
      <c r="F21">
        <v>7.5369026109191601</v>
      </c>
      <c r="G21">
        <v>5.8846070705680997</v>
      </c>
      <c r="H21">
        <v>4.4022530924343304</v>
      </c>
      <c r="I21">
        <v>3.0620316958055902</v>
      </c>
      <c r="J21">
        <v>2.8149579136194398</v>
      </c>
      <c r="K21" s="38">
        <f t="shared" si="2"/>
        <v>1.0474015047666931</v>
      </c>
      <c r="L21" s="38">
        <f t="shared" si="3"/>
        <v>5.7629698512137821</v>
      </c>
      <c r="M21" s="29">
        <f t="shared" si="5"/>
        <v>4.5026359649998948</v>
      </c>
      <c r="N21" s="45">
        <f>VLOOKUP(A21, CET, 11, FALSE)*'Country sheet'!D21</f>
        <v>4851.6523517613787</v>
      </c>
      <c r="O21" s="45" t="str">
        <f t="shared" si="4"/>
        <v>AFR</v>
      </c>
    </row>
    <row r="22" spans="1:15" x14ac:dyDescent="0.2">
      <c r="A22" s="41" t="s">
        <v>29</v>
      </c>
      <c r="B22" s="42" t="str">
        <f t="shared" si="0"/>
        <v>BRA</v>
      </c>
      <c r="C22" s="43">
        <f t="shared" si="1"/>
        <v>206163058</v>
      </c>
      <c r="D22" s="43">
        <v>8712.887044428644</v>
      </c>
      <c r="E22" s="42" t="s">
        <v>520</v>
      </c>
      <c r="F22">
        <v>5.4035533905600603</v>
      </c>
      <c r="G22">
        <v>6.2043359483982501</v>
      </c>
      <c r="H22">
        <v>6.3291522271277598</v>
      </c>
      <c r="I22">
        <v>9.0298071857748994</v>
      </c>
      <c r="J22">
        <v>8.7391282995987893</v>
      </c>
      <c r="K22" s="38">
        <f t="shared" si="2"/>
        <v>1.0714119541029195</v>
      </c>
      <c r="L22" s="38">
        <f t="shared" si="3"/>
        <v>8.9844688070999741</v>
      </c>
      <c r="M22" s="29">
        <f t="shared" si="5"/>
        <v>5.4157562593380328</v>
      </c>
      <c r="N22" s="45">
        <f>VLOOKUP(A22, CET, 11, FALSE)*'Country sheet'!D22</f>
        <v>5343.7639103522961</v>
      </c>
      <c r="O22" s="45" t="str">
        <f t="shared" si="4"/>
        <v>AMR</v>
      </c>
    </row>
    <row r="23" spans="1:15" x14ac:dyDescent="0.2">
      <c r="A23" s="41" t="s">
        <v>30</v>
      </c>
      <c r="B23" s="42" t="str">
        <f t="shared" si="0"/>
        <v>BRN</v>
      </c>
      <c r="C23" s="43">
        <f t="shared" si="1"/>
        <v>419800</v>
      </c>
      <c r="D23" s="43">
        <v>27157.346234345667</v>
      </c>
      <c r="E23" s="42" t="s">
        <v>315</v>
      </c>
      <c r="F23">
        <v>0.11176626140024599</v>
      </c>
      <c r="G23">
        <v>0.38920505312364201</v>
      </c>
      <c r="H23">
        <v>-0.20710873171987801</v>
      </c>
      <c r="I23">
        <v>-0.41512192585629998</v>
      </c>
      <c r="J23">
        <v>-0.73906872233989496</v>
      </c>
      <c r="K23" s="38">
        <f t="shared" si="2"/>
        <v>0.99827934386921569</v>
      </c>
      <c r="L23" s="38">
        <f t="shared" si="3"/>
        <v>46.796887235708695</v>
      </c>
      <c r="M23" s="29">
        <f t="shared" si="5"/>
        <v>16.880463054977255</v>
      </c>
      <c r="N23" s="45">
        <f>VLOOKUP(A23, CET, 11, FALSE)*'Country sheet'!D23</f>
        <v>23851.558674748158</v>
      </c>
      <c r="O23" s="45" t="str">
        <f t="shared" si="4"/>
        <v>WPR</v>
      </c>
    </row>
    <row r="24" spans="1:15" x14ac:dyDescent="0.2">
      <c r="A24" s="41" t="s">
        <v>31</v>
      </c>
      <c r="B24" s="42" t="str">
        <f t="shared" si="0"/>
        <v>BGR</v>
      </c>
      <c r="C24" s="43">
        <f t="shared" si="1"/>
        <v>7127822</v>
      </c>
      <c r="D24" s="43">
        <v>7469.4556382362425</v>
      </c>
      <c r="E24" s="42" t="s">
        <v>520</v>
      </c>
      <c r="F24">
        <v>2.95456829831017</v>
      </c>
      <c r="G24">
        <v>0.89009354091303206</v>
      </c>
      <c r="H24">
        <v>-1.4181838026484199</v>
      </c>
      <c r="I24">
        <v>-0.10463326100841699</v>
      </c>
      <c r="J24">
        <v>-0.79874909025395602</v>
      </c>
      <c r="K24" s="38">
        <f t="shared" si="2"/>
        <v>1.0030461913706248</v>
      </c>
      <c r="L24" s="38">
        <f t="shared" si="3"/>
        <v>5.9844851213782304</v>
      </c>
      <c r="M24" s="29">
        <f t="shared" si="5"/>
        <v>4.6428641758293816</v>
      </c>
      <c r="N24" s="45">
        <f>VLOOKUP(A24, CET, 11, FALSE)*'Country sheet'!D24</f>
        <v>4908.4347576382752</v>
      </c>
      <c r="O24" s="45" t="str">
        <f t="shared" si="4"/>
        <v>EUR</v>
      </c>
    </row>
    <row r="25" spans="1:15" x14ac:dyDescent="0.2">
      <c r="A25" s="41" t="s">
        <v>32</v>
      </c>
      <c r="B25" s="42" t="str">
        <f t="shared" si="0"/>
        <v>BFA</v>
      </c>
      <c r="C25" s="43">
        <f t="shared" si="1"/>
        <v>18646378</v>
      </c>
      <c r="D25" s="43">
        <v>583.83262029989021</v>
      </c>
      <c r="E25" s="42" t="s">
        <v>369</v>
      </c>
      <c r="F25">
        <v>3.8181524025238498</v>
      </c>
      <c r="G25">
        <v>0.53373850709053705</v>
      </c>
      <c r="H25">
        <v>-0.25808951753535297</v>
      </c>
      <c r="I25">
        <v>0.95499331737793602</v>
      </c>
      <c r="J25">
        <v>-0.24476412589190299</v>
      </c>
      <c r="K25" s="38">
        <f t="shared" si="2"/>
        <v>1.0096080611671301</v>
      </c>
      <c r="L25" s="38">
        <f t="shared" si="3"/>
        <v>0.45136713651788046</v>
      </c>
      <c r="M25" s="29">
        <f t="shared" si="5"/>
        <v>0.36289867545301108</v>
      </c>
      <c r="N25" s="45">
        <f>VLOOKUP(A25, CET, 11, FALSE)*'Country sheet'!D25</f>
        <v>316.20330823207735</v>
      </c>
      <c r="O25" s="45" t="str">
        <f t="shared" si="4"/>
        <v>AFR</v>
      </c>
    </row>
    <row r="26" spans="1:15" x14ac:dyDescent="0.2">
      <c r="A26" s="41" t="s">
        <v>33</v>
      </c>
      <c r="B26" s="42" t="str">
        <f t="shared" si="0"/>
        <v>BDI</v>
      </c>
      <c r="C26" s="43">
        <f t="shared" si="1"/>
        <v>10487998</v>
      </c>
      <c r="D26" s="43">
        <v>282.1496815112086</v>
      </c>
      <c r="E26" s="42" t="s">
        <v>369</v>
      </c>
      <c r="F26">
        <v>18.161045306545098</v>
      </c>
      <c r="G26">
        <v>7.9379580749241203</v>
      </c>
      <c r="H26">
        <v>4.4053523418529004</v>
      </c>
      <c r="I26">
        <v>5.5446889125978602</v>
      </c>
      <c r="J26">
        <v>5.5576896140096501</v>
      </c>
      <c r="K26" s="38">
        <f t="shared" si="2"/>
        <v>1.0832134684998593</v>
      </c>
      <c r="L26" s="38">
        <f t="shared" si="3"/>
        <v>0.16315909684155572</v>
      </c>
      <c r="M26" s="29">
        <f t="shared" si="5"/>
        <v>0.17537859677541179</v>
      </c>
      <c r="N26" s="45">
        <f>VLOOKUP(A26, CET, 11, FALSE)*'Country sheet'!D26</f>
        <v>150.42068499138401</v>
      </c>
      <c r="O26" s="45" t="str">
        <f t="shared" si="4"/>
        <v>AFR</v>
      </c>
    </row>
    <row r="27" spans="1:15" x14ac:dyDescent="0.2">
      <c r="A27" s="41" t="s">
        <v>34</v>
      </c>
      <c r="B27" s="42" t="str">
        <f t="shared" si="0"/>
        <v>CPV</v>
      </c>
      <c r="C27" s="43">
        <f t="shared" si="1"/>
        <v>531146</v>
      </c>
      <c r="D27" s="43">
        <v>3130.9633846141242</v>
      </c>
      <c r="E27" s="42" t="s">
        <v>374</v>
      </c>
      <c r="F27">
        <v>2.5403964416711098</v>
      </c>
      <c r="G27">
        <v>1.50654285701402</v>
      </c>
      <c r="H27">
        <v>-0.238778144990616</v>
      </c>
      <c r="I27">
        <v>0.131187999024475</v>
      </c>
      <c r="J27">
        <v>0</v>
      </c>
      <c r="K27" s="38">
        <f t="shared" si="2"/>
        <v>1.007878698305438</v>
      </c>
      <c r="L27" s="38">
        <f t="shared" si="3"/>
        <v>2.3044733750978859</v>
      </c>
      <c r="M27" s="29">
        <f t="shared" si="5"/>
        <v>1.946144195548225</v>
      </c>
      <c r="N27" s="45">
        <f>VLOOKUP(A27, CET, 11, FALSE)*'Country sheet'!D27</f>
        <v>1675.4561019335526</v>
      </c>
      <c r="O27" s="45" t="str">
        <f t="shared" si="4"/>
        <v>AFR</v>
      </c>
    </row>
    <row r="28" spans="1:15" x14ac:dyDescent="0.2">
      <c r="A28" s="41" t="s">
        <v>35</v>
      </c>
      <c r="B28" s="42" t="str">
        <f t="shared" si="0"/>
        <v>KHM</v>
      </c>
      <c r="C28" s="43">
        <f t="shared" si="1"/>
        <v>15766293</v>
      </c>
      <c r="D28" s="43">
        <v>1269.5912573754169</v>
      </c>
      <c r="E28" s="42" t="s">
        <v>374</v>
      </c>
      <c r="F28">
        <v>2.9327246182012199</v>
      </c>
      <c r="G28">
        <v>2.9426001598504801</v>
      </c>
      <c r="H28">
        <v>3.8552385534790901</v>
      </c>
      <c r="I28">
        <v>1.2212700608070599</v>
      </c>
      <c r="J28">
        <v>3.0454146401708799</v>
      </c>
      <c r="K28" s="38">
        <f t="shared" si="2"/>
        <v>1.0279944960650174</v>
      </c>
      <c r="L28" s="38">
        <f t="shared" si="3"/>
        <v>0.61690811798486034</v>
      </c>
      <c r="M28" s="29">
        <f t="shared" si="5"/>
        <v>0.78915252359760679</v>
      </c>
      <c r="N28" s="45">
        <f>VLOOKUP(A28, CET, 11, FALSE)*'Country sheet'!D28</f>
        <v>648.93924665529346</v>
      </c>
      <c r="O28" s="45" t="str">
        <f t="shared" si="4"/>
        <v>WPR</v>
      </c>
    </row>
    <row r="29" spans="1:15" x14ac:dyDescent="0.2">
      <c r="A29" s="41" t="s">
        <v>36</v>
      </c>
      <c r="B29" s="42" t="str">
        <f t="shared" si="0"/>
        <v>CMR</v>
      </c>
      <c r="C29" s="43">
        <f t="shared" si="1"/>
        <v>23926539</v>
      </c>
      <c r="D29" s="43">
        <v>1363.4038512173927</v>
      </c>
      <c r="E29" s="42" t="s">
        <v>374</v>
      </c>
      <c r="F29">
        <v>2.7352967752953701</v>
      </c>
      <c r="G29">
        <v>2.05034718001742</v>
      </c>
      <c r="H29">
        <v>1.8548985036677601</v>
      </c>
      <c r="I29">
        <v>2.6762353141990198</v>
      </c>
      <c r="J29">
        <v>0.87419038328884302</v>
      </c>
      <c r="K29" s="38">
        <f t="shared" si="2"/>
        <v>1.0203819363129367</v>
      </c>
      <c r="L29" s="38">
        <f t="shared" si="3"/>
        <v>0.77887627251370395</v>
      </c>
      <c r="M29" s="29">
        <f t="shared" si="5"/>
        <v>0.84746455492702633</v>
      </c>
      <c r="N29" s="45">
        <f>VLOOKUP(A29, CET, 11, FALSE)*'Country sheet'!D29</f>
        <v>608.55346135668833</v>
      </c>
      <c r="O29" s="45" t="str">
        <f t="shared" si="4"/>
        <v>AFR</v>
      </c>
    </row>
    <row r="30" spans="1:15" x14ac:dyDescent="0.2">
      <c r="A30" s="41" t="s">
        <v>37</v>
      </c>
      <c r="B30" s="42" t="str">
        <f t="shared" si="0"/>
        <v>CAN</v>
      </c>
      <c r="C30" s="43">
        <f t="shared" si="1"/>
        <v>36109487</v>
      </c>
      <c r="D30" s="43">
        <v>42279.900823163742</v>
      </c>
      <c r="E30" s="42" t="s">
        <v>315</v>
      </c>
      <c r="F30">
        <v>1.51567823124521</v>
      </c>
      <c r="G30">
        <v>0.93829189781521005</v>
      </c>
      <c r="H30">
        <v>1.90663590717873</v>
      </c>
      <c r="I30">
        <v>1.12524136094279</v>
      </c>
      <c r="J30">
        <v>1.4287595470108001</v>
      </c>
      <c r="K30" s="38">
        <f t="shared" si="2"/>
        <v>1.0138292138883855</v>
      </c>
      <c r="L30" s="38">
        <f t="shared" si="3"/>
        <v>38.008923910206214</v>
      </c>
      <c r="M30" s="29">
        <f t="shared" si="5"/>
        <v>26.28034041525391</v>
      </c>
      <c r="N30" s="45">
        <f>VLOOKUP(A30, CET, 11, FALSE)*'Country sheet'!D30</f>
        <v>25699.87397642661</v>
      </c>
      <c r="O30" s="45" t="str">
        <f t="shared" si="4"/>
        <v>AMR</v>
      </c>
    </row>
    <row r="31" spans="1:15" x14ac:dyDescent="0.2">
      <c r="A31" s="41" t="s">
        <v>38</v>
      </c>
      <c r="B31" s="42" t="str">
        <f t="shared" si="0"/>
        <v>CAF</v>
      </c>
      <c r="C31" s="43">
        <f t="shared" si="1"/>
        <v>4537687</v>
      </c>
      <c r="D31" s="43">
        <v>406.53196107126291</v>
      </c>
      <c r="E31" s="42" t="s">
        <v>369</v>
      </c>
      <c r="F31">
        <v>5.7722505940245998</v>
      </c>
      <c r="G31">
        <v>1.5018451240095001</v>
      </c>
      <c r="H31">
        <v>25.2828106504709</v>
      </c>
      <c r="I31">
        <v>37.142214808936501</v>
      </c>
      <c r="J31">
        <v>0</v>
      </c>
      <c r="K31" s="38">
        <f t="shared" si="2"/>
        <v>1.139398242354883</v>
      </c>
      <c r="L31" s="38">
        <f t="shared" si="3"/>
        <v>0.20365113547376665</v>
      </c>
      <c r="M31" s="29">
        <f t="shared" si="5"/>
        <v>0.2526921331087949</v>
      </c>
      <c r="N31" s="45">
        <f>VLOOKUP(A31, CET, 11, FALSE)*'Country sheet'!D31</f>
        <v>181.81961280736951</v>
      </c>
      <c r="O31" s="45" t="str">
        <f t="shared" si="4"/>
        <v>AFR</v>
      </c>
    </row>
    <row r="32" spans="1:15" x14ac:dyDescent="0.2">
      <c r="A32" s="41" t="s">
        <v>39</v>
      </c>
      <c r="B32" s="42" t="str">
        <f t="shared" si="0"/>
        <v>TCD</v>
      </c>
      <c r="C32" s="43">
        <f t="shared" si="1"/>
        <v>14561666</v>
      </c>
      <c r="D32" s="43">
        <v>692.97859581386535</v>
      </c>
      <c r="E32" s="42" t="s">
        <v>369</v>
      </c>
      <c r="F32">
        <v>14.0182054230938</v>
      </c>
      <c r="G32">
        <v>0.145451047728474</v>
      </c>
      <c r="H32">
        <v>1.68083587513794</v>
      </c>
      <c r="I32">
        <v>3.6699004340055801</v>
      </c>
      <c r="J32">
        <v>0</v>
      </c>
      <c r="K32" s="38">
        <f t="shared" si="2"/>
        <v>1.0390287855599316</v>
      </c>
      <c r="L32" s="38">
        <f t="shared" si="3"/>
        <v>0.64310884886452624</v>
      </c>
      <c r="M32" s="29">
        <f t="shared" si="5"/>
        <v>0.4307416300393837</v>
      </c>
      <c r="N32" s="45">
        <f>VLOOKUP(A32, CET, 11, FALSE)*'Country sheet'!D32</f>
        <v>382.02702237212526</v>
      </c>
      <c r="O32" s="45" t="str">
        <f t="shared" si="4"/>
        <v>AFR</v>
      </c>
    </row>
    <row r="33" spans="1:15" x14ac:dyDescent="0.2">
      <c r="A33" s="41" t="s">
        <v>40</v>
      </c>
      <c r="B33" s="42" t="str">
        <f t="shared" si="0"/>
        <v>CHL</v>
      </c>
      <c r="C33" s="43">
        <f t="shared" si="1"/>
        <v>18209068</v>
      </c>
      <c r="D33" s="43">
        <v>13748.088395310946</v>
      </c>
      <c r="E33" s="42" t="s">
        <v>315</v>
      </c>
      <c r="F33">
        <v>3.0074484021304899</v>
      </c>
      <c r="G33">
        <v>1.78955553984587</v>
      </c>
      <c r="H33">
        <v>4.7186752785467103</v>
      </c>
      <c r="I33">
        <v>4.3487735321705001</v>
      </c>
      <c r="J33">
        <v>3.7861935589311502</v>
      </c>
      <c r="K33" s="38">
        <f t="shared" si="2"/>
        <v>1.0353012926232494</v>
      </c>
      <c r="L33" s="38">
        <f t="shared" si="3"/>
        <v>11.237731662751239</v>
      </c>
      <c r="M33" s="29">
        <f t="shared" si="5"/>
        <v>8.5455366747177166</v>
      </c>
      <c r="N33" s="45">
        <f>VLOOKUP(A33, CET, 11, FALSE)*'Country sheet'!D33</f>
        <v>8188.3136185653566</v>
      </c>
      <c r="O33" s="45" t="str">
        <f t="shared" si="4"/>
        <v>AMR</v>
      </c>
    </row>
    <row r="34" spans="1:15" x14ac:dyDescent="0.2">
      <c r="A34" s="41" t="s">
        <v>41</v>
      </c>
      <c r="B34" s="42" t="str">
        <f t="shared" si="0"/>
        <v>CHN</v>
      </c>
      <c r="C34" s="43">
        <f t="shared" si="1"/>
        <v>1378665000</v>
      </c>
      <c r="D34" s="43">
        <v>8078.7904743723757</v>
      </c>
      <c r="E34" s="42" t="s">
        <v>520</v>
      </c>
      <c r="F34">
        <v>2.61952616488542</v>
      </c>
      <c r="G34">
        <v>2.6210490270109101</v>
      </c>
      <c r="H34">
        <v>1.9216434159389399</v>
      </c>
      <c r="I34">
        <v>1.4370245139475999</v>
      </c>
      <c r="J34">
        <v>2.00000000000002</v>
      </c>
      <c r="K34" s="38">
        <f t="shared" si="2"/>
        <v>1.0211984862435657</v>
      </c>
      <c r="L34" s="38">
        <f t="shared" si="3"/>
        <v>5.4187875228399891</v>
      </c>
      <c r="M34" s="29">
        <f t="shared" si="5"/>
        <v>5.0216145183977652</v>
      </c>
      <c r="N34" s="45">
        <f>VLOOKUP(A34, CET, 11, FALSE)*'Country sheet'!D34</f>
        <v>5213.493497765905</v>
      </c>
      <c r="O34" s="45" t="str">
        <f t="shared" si="4"/>
        <v>WPR</v>
      </c>
    </row>
    <row r="35" spans="1:15" x14ac:dyDescent="0.2">
      <c r="A35" s="41" t="s">
        <v>42</v>
      </c>
      <c r="B35" s="42" t="str">
        <f t="shared" ref="B35:B66" si="6">VLOOKUP($A35, WB_data, 2, FALSE)</f>
        <v>COL</v>
      </c>
      <c r="C35" s="43">
        <f t="shared" ref="C35:C66" si="7">VLOOKUP($A35, WB_data, 3, FALSE)</f>
        <v>48171392</v>
      </c>
      <c r="D35" s="43">
        <v>5871.2235238595158</v>
      </c>
      <c r="E35" s="42" t="s">
        <v>520</v>
      </c>
      <c r="F35">
        <v>3.1673256032869399</v>
      </c>
      <c r="G35">
        <v>2.0180984789119498</v>
      </c>
      <c r="H35">
        <v>2.8978187442785499</v>
      </c>
      <c r="I35">
        <v>4.9902342751377899</v>
      </c>
      <c r="J35">
        <v>7.51429322788323</v>
      </c>
      <c r="K35" s="38">
        <f t="shared" ref="K35:K66" si="8">IF(AVERAGE(F35:J35)=0, 0, 1+(AVERAGE(F35:J35)/100))</f>
        <v>1.0411755406589969</v>
      </c>
      <c r="L35" s="38">
        <f t="shared" ref="L35:L66" si="9">VLOOKUP(A35, CET, 5, FALSE)/$P$7</f>
        <v>6.5716196815452887</v>
      </c>
      <c r="M35" s="29">
        <f t="shared" si="5"/>
        <v>3.6494350709673413</v>
      </c>
      <c r="N35" s="45">
        <f>VLOOKUP(A35, CET, 11, FALSE)*'Country sheet'!D35</f>
        <v>3944.8096621275281</v>
      </c>
      <c r="O35" s="45" t="str">
        <f t="shared" ref="O35:O66" si="10">VLOOKUP(A35, WHO_region, 2, FALSE)</f>
        <v>AMR</v>
      </c>
    </row>
    <row r="36" spans="1:15" x14ac:dyDescent="0.2">
      <c r="A36" s="41" t="s">
        <v>43</v>
      </c>
      <c r="B36" s="42" t="str">
        <f t="shared" si="6"/>
        <v>COM</v>
      </c>
      <c r="C36" s="43">
        <f t="shared" si="7"/>
        <v>795592</v>
      </c>
      <c r="D36" s="43">
        <v>1287.4209653039513</v>
      </c>
      <c r="E36" s="42" t="s">
        <v>374</v>
      </c>
      <c r="F36">
        <v>6.3147445031518199</v>
      </c>
      <c r="G36">
        <v>-4.2948733153675303</v>
      </c>
      <c r="H36">
        <v>0</v>
      </c>
      <c r="I36">
        <v>0</v>
      </c>
      <c r="J36">
        <v>0</v>
      </c>
      <c r="K36" s="38">
        <f t="shared" si="8"/>
        <v>1.0040397423755685</v>
      </c>
      <c r="L36" s="38">
        <f t="shared" si="9"/>
        <v>0.53830592534586275</v>
      </c>
      <c r="M36" s="29">
        <f t="shared" si="5"/>
        <v>0.80023511330911623</v>
      </c>
      <c r="N36" s="45">
        <f>VLOOKUP(A36, CET, 11, FALSE)*'Country sheet'!D36</f>
        <v>386.67433753759195</v>
      </c>
      <c r="O36" s="45" t="str">
        <f t="shared" si="10"/>
        <v>AFR</v>
      </c>
    </row>
    <row r="37" spans="1:15" x14ac:dyDescent="0.2">
      <c r="A37" s="41" t="s">
        <v>44</v>
      </c>
      <c r="B37" s="42" t="str">
        <f t="shared" si="6"/>
        <v>COD</v>
      </c>
      <c r="C37" s="43">
        <f t="shared" si="7"/>
        <v>78789127</v>
      </c>
      <c r="D37" s="43">
        <v>471.31884040895005</v>
      </c>
      <c r="E37" s="42" t="s">
        <v>369</v>
      </c>
      <c r="F37">
        <v>9.7218280627336302</v>
      </c>
      <c r="G37">
        <v>0.80822310148706999</v>
      </c>
      <c r="H37">
        <v>1.2430388976076301</v>
      </c>
      <c r="I37">
        <v>0.74419899478149898</v>
      </c>
      <c r="J37">
        <v>2.8858510729000901</v>
      </c>
      <c r="K37" s="38">
        <f t="shared" si="8"/>
        <v>1.0308062802590199</v>
      </c>
      <c r="L37" s="38">
        <f t="shared" si="9"/>
        <v>0.27391673192377969</v>
      </c>
      <c r="M37" s="29">
        <f t="shared" si="5"/>
        <v>0.29296236104896051</v>
      </c>
      <c r="N37" s="45">
        <f>VLOOKUP(A37, CET, 11, FALSE)*'Country sheet'!D37</f>
        <v>236.70724689655324</v>
      </c>
      <c r="O37" s="45" t="str">
        <f t="shared" si="10"/>
        <v>AFR</v>
      </c>
    </row>
    <row r="38" spans="1:15" x14ac:dyDescent="0.2">
      <c r="A38" s="41" t="s">
        <v>45</v>
      </c>
      <c r="B38" s="42" t="str">
        <f t="shared" si="6"/>
        <v>COG</v>
      </c>
      <c r="C38" s="43">
        <f t="shared" si="7"/>
        <v>4980999</v>
      </c>
      <c r="D38" s="43">
        <v>1814.0634179817287</v>
      </c>
      <c r="E38" s="42" t="s">
        <v>374</v>
      </c>
      <c r="F38">
        <v>5.0101877313446401</v>
      </c>
      <c r="G38">
        <v>4.6316161972946297</v>
      </c>
      <c r="H38">
        <v>0.91213954545018605</v>
      </c>
      <c r="I38">
        <v>3.16909796750824</v>
      </c>
      <c r="J38">
        <v>3.1905617972377498</v>
      </c>
      <c r="K38" s="38">
        <f t="shared" si="8"/>
        <v>1.0338272064776708</v>
      </c>
      <c r="L38" s="38">
        <f t="shared" si="9"/>
        <v>1.9388540850952753</v>
      </c>
      <c r="M38" s="29">
        <f t="shared" si="5"/>
        <v>1.1275855248293243</v>
      </c>
      <c r="N38" s="45">
        <f>VLOOKUP(A38, CET, 11, FALSE)*'Country sheet'!D38</f>
        <v>969.22633501400981</v>
      </c>
      <c r="O38" s="45" t="str">
        <f t="shared" si="10"/>
        <v>AFR</v>
      </c>
    </row>
    <row r="39" spans="1:15" x14ac:dyDescent="0.2">
      <c r="A39" s="41" t="s">
        <v>46</v>
      </c>
      <c r="B39" s="42" t="str">
        <f t="shared" si="6"/>
        <v>CRI</v>
      </c>
      <c r="C39" s="43">
        <f t="shared" si="7"/>
        <v>4899345</v>
      </c>
      <c r="D39" s="43">
        <v>11666.456612605218</v>
      </c>
      <c r="E39" s="42" t="s">
        <v>520</v>
      </c>
      <c r="F39">
        <v>4.4955595662372803</v>
      </c>
      <c r="G39">
        <v>5.2311894885008403</v>
      </c>
      <c r="H39">
        <v>4.5193464975124797</v>
      </c>
      <c r="I39">
        <v>0.80185716247249805</v>
      </c>
      <c r="J39">
        <v>-1.7471923587055901E-2</v>
      </c>
      <c r="K39" s="38">
        <f t="shared" si="8"/>
        <v>1.030060961582272</v>
      </c>
      <c r="L39" s="38">
        <f t="shared" si="9"/>
        <v>8.3687516314278252</v>
      </c>
      <c r="M39" s="29">
        <f t="shared" si="5"/>
        <v>7.2516360078848647</v>
      </c>
      <c r="N39" s="45">
        <f>VLOOKUP(A39, CET, 11, FALSE)*'Country sheet'!D39</f>
        <v>7815.0200528018649</v>
      </c>
      <c r="O39" s="45" t="str">
        <f t="shared" si="10"/>
        <v>AMR</v>
      </c>
    </row>
    <row r="40" spans="1:15" x14ac:dyDescent="0.2">
      <c r="A40" s="41" t="s">
        <v>47</v>
      </c>
      <c r="B40" s="42" t="str">
        <f t="shared" si="6"/>
        <v>CIV</v>
      </c>
      <c r="C40" s="43">
        <f t="shared" si="7"/>
        <v>23822714</v>
      </c>
      <c r="D40" s="43">
        <v>1481.652304771766</v>
      </c>
      <c r="E40" s="42" t="s">
        <v>374</v>
      </c>
      <c r="F40">
        <v>1.3045111991559599</v>
      </c>
      <c r="G40">
        <v>2.5811703725293702</v>
      </c>
      <c r="H40">
        <v>0.448682076766166</v>
      </c>
      <c r="I40">
        <v>1.2514995478147199</v>
      </c>
      <c r="J40">
        <v>0.72317845751326504</v>
      </c>
      <c r="K40" s="38">
        <f t="shared" si="8"/>
        <v>1.0126180833075589</v>
      </c>
      <c r="L40" s="38">
        <f t="shared" si="9"/>
        <v>0.87772448446880713</v>
      </c>
      <c r="M40" s="29">
        <f t="shared" si="5"/>
        <v>0.92096542774089341</v>
      </c>
      <c r="N40" s="45">
        <f>VLOOKUP(A40, CET, 11, FALSE)*'Country sheet'!D40</f>
        <v>771.45987277686891</v>
      </c>
      <c r="O40" s="45" t="str">
        <f t="shared" si="10"/>
        <v>AFR</v>
      </c>
    </row>
    <row r="41" spans="1:15" x14ac:dyDescent="0.2">
      <c r="A41" s="41" t="s">
        <v>48</v>
      </c>
      <c r="B41" s="42" t="str">
        <f t="shared" si="6"/>
        <v>HRV</v>
      </c>
      <c r="C41" s="43">
        <f t="shared" si="7"/>
        <v>4174349</v>
      </c>
      <c r="D41" s="43">
        <v>12366.821538247881</v>
      </c>
      <c r="E41" s="42" t="s">
        <v>315</v>
      </c>
      <c r="F41">
        <v>3.4120734908136598</v>
      </c>
      <c r="G41">
        <v>2.2165820642977998</v>
      </c>
      <c r="H41">
        <v>-0.21519615957621499</v>
      </c>
      <c r="I41">
        <v>-0.46449900464500199</v>
      </c>
      <c r="J41">
        <v>-1.12500000000001</v>
      </c>
      <c r="K41" s="38">
        <f t="shared" si="8"/>
        <v>1.0076479207817806</v>
      </c>
      <c r="L41" s="38">
        <f t="shared" si="9"/>
        <v>9.6478236752806055</v>
      </c>
      <c r="M41" s="29">
        <f t="shared" si="5"/>
        <v>7.6869688327601127</v>
      </c>
      <c r="N41" s="45">
        <f>VLOOKUP(A41, CET, 11, FALSE)*'Country sheet'!D41</f>
        <v>7330.9125148309313</v>
      </c>
      <c r="O41" s="45" t="str">
        <f t="shared" si="10"/>
        <v>EUR</v>
      </c>
    </row>
    <row r="42" spans="1:15" x14ac:dyDescent="0.2">
      <c r="A42" s="41" t="s">
        <v>49</v>
      </c>
      <c r="B42" s="42" t="str">
        <f t="shared" si="6"/>
        <v>CYP</v>
      </c>
      <c r="C42" s="43">
        <f t="shared" si="7"/>
        <v>1170187</v>
      </c>
      <c r="D42" s="43">
        <v>24019.1378679236</v>
      </c>
      <c r="E42" s="42" t="s">
        <v>315</v>
      </c>
      <c r="F42">
        <v>0</v>
      </c>
      <c r="G42">
        <v>0</v>
      </c>
      <c r="H42">
        <v>0</v>
      </c>
      <c r="I42">
        <v>0</v>
      </c>
      <c r="J42">
        <v>0</v>
      </c>
      <c r="K42" s="38">
        <f t="shared" si="8"/>
        <v>0</v>
      </c>
      <c r="L42" s="38">
        <f t="shared" si="9"/>
        <v>17.185297572435395</v>
      </c>
      <c r="M42" s="29">
        <f t="shared" si="5"/>
        <v>14.929815523694838</v>
      </c>
      <c r="N42" s="45">
        <f>VLOOKUP(A42, CET, 11, FALSE)*'Country sheet'!D42</f>
        <v>12403.994792339608</v>
      </c>
      <c r="O42" s="45" t="str">
        <f t="shared" si="10"/>
        <v>EUR</v>
      </c>
    </row>
    <row r="43" spans="1:15" x14ac:dyDescent="0.2">
      <c r="A43" s="41" t="s">
        <v>50</v>
      </c>
      <c r="B43" s="42" t="str">
        <f t="shared" si="6"/>
        <v>CZE</v>
      </c>
      <c r="C43" s="43">
        <f t="shared" si="7"/>
        <v>10566332</v>
      </c>
      <c r="D43" s="43">
        <v>18463.386575656423</v>
      </c>
      <c r="E43" s="42" t="s">
        <v>315</v>
      </c>
      <c r="F43">
        <v>3.2876230661040799</v>
      </c>
      <c r="G43">
        <v>1.4382978723404301</v>
      </c>
      <c r="H43">
        <v>0.34398858964678403</v>
      </c>
      <c r="I43">
        <v>0.30936454849497402</v>
      </c>
      <c r="J43">
        <v>0.68350420938568301</v>
      </c>
      <c r="K43" s="38">
        <f t="shared" si="8"/>
        <v>1.0121255565719438</v>
      </c>
      <c r="L43" s="38">
        <f t="shared" si="9"/>
        <v>12.587069303054033</v>
      </c>
      <c r="M43" s="29">
        <f t="shared" si="5"/>
        <v>11.476471679915624</v>
      </c>
      <c r="N43" s="45">
        <f>VLOOKUP(A43, CET, 11, FALSE)*'Country sheet'!D43</f>
        <v>9798.1192387190513</v>
      </c>
      <c r="O43" s="45" t="str">
        <f t="shared" si="10"/>
        <v>EUR</v>
      </c>
    </row>
    <row r="44" spans="1:15" x14ac:dyDescent="0.2">
      <c r="A44" s="41" t="s">
        <v>51</v>
      </c>
      <c r="B44" s="42" t="str">
        <f t="shared" si="6"/>
        <v>DNK</v>
      </c>
      <c r="C44" s="43">
        <f t="shared" si="7"/>
        <v>5728010</v>
      </c>
      <c r="D44" s="43">
        <v>54467.104516097439</v>
      </c>
      <c r="E44" s="42" t="s">
        <v>315</v>
      </c>
      <c r="F44">
        <v>2.3979148566463899</v>
      </c>
      <c r="G44">
        <v>0.789071780078061</v>
      </c>
      <c r="H44">
        <v>0.56402054044951799</v>
      </c>
      <c r="I44">
        <v>0.45203415369162298</v>
      </c>
      <c r="J44">
        <v>0.249999999999997</v>
      </c>
      <c r="K44" s="38">
        <f t="shared" si="8"/>
        <v>1.0089060826617311</v>
      </c>
      <c r="L44" s="38">
        <f t="shared" si="9"/>
        <v>42.601197468024012</v>
      </c>
      <c r="M44" s="29">
        <f t="shared" si="5"/>
        <v>33.855662389161296</v>
      </c>
      <c r="N44" s="45">
        <f>VLOOKUP(A44, CET, 11, FALSE)*'Country sheet'!D44</f>
        <v>31840.248207341345</v>
      </c>
      <c r="O44" s="45" t="str">
        <f t="shared" si="10"/>
        <v>EUR</v>
      </c>
    </row>
    <row r="45" spans="1:15" x14ac:dyDescent="0.2">
      <c r="A45" s="41" t="s">
        <v>52</v>
      </c>
      <c r="B45" s="42" t="str">
        <f t="shared" si="6"/>
        <v>DJI</v>
      </c>
      <c r="C45" s="43">
        <f t="shared" si="7"/>
        <v>929112</v>
      </c>
      <c r="D45" s="43">
        <v>1898.8759901281064</v>
      </c>
      <c r="E45" s="42" t="s">
        <v>374</v>
      </c>
      <c r="F45">
        <v>3.7312095075688698</v>
      </c>
      <c r="G45">
        <v>2.7060324287218598</v>
      </c>
      <c r="H45">
        <v>1.3418649434015599</v>
      </c>
      <c r="I45">
        <v>-0.84738973397199402</v>
      </c>
      <c r="J45">
        <v>2.7384120873876099</v>
      </c>
      <c r="K45" s="38">
        <f t="shared" si="8"/>
        <v>1.0193402584662159</v>
      </c>
      <c r="L45" s="38">
        <f t="shared" si="9"/>
        <v>1.0206375619942574</v>
      </c>
      <c r="M45" s="29">
        <f t="shared" si="5"/>
        <v>1.1803033227452302</v>
      </c>
      <c r="N45" s="45">
        <f>VLOOKUP(A45, CET, 11, FALSE)*'Country sheet'!D45</f>
        <v>1085.0596793228892</v>
      </c>
      <c r="O45" s="45" t="str">
        <f t="shared" si="10"/>
        <v>EMR</v>
      </c>
    </row>
    <row r="46" spans="1:15" x14ac:dyDescent="0.2">
      <c r="A46" s="41" t="s">
        <v>53</v>
      </c>
      <c r="B46" s="42" t="str">
        <f t="shared" si="6"/>
        <v>DMA</v>
      </c>
      <c r="C46" s="43">
        <f t="shared" si="7"/>
        <v>71307</v>
      </c>
      <c r="D46" s="43">
        <v>8070.2909173635762</v>
      </c>
      <c r="E46" s="42" t="s">
        <v>520</v>
      </c>
      <c r="F46">
        <v>1.35677147808864</v>
      </c>
      <c r="G46">
        <v>-4.6411646880645301E-2</v>
      </c>
      <c r="H46">
        <v>0.79925037268751298</v>
      </c>
      <c r="I46">
        <v>-0.78644774617437596</v>
      </c>
      <c r="J46">
        <v>0.23133629291735799</v>
      </c>
      <c r="K46" s="38">
        <f t="shared" si="8"/>
        <v>1.003108997501277</v>
      </c>
      <c r="L46" s="38">
        <f t="shared" si="9"/>
        <v>4.300492691203341</v>
      </c>
      <c r="M46" s="29">
        <f t="shared" si="5"/>
        <v>5.0163313638202656</v>
      </c>
      <c r="N46" s="45">
        <f>VLOOKUP(A46, CET, 11, FALSE)*'Country sheet'!D46</f>
        <v>4122.752088297555</v>
      </c>
      <c r="O46" s="45" t="str">
        <f t="shared" si="10"/>
        <v>AMR</v>
      </c>
    </row>
    <row r="47" spans="1:15" x14ac:dyDescent="0.2">
      <c r="A47" s="41" t="s">
        <v>54</v>
      </c>
      <c r="B47" s="42" t="str">
        <f t="shared" si="6"/>
        <v>DOM</v>
      </c>
      <c r="C47" s="43">
        <f t="shared" si="7"/>
        <v>10397743</v>
      </c>
      <c r="D47" s="43">
        <v>6957.5645068680224</v>
      </c>
      <c r="E47" s="42" t="s">
        <v>520</v>
      </c>
      <c r="F47">
        <v>3.69454945767187</v>
      </c>
      <c r="G47">
        <v>4.83095096740802</v>
      </c>
      <c r="H47">
        <v>2.9986422612521699</v>
      </c>
      <c r="I47">
        <v>0.83674634672457604</v>
      </c>
      <c r="J47">
        <v>1.6141660724522</v>
      </c>
      <c r="K47" s="38">
        <f t="shared" si="8"/>
        <v>1.0279501102110176</v>
      </c>
      <c r="L47" s="38">
        <f t="shared" si="9"/>
        <v>4.3767129992169149</v>
      </c>
      <c r="M47" s="29">
        <f t="shared" si="5"/>
        <v>4.3246828904906982</v>
      </c>
      <c r="N47" s="45">
        <f>VLOOKUP(A47, CET, 11, FALSE)*'Country sheet'!D47</f>
        <v>4100.163827910892</v>
      </c>
      <c r="O47" s="45" t="str">
        <f t="shared" si="10"/>
        <v>AMR</v>
      </c>
    </row>
    <row r="48" spans="1:15" x14ac:dyDescent="0.2">
      <c r="A48" s="41" t="s">
        <v>55</v>
      </c>
      <c r="B48" s="42" t="str">
        <f t="shared" si="6"/>
        <v>ECU</v>
      </c>
      <c r="C48" s="43">
        <f t="shared" si="7"/>
        <v>16491115</v>
      </c>
      <c r="D48" s="43">
        <v>6060.0933290441544</v>
      </c>
      <c r="E48" s="42" t="s">
        <v>520</v>
      </c>
      <c r="F48">
        <v>5.1017218095867003</v>
      </c>
      <c r="G48">
        <v>2.7217757771036499</v>
      </c>
      <c r="H48">
        <v>3.5892201661666898</v>
      </c>
      <c r="I48">
        <v>3.9666462325535399</v>
      </c>
      <c r="J48">
        <v>1.72826463324535</v>
      </c>
      <c r="K48" s="38">
        <f t="shared" si="8"/>
        <v>1.0342152572373118</v>
      </c>
      <c r="L48" s="38">
        <f t="shared" si="9"/>
        <v>3.8002969198642651</v>
      </c>
      <c r="M48" s="29">
        <f t="shared" si="5"/>
        <v>3.7668327629622955</v>
      </c>
      <c r="N48" s="45">
        <f>VLOOKUP(A48, CET, 11, FALSE)*'Country sheet'!D48</f>
        <v>3192.982412201</v>
      </c>
      <c r="O48" s="45" t="str">
        <f t="shared" si="10"/>
        <v>AMR</v>
      </c>
    </row>
    <row r="49" spans="1:15" x14ac:dyDescent="0.2">
      <c r="A49" s="41" t="s">
        <v>56</v>
      </c>
      <c r="B49" s="42" t="str">
        <f t="shared" si="6"/>
        <v>EGY</v>
      </c>
      <c r="C49" s="43">
        <f t="shared" si="7"/>
        <v>94447072</v>
      </c>
      <c r="D49" s="43">
        <v>3525.0201645005777</v>
      </c>
      <c r="E49" s="42" t="s">
        <v>374</v>
      </c>
      <c r="F49">
        <v>7.1181556195965401</v>
      </c>
      <c r="G49">
        <v>9.42157654022059</v>
      </c>
      <c r="H49">
        <v>10.1445712037766</v>
      </c>
      <c r="I49">
        <v>10.362069735256</v>
      </c>
      <c r="J49">
        <v>13.8096682847897</v>
      </c>
      <c r="K49" s="38">
        <f t="shared" si="8"/>
        <v>1.1017120827672788</v>
      </c>
      <c r="L49" s="38">
        <f t="shared" si="9"/>
        <v>2.3735480292351867</v>
      </c>
      <c r="M49" s="29">
        <f t="shared" si="5"/>
        <v>2.1910820056360176</v>
      </c>
      <c r="N49" s="45">
        <f>VLOOKUP(A49, CET, 11, FALSE)*'Country sheet'!D49</f>
        <v>2152.1292858226375</v>
      </c>
      <c r="O49" s="45" t="str">
        <f t="shared" si="10"/>
        <v>EMR</v>
      </c>
    </row>
    <row r="50" spans="1:15" x14ac:dyDescent="0.2">
      <c r="A50" s="41" t="s">
        <v>57</v>
      </c>
      <c r="B50" s="42" t="str">
        <f t="shared" si="6"/>
        <v>SLV</v>
      </c>
      <c r="C50" s="43">
        <f t="shared" si="7"/>
        <v>6356143</v>
      </c>
      <c r="D50" s="43">
        <v>3800.1221810144925</v>
      </c>
      <c r="E50" s="42" t="s">
        <v>374</v>
      </c>
      <c r="F50">
        <v>1.7297348158138099</v>
      </c>
      <c r="G50">
        <v>0.7576691845229</v>
      </c>
      <c r="H50">
        <v>1.1413446753823</v>
      </c>
      <c r="I50">
        <v>-0.731384487387986</v>
      </c>
      <c r="J50">
        <v>0.60404908699668203</v>
      </c>
      <c r="K50" s="38">
        <f t="shared" si="8"/>
        <v>1.0070028265506554</v>
      </c>
      <c r="L50" s="38">
        <f t="shared" si="9"/>
        <v>2.3425835291046724</v>
      </c>
      <c r="M50" s="29">
        <f t="shared" si="5"/>
        <v>2.3620799148588207</v>
      </c>
      <c r="N50" s="45">
        <f>VLOOKUP(A50, CET, 11, FALSE)*'Country sheet'!D50</f>
        <v>2129.8684299487886</v>
      </c>
      <c r="O50" s="45" t="str">
        <f t="shared" si="10"/>
        <v>AMR</v>
      </c>
    </row>
    <row r="51" spans="1:15" x14ac:dyDescent="0.2">
      <c r="A51" s="41" t="s">
        <v>58</v>
      </c>
      <c r="B51" s="42" t="str">
        <f t="shared" si="6"/>
        <v>GNQ</v>
      </c>
      <c r="C51" s="43">
        <f t="shared" si="7"/>
        <v>1215179</v>
      </c>
      <c r="D51" s="43">
        <v>9244.0517976909632</v>
      </c>
      <c r="E51" s="42" t="s">
        <v>520</v>
      </c>
      <c r="F51">
        <v>3.6566204827881998</v>
      </c>
      <c r="G51">
        <v>2.9488769463965698</v>
      </c>
      <c r="H51">
        <v>4.3099986614911199</v>
      </c>
      <c r="I51">
        <v>1.6766308531598499</v>
      </c>
      <c r="J51">
        <v>1.4119391547901401</v>
      </c>
      <c r="K51" s="38">
        <f t="shared" si="8"/>
        <v>1.0280081321972518</v>
      </c>
      <c r="L51" s="38">
        <f t="shared" si="9"/>
        <v>12.859795092665101</v>
      </c>
      <c r="M51" s="29">
        <f t="shared" si="5"/>
        <v>5.7459176424193839</v>
      </c>
      <c r="N51" s="45">
        <f>VLOOKUP(A51, CET, 11, FALSE)*'Country sheet'!D51</f>
        <v>4896.6220687777359</v>
      </c>
      <c r="O51" s="45" t="str">
        <f t="shared" si="10"/>
        <v>AFR</v>
      </c>
    </row>
    <row r="52" spans="1:15" x14ac:dyDescent="0.2">
      <c r="A52" s="41" t="s">
        <v>59</v>
      </c>
      <c r="B52" s="42" t="str">
        <f t="shared" si="6"/>
        <v>ERI</v>
      </c>
      <c r="C52" s="43">
        <f t="shared" si="7"/>
        <v>0</v>
      </c>
      <c r="D52" s="43">
        <v>0</v>
      </c>
      <c r="E52" s="42" t="s">
        <v>369</v>
      </c>
      <c r="F52">
        <v>0</v>
      </c>
      <c r="G52">
        <v>0</v>
      </c>
      <c r="H52">
        <v>0</v>
      </c>
      <c r="I52">
        <v>0</v>
      </c>
      <c r="J52">
        <v>0</v>
      </c>
      <c r="K52" s="38">
        <f t="shared" si="8"/>
        <v>0</v>
      </c>
      <c r="L52" s="38">
        <f t="shared" si="9"/>
        <v>0.33346384755938396</v>
      </c>
      <c r="M52" s="29">
        <f t="shared" si="5"/>
        <v>0</v>
      </c>
      <c r="N52" s="46" t="e">
        <f>VLOOKUP(A52, CET, 11, FALSE)*'Country sheet'!D52</f>
        <v>#DIV/0!</v>
      </c>
      <c r="O52" s="45" t="str">
        <f t="shared" si="10"/>
        <v>AFR</v>
      </c>
    </row>
    <row r="53" spans="1:15" x14ac:dyDescent="0.2">
      <c r="A53" s="41" t="s">
        <v>60</v>
      </c>
      <c r="B53" s="42" t="str">
        <f t="shared" si="6"/>
        <v>EST</v>
      </c>
      <c r="C53" s="43">
        <f t="shared" si="7"/>
        <v>1315790</v>
      </c>
      <c r="D53" s="43">
        <v>18228.058254593474</v>
      </c>
      <c r="E53" s="42" t="s">
        <v>315</v>
      </c>
      <c r="F53">
        <v>3.9333998729697899</v>
      </c>
      <c r="G53">
        <v>2.7805665895499598</v>
      </c>
      <c r="H53">
        <v>-0.106175146521716</v>
      </c>
      <c r="I53">
        <v>-0.49232600654733799</v>
      </c>
      <c r="J53">
        <v>0.14868490762735601</v>
      </c>
      <c r="K53" s="38">
        <f t="shared" si="8"/>
        <v>1.0125283004341561</v>
      </c>
      <c r="L53" s="38">
        <f t="shared" si="9"/>
        <v>12.666862438005742</v>
      </c>
      <c r="M53" s="29">
        <f t="shared" si="5"/>
        <v>11.330196303992883</v>
      </c>
      <c r="N53" s="45">
        <f>VLOOKUP(A53, CET, 11, FALSE)*'Country sheet'!D53</f>
        <v>10165.226667928062</v>
      </c>
      <c r="O53" s="45" t="str">
        <f t="shared" si="10"/>
        <v>EUR</v>
      </c>
    </row>
    <row r="54" spans="1:15" x14ac:dyDescent="0.2">
      <c r="A54" s="41" t="s">
        <v>61</v>
      </c>
      <c r="B54" s="42" t="str">
        <f t="shared" si="6"/>
        <v>ETH</v>
      </c>
      <c r="C54" s="43">
        <f t="shared" si="7"/>
        <v>103603501</v>
      </c>
      <c r="D54" s="43">
        <v>716.88003874327455</v>
      </c>
      <c r="E54" s="42" t="s">
        <v>369</v>
      </c>
      <c r="F54">
        <v>24.1243539509553</v>
      </c>
      <c r="G54">
        <v>8.0797236778834591</v>
      </c>
      <c r="H54">
        <v>7.4021934683422499</v>
      </c>
      <c r="I54">
        <v>10.110747736102701</v>
      </c>
      <c r="J54">
        <v>7.2637315391902497</v>
      </c>
      <c r="K54" s="38">
        <f t="shared" si="8"/>
        <v>1.1139615007449479</v>
      </c>
      <c r="L54" s="38">
        <f t="shared" si="9"/>
        <v>0.30369028974158185</v>
      </c>
      <c r="M54" s="29">
        <f t="shared" si="5"/>
        <v>0.44559828874413876</v>
      </c>
      <c r="N54" s="45">
        <f>VLOOKUP(A54, CET, 11, FALSE)*'Country sheet'!D54</f>
        <v>365.95166372709673</v>
      </c>
      <c r="O54" s="45" t="str">
        <f t="shared" si="10"/>
        <v>AFR</v>
      </c>
    </row>
    <row r="55" spans="1:15" x14ac:dyDescent="0.2">
      <c r="A55" s="41" t="s">
        <v>62</v>
      </c>
      <c r="B55" s="42" t="str">
        <f t="shared" si="6"/>
        <v>FJI</v>
      </c>
      <c r="C55" s="43">
        <f t="shared" si="7"/>
        <v>872399</v>
      </c>
      <c r="D55" s="43">
        <v>5647.3473647582505</v>
      </c>
      <c r="E55" s="42" t="s">
        <v>520</v>
      </c>
      <c r="F55">
        <v>3.4187467027988099</v>
      </c>
      <c r="G55">
        <v>2.9059274071115002</v>
      </c>
      <c r="H55">
        <v>0.52811815303952803</v>
      </c>
      <c r="I55">
        <v>1.3761309525122001</v>
      </c>
      <c r="J55">
        <v>3.86477141759508</v>
      </c>
      <c r="K55" s="38">
        <f t="shared" si="8"/>
        <v>1.0241873892661142</v>
      </c>
      <c r="L55" s="38">
        <f t="shared" si="9"/>
        <v>2.7475039154267815</v>
      </c>
      <c r="M55" s="29">
        <f t="shared" si="5"/>
        <v>3.5102781297850809</v>
      </c>
      <c r="N55" s="45">
        <f>VLOOKUP(A55, CET, 11, FALSE)*'Country sheet'!D55</f>
        <v>2691.4386933858195</v>
      </c>
      <c r="O55" s="45" t="str">
        <f t="shared" si="10"/>
        <v>WPR</v>
      </c>
    </row>
    <row r="56" spans="1:15" x14ac:dyDescent="0.2">
      <c r="A56" s="41" t="s">
        <v>63</v>
      </c>
      <c r="B56" s="42" t="str">
        <f t="shared" si="6"/>
        <v>FIN</v>
      </c>
      <c r="C56" s="43">
        <f t="shared" si="7"/>
        <v>5495303</v>
      </c>
      <c r="D56" s="43">
        <v>43493.419342613284</v>
      </c>
      <c r="E56" s="42" t="s">
        <v>315</v>
      </c>
      <c r="F56">
        <v>2.8083362256157498</v>
      </c>
      <c r="G56">
        <v>1.4782861568880401</v>
      </c>
      <c r="H56">
        <v>1.04119621178439</v>
      </c>
      <c r="I56">
        <v>-0.20792883990521799</v>
      </c>
      <c r="J56">
        <v>0.35668450089169601</v>
      </c>
      <c r="K56" s="38">
        <f t="shared" si="8"/>
        <v>1.0109531485105494</v>
      </c>
      <c r="L56" s="38">
        <f t="shared" si="9"/>
        <v>30.551243148003131</v>
      </c>
      <c r="M56" s="29">
        <f t="shared" si="5"/>
        <v>27.034639246860358</v>
      </c>
      <c r="N56" s="45">
        <f>VLOOKUP(A56, CET, 11, FALSE)*'Country sheet'!D56</f>
        <v>22477.435688698697</v>
      </c>
      <c r="O56" s="45" t="str">
        <f t="shared" si="10"/>
        <v>EUR</v>
      </c>
    </row>
    <row r="57" spans="1:15" x14ac:dyDescent="0.2">
      <c r="A57" s="41" t="s">
        <v>64</v>
      </c>
      <c r="B57" s="42" t="str">
        <f t="shared" si="6"/>
        <v>FRA</v>
      </c>
      <c r="C57" s="43">
        <f t="shared" si="7"/>
        <v>66859768</v>
      </c>
      <c r="D57" s="43">
        <v>36962.22229011797</v>
      </c>
      <c r="E57" s="42" t="s">
        <v>315</v>
      </c>
      <c r="F57">
        <v>1.95419531613507</v>
      </c>
      <c r="G57">
        <v>0.863715497861826</v>
      </c>
      <c r="H57">
        <v>0.50775882293795704</v>
      </c>
      <c r="I57">
        <v>3.7514380512536298E-2</v>
      </c>
      <c r="J57">
        <v>0.183334861123848</v>
      </c>
      <c r="K57" s="38">
        <f t="shared" si="8"/>
        <v>1.0070930377571425</v>
      </c>
      <c r="L57" s="38">
        <f t="shared" si="9"/>
        <v>25.858930435917515</v>
      </c>
      <c r="M57" s="29">
        <f t="shared" si="5"/>
        <v>22.974977835246005</v>
      </c>
      <c r="N57" s="45">
        <f>VLOOKUP(A57, CET, 11, FALSE)*'Country sheet'!D57</f>
        <v>18842.579166014541</v>
      </c>
      <c r="O57" s="45" t="str">
        <f t="shared" si="10"/>
        <v>EUR</v>
      </c>
    </row>
    <row r="58" spans="1:15" x14ac:dyDescent="0.2">
      <c r="A58" s="41" t="s">
        <v>65</v>
      </c>
      <c r="B58" s="42" t="str">
        <f t="shared" si="6"/>
        <v>GAB</v>
      </c>
      <c r="C58" s="43">
        <f t="shared" si="7"/>
        <v>2007873</v>
      </c>
      <c r="D58" s="43">
        <v>6979.7091956358117</v>
      </c>
      <c r="E58" s="42" t="s">
        <v>520</v>
      </c>
      <c r="F58">
        <v>2.6524182869562298</v>
      </c>
      <c r="G58">
        <v>0.50544105891566304</v>
      </c>
      <c r="H58">
        <v>4.6904575182628196</v>
      </c>
      <c r="I58">
        <v>-0.33879518875335701</v>
      </c>
      <c r="J58">
        <v>2.1067071278405098</v>
      </c>
      <c r="K58" s="38">
        <f t="shared" si="8"/>
        <v>1.0192324576064438</v>
      </c>
      <c r="L58" s="38">
        <f t="shared" si="9"/>
        <v>8.5962216131558336</v>
      </c>
      <c r="M58" s="29">
        <f t="shared" si="5"/>
        <v>4.3384475859577352</v>
      </c>
      <c r="N58" s="45">
        <f>VLOOKUP(A58, CET, 11, FALSE)*'Country sheet'!D58</f>
        <v>5204.0548625769134</v>
      </c>
      <c r="O58" s="45" t="str">
        <f t="shared" si="10"/>
        <v>AFR</v>
      </c>
    </row>
    <row r="59" spans="1:15" x14ac:dyDescent="0.2">
      <c r="A59" s="41" t="s">
        <v>66</v>
      </c>
      <c r="B59" s="42" t="str">
        <f t="shared" si="6"/>
        <v>GMB</v>
      </c>
      <c r="C59" s="43">
        <f t="shared" si="7"/>
        <v>2149139</v>
      </c>
      <c r="D59" s="43">
        <v>671.1052854586784</v>
      </c>
      <c r="E59" s="42" t="s">
        <v>369</v>
      </c>
      <c r="F59">
        <v>4.2545347754637701</v>
      </c>
      <c r="G59">
        <v>5.6997302966736703</v>
      </c>
      <c r="H59">
        <v>5.9473749216472003</v>
      </c>
      <c r="I59">
        <v>6.8083262517480598</v>
      </c>
      <c r="J59">
        <v>7.2287927205792997</v>
      </c>
      <c r="K59" s="38">
        <f t="shared" si="8"/>
        <v>1.059877517932224</v>
      </c>
      <c r="L59" s="38">
        <f t="shared" si="9"/>
        <v>0.30011746280344559</v>
      </c>
      <c r="M59" s="29">
        <f t="shared" si="5"/>
        <v>0.4171456179638805</v>
      </c>
      <c r="N59" s="45">
        <f>VLOOKUP(A59, CET, 11, FALSE)*'Country sheet'!D59</f>
        <v>242.93329850980126</v>
      </c>
      <c r="O59" s="45" t="str">
        <f t="shared" si="10"/>
        <v>AFR</v>
      </c>
    </row>
    <row r="60" spans="1:15" x14ac:dyDescent="0.2">
      <c r="A60" s="41" t="s">
        <v>67</v>
      </c>
      <c r="B60" s="42" t="str">
        <f t="shared" si="6"/>
        <v>GEO</v>
      </c>
      <c r="C60" s="43">
        <f t="shared" si="7"/>
        <v>3727505</v>
      </c>
      <c r="D60" s="43">
        <v>3857.2817284101129</v>
      </c>
      <c r="E60" s="42" t="s">
        <v>520</v>
      </c>
      <c r="F60">
        <v>0</v>
      </c>
      <c r="G60">
        <v>0</v>
      </c>
      <c r="H60">
        <v>0</v>
      </c>
      <c r="I60">
        <v>0</v>
      </c>
      <c r="J60">
        <v>0</v>
      </c>
      <c r="K60" s="38">
        <f t="shared" si="8"/>
        <v>0</v>
      </c>
      <c r="L60" s="38">
        <f t="shared" si="9"/>
        <v>2.2032432785173586</v>
      </c>
      <c r="M60" s="29">
        <f t="shared" si="5"/>
        <v>2.3976091458714857</v>
      </c>
      <c r="N60" s="45">
        <f>VLOOKUP(A60, CET, 11, FALSE)*'Country sheet'!D60</f>
        <v>1643.6894705374668</v>
      </c>
      <c r="O60" s="45" t="str">
        <f t="shared" si="10"/>
        <v>EUR</v>
      </c>
    </row>
    <row r="61" spans="1:15" x14ac:dyDescent="0.2">
      <c r="A61" s="41" t="s">
        <v>68</v>
      </c>
      <c r="B61" s="42" t="str">
        <f t="shared" si="6"/>
        <v>DEU</v>
      </c>
      <c r="C61" s="43">
        <f t="shared" si="7"/>
        <v>82348669</v>
      </c>
      <c r="D61" s="43">
        <v>42443.465070421727</v>
      </c>
      <c r="E61" s="42" t="s">
        <v>315</v>
      </c>
      <c r="F61">
        <v>2.0084909216700999</v>
      </c>
      <c r="G61">
        <v>1.5047209800535</v>
      </c>
      <c r="H61">
        <v>0.90679794851567597</v>
      </c>
      <c r="I61">
        <v>0.51442053951780997</v>
      </c>
      <c r="J61">
        <v>0.49174862477080999</v>
      </c>
      <c r="K61" s="38">
        <f t="shared" si="8"/>
        <v>1.0108523580290558</v>
      </c>
      <c r="L61" s="38">
        <f t="shared" si="9"/>
        <v>33.045076350822242</v>
      </c>
      <c r="M61" s="29">
        <f t="shared" si="5"/>
        <v>26.382008678755362</v>
      </c>
      <c r="N61" s="45">
        <f>VLOOKUP(A61, CET, 11, FALSE)*'Country sheet'!D61</f>
        <v>25309.601492375095</v>
      </c>
      <c r="O61" s="45" t="str">
        <f t="shared" si="10"/>
        <v>EUR</v>
      </c>
    </row>
    <row r="62" spans="1:15" x14ac:dyDescent="0.2">
      <c r="A62" s="41" t="s">
        <v>69</v>
      </c>
      <c r="B62" s="42" t="str">
        <f t="shared" si="6"/>
        <v>GHA</v>
      </c>
      <c r="C62" s="43">
        <f t="shared" si="7"/>
        <v>28481946</v>
      </c>
      <c r="D62" s="43">
        <v>1931.3894699977566</v>
      </c>
      <c r="E62" s="42" t="s">
        <v>374</v>
      </c>
      <c r="F62">
        <v>7.1263500599504104</v>
      </c>
      <c r="G62">
        <v>11.666192307172899</v>
      </c>
      <c r="H62">
        <v>15.489616033331901</v>
      </c>
      <c r="I62">
        <v>17.149969500787702</v>
      </c>
      <c r="J62">
        <v>17.454634707086701</v>
      </c>
      <c r="K62" s="38">
        <f t="shared" si="8"/>
        <v>1.1377735252166592</v>
      </c>
      <c r="L62" s="38">
        <f t="shared" si="9"/>
        <v>1.1325861393891934</v>
      </c>
      <c r="M62" s="29">
        <f t="shared" si="5"/>
        <v>1.2005130513023696</v>
      </c>
      <c r="N62" s="45">
        <f>VLOOKUP(A62, CET, 11, FALSE)*'Country sheet'!D62</f>
        <v>772.34154247831555</v>
      </c>
      <c r="O62" s="45" t="str">
        <f t="shared" si="10"/>
        <v>AFR</v>
      </c>
    </row>
    <row r="63" spans="1:15" x14ac:dyDescent="0.2">
      <c r="A63" s="41" t="s">
        <v>70</v>
      </c>
      <c r="B63" s="42" t="str">
        <f t="shared" si="6"/>
        <v>GRC</v>
      </c>
      <c r="C63" s="43">
        <f t="shared" si="7"/>
        <v>10775971</v>
      </c>
      <c r="D63" s="43">
        <v>18116.45962233355</v>
      </c>
      <c r="E63" s="42" t="s">
        <v>315</v>
      </c>
      <c r="F63">
        <v>1.5015279605458101</v>
      </c>
      <c r="G63">
        <v>-0.92216880700195403</v>
      </c>
      <c r="H63">
        <v>-1.31121050132494</v>
      </c>
      <c r="I63">
        <v>-1.7360367959808001</v>
      </c>
      <c r="J63">
        <v>-0.82565178182695398</v>
      </c>
      <c r="K63" s="38">
        <f t="shared" si="8"/>
        <v>0.99341292014882232</v>
      </c>
      <c r="L63" s="38">
        <f t="shared" si="9"/>
        <v>14.910597755155312</v>
      </c>
      <c r="M63" s="29">
        <f t="shared" si="5"/>
        <v>11.260828827045996</v>
      </c>
      <c r="N63" s="45">
        <f>VLOOKUP(A63, CET, 11, FALSE)*'Country sheet'!D63</f>
        <v>10368.911817919789</v>
      </c>
      <c r="O63" s="45" t="str">
        <f t="shared" si="10"/>
        <v>EUR</v>
      </c>
    </row>
    <row r="64" spans="1:15" x14ac:dyDescent="0.2">
      <c r="A64" s="41" t="s">
        <v>71</v>
      </c>
      <c r="B64" s="42" t="str">
        <f t="shared" si="6"/>
        <v>GRD</v>
      </c>
      <c r="C64" s="43">
        <f t="shared" si="7"/>
        <v>110261</v>
      </c>
      <c r="D64" s="43">
        <v>9628.3474866201304</v>
      </c>
      <c r="E64" s="42" t="s">
        <v>520</v>
      </c>
      <c r="F64">
        <v>2.4107770402186701</v>
      </c>
      <c r="G64">
        <v>-4.3999786482803699E-2</v>
      </c>
      <c r="H64">
        <v>-0.98360305555492999</v>
      </c>
      <c r="I64">
        <v>-0.51544803143538698</v>
      </c>
      <c r="J64">
        <v>1.6503899443157699</v>
      </c>
      <c r="K64" s="38">
        <f t="shared" si="8"/>
        <v>1.0050362322221227</v>
      </c>
      <c r="L64" s="38">
        <f t="shared" si="9"/>
        <v>5.8927825632993995</v>
      </c>
      <c r="M64" s="29">
        <f t="shared" si="5"/>
        <v>5.9847881536680738</v>
      </c>
      <c r="N64" s="45">
        <f>VLOOKUP(A64, CET, 11, FALSE)*'Country sheet'!D64</f>
        <v>6115.844798988328</v>
      </c>
      <c r="O64" s="45" t="str">
        <f t="shared" si="10"/>
        <v>AMR</v>
      </c>
    </row>
    <row r="65" spans="1:15" x14ac:dyDescent="0.2">
      <c r="A65" s="41" t="s">
        <v>72</v>
      </c>
      <c r="B65" s="42" t="str">
        <f t="shared" si="6"/>
        <v>GTM</v>
      </c>
      <c r="C65" s="43">
        <f t="shared" si="7"/>
        <v>16583060</v>
      </c>
      <c r="D65" s="43">
        <v>4140.5900641452545</v>
      </c>
      <c r="E65" s="42" t="s">
        <v>520</v>
      </c>
      <c r="F65">
        <v>3.7818075467968502</v>
      </c>
      <c r="G65">
        <v>4.3433713127951297</v>
      </c>
      <c r="H65">
        <v>3.4183616966296202</v>
      </c>
      <c r="I65">
        <v>2.3887203283955198</v>
      </c>
      <c r="J65">
        <v>4.4484419994282396</v>
      </c>
      <c r="K65" s="38">
        <f t="shared" si="8"/>
        <v>1.0367614057680907</v>
      </c>
      <c r="L65" s="38">
        <f t="shared" si="9"/>
        <v>2.1294048551292089</v>
      </c>
      <c r="M65" s="29">
        <f t="shared" si="5"/>
        <v>2.5737079389301361</v>
      </c>
      <c r="N65" s="45">
        <f>VLOOKUP(A65, CET, 11, FALSE)*'Country sheet'!D65</f>
        <v>2144.090055625566</v>
      </c>
      <c r="O65" s="45" t="str">
        <f t="shared" si="10"/>
        <v>AMR</v>
      </c>
    </row>
    <row r="66" spans="1:15" x14ac:dyDescent="0.2">
      <c r="A66" s="41" t="s">
        <v>73</v>
      </c>
      <c r="B66" s="42" t="str">
        <f t="shared" si="6"/>
        <v>GIN</v>
      </c>
      <c r="C66" s="43">
        <f t="shared" si="7"/>
        <v>11738441</v>
      </c>
      <c r="D66" s="43">
        <v>733.02075884468172</v>
      </c>
      <c r="E66" s="42" t="s">
        <v>369</v>
      </c>
      <c r="F66">
        <v>15.225101393201999</v>
      </c>
      <c r="G66">
        <v>11.887895612730301</v>
      </c>
      <c r="H66">
        <v>9.7139773340528599</v>
      </c>
      <c r="I66">
        <v>8.1508707748971592</v>
      </c>
      <c r="J66">
        <v>8.1726811227513405</v>
      </c>
      <c r="K66" s="38">
        <f t="shared" si="8"/>
        <v>1.1063010524752672</v>
      </c>
      <c r="L66" s="38">
        <f t="shared" si="9"/>
        <v>0.32036348211955101</v>
      </c>
      <c r="M66" s="29">
        <f t="shared" si="5"/>
        <v>0.45563103741558114</v>
      </c>
      <c r="N66" s="45">
        <f>VLOOKUP(A66, CET, 11, FALSE)*'Country sheet'!D66</f>
        <v>256.41296882188772</v>
      </c>
      <c r="O66" s="45" t="str">
        <f t="shared" si="10"/>
        <v>AFR</v>
      </c>
    </row>
    <row r="67" spans="1:15" x14ac:dyDescent="0.2">
      <c r="A67" s="41" t="s">
        <v>74</v>
      </c>
      <c r="B67" s="42" t="str">
        <f t="shared" ref="B67:B98" si="11">VLOOKUP($A67, WB_data, 2, FALSE)</f>
        <v>GNB</v>
      </c>
      <c r="C67" s="43">
        <f t="shared" ref="C67:C98" si="12">VLOOKUP($A67, WB_data, 3, FALSE)</f>
        <v>1782437</v>
      </c>
      <c r="D67" s="43">
        <v>661.00765490618062</v>
      </c>
      <c r="E67" s="42" t="s">
        <v>369</v>
      </c>
      <c r="F67">
        <v>2.1305458027449702</v>
      </c>
      <c r="G67">
        <v>1.2071255566841299</v>
      </c>
      <c r="H67">
        <v>-1.5092446057050399</v>
      </c>
      <c r="I67">
        <v>1.40460887286411</v>
      </c>
      <c r="J67">
        <v>1.57530222923043</v>
      </c>
      <c r="K67" s="38">
        <f t="shared" ref="K67:K98" si="13">IF(AVERAGE(F67:J67)=0, 0, 1+(AVERAGE(F67:J67)/100))</f>
        <v>1.0096166757116372</v>
      </c>
      <c r="L67" s="38">
        <f t="shared" ref="L67:L98" si="14">VLOOKUP(A67, CET, 5, FALSE)/$P$7</f>
        <v>0.3048812320542939</v>
      </c>
      <c r="M67" s="29">
        <f t="shared" si="5"/>
        <v>0.41086913284588034</v>
      </c>
      <c r="N67" s="45">
        <f>VLOOKUP(A67, CET, 11, FALSE)*'Country sheet'!D67</f>
        <v>266.70235043481898</v>
      </c>
      <c r="O67" s="45" t="str">
        <f t="shared" ref="O67:O98" si="15">VLOOKUP(A67, WHO_region, 2, FALSE)</f>
        <v>AFR</v>
      </c>
    </row>
    <row r="68" spans="1:15" x14ac:dyDescent="0.2">
      <c r="A68" s="41" t="s">
        <v>75</v>
      </c>
      <c r="B68" s="42" t="str">
        <f t="shared" si="11"/>
        <v>GUY</v>
      </c>
      <c r="C68" s="43">
        <f t="shared" si="12"/>
        <v>771366</v>
      </c>
      <c r="D68" s="43">
        <v>4542.6220666649315</v>
      </c>
      <c r="E68" s="42" t="s">
        <v>520</v>
      </c>
      <c r="F68">
        <v>2.3919352131232898</v>
      </c>
      <c r="G68">
        <v>1.90125181860585</v>
      </c>
      <c r="H68">
        <v>0.85263049753992504</v>
      </c>
      <c r="I68">
        <v>-1.00173432776379</v>
      </c>
      <c r="J68">
        <v>0.83600806150629703</v>
      </c>
      <c r="K68" s="38">
        <f t="shared" si="13"/>
        <v>1.0099601825260232</v>
      </c>
      <c r="L68" s="38">
        <f t="shared" si="14"/>
        <v>2.2913730096580527</v>
      </c>
      <c r="M68" s="29">
        <f t="shared" ref="M68:M131" si="16">D68/$P$4</f>
        <v>2.8236029878384539</v>
      </c>
      <c r="N68" s="45">
        <f>VLOOKUP(A68, CET, 11, FALSE)*'Country sheet'!D68</f>
        <v>2221.1700464795717</v>
      </c>
      <c r="O68" s="45" t="str">
        <f t="shared" si="15"/>
        <v>AMR</v>
      </c>
    </row>
    <row r="69" spans="1:15" x14ac:dyDescent="0.2">
      <c r="A69" s="41" t="s">
        <v>76</v>
      </c>
      <c r="B69" s="42" t="str">
        <f t="shared" si="11"/>
        <v>HTI</v>
      </c>
      <c r="C69" s="43">
        <f t="shared" si="12"/>
        <v>10839970</v>
      </c>
      <c r="D69" s="43">
        <v>735.75512017131177</v>
      </c>
      <c r="E69" s="42" t="s">
        <v>369</v>
      </c>
      <c r="F69">
        <v>5.0180415542924104</v>
      </c>
      <c r="G69">
        <v>4.7650240477913703</v>
      </c>
      <c r="H69">
        <v>3.43816659958603</v>
      </c>
      <c r="I69">
        <v>6.73184069659</v>
      </c>
      <c r="J69">
        <v>11.5029073942667</v>
      </c>
      <c r="K69" s="38">
        <f t="shared" si="13"/>
        <v>1.062911960585053</v>
      </c>
      <c r="L69" s="38">
        <f t="shared" si="14"/>
        <v>0.501386713651788</v>
      </c>
      <c r="M69" s="29">
        <f t="shared" si="16"/>
        <v>0.45733066170710202</v>
      </c>
      <c r="N69" s="45">
        <f>VLOOKUP(A69, CET, 11, FALSE)*'Country sheet'!D69</f>
        <v>381.14583036448101</v>
      </c>
      <c r="O69" s="45" t="str">
        <f t="shared" si="15"/>
        <v>AMR</v>
      </c>
    </row>
    <row r="70" spans="1:15" x14ac:dyDescent="0.2">
      <c r="A70" s="41" t="s">
        <v>77</v>
      </c>
      <c r="B70" s="42" t="str">
        <f t="shared" si="11"/>
        <v>HND</v>
      </c>
      <c r="C70" s="43">
        <f t="shared" si="12"/>
        <v>9270795</v>
      </c>
      <c r="D70" s="43">
        <v>2326.2970273429296</v>
      </c>
      <c r="E70" s="42" t="s">
        <v>374</v>
      </c>
      <c r="F70">
        <v>5.1961861553184798</v>
      </c>
      <c r="G70">
        <v>5.1618989858148998</v>
      </c>
      <c r="H70">
        <v>6.1292493031302699</v>
      </c>
      <c r="I70">
        <v>3.15783117980921</v>
      </c>
      <c r="J70">
        <v>2.7246122329529201</v>
      </c>
      <c r="K70" s="38">
        <f t="shared" si="13"/>
        <v>1.0447395557140515</v>
      </c>
      <c r="L70" s="38">
        <f t="shared" si="14"/>
        <v>1.4017391020621248</v>
      </c>
      <c r="M70" s="29">
        <f t="shared" si="16"/>
        <v>1.4459796876361433</v>
      </c>
      <c r="N70" s="45">
        <f>VLOOKUP(A70, CET, 11, FALSE)*'Country sheet'!D70</f>
        <v>1311.2658862585376</v>
      </c>
      <c r="O70" s="45" t="str">
        <f t="shared" si="15"/>
        <v>AMR</v>
      </c>
    </row>
    <row r="71" spans="1:15" x14ac:dyDescent="0.2">
      <c r="A71" s="41" t="s">
        <v>78</v>
      </c>
      <c r="B71" s="42" t="str">
        <f t="shared" si="11"/>
        <v>HKG</v>
      </c>
      <c r="C71" s="43">
        <f t="shared" si="12"/>
        <v>7336600</v>
      </c>
      <c r="D71" s="43">
        <v>43734.249993772231</v>
      </c>
      <c r="E71" s="42" t="s">
        <v>315</v>
      </c>
      <c r="F71">
        <v>4.0638606676342501</v>
      </c>
      <c r="G71">
        <v>4.3235704323570401</v>
      </c>
      <c r="H71">
        <v>4.4385026737968003</v>
      </c>
      <c r="I71">
        <v>2.9953917050691299</v>
      </c>
      <c r="J71">
        <v>2.4111359681829398</v>
      </c>
      <c r="K71" s="38">
        <f t="shared" si="13"/>
        <v>1.0364649228940803</v>
      </c>
      <c r="L71" s="38">
        <f t="shared" si="14"/>
        <v>34.300329548420777</v>
      </c>
      <c r="M71" s="29">
        <f t="shared" si="16"/>
        <v>27.18433476108013</v>
      </c>
      <c r="N71" s="45">
        <f>VLOOKUP(A71, CET, 11, FALSE)*'Country sheet'!D71</f>
        <v>32798.599748000568</v>
      </c>
      <c r="O71" s="45" t="str">
        <f t="shared" si="15"/>
        <v>WPR</v>
      </c>
    </row>
    <row r="72" spans="1:15" x14ac:dyDescent="0.2">
      <c r="A72" s="41" t="s">
        <v>79</v>
      </c>
      <c r="B72" s="42" t="str">
        <f t="shared" si="11"/>
        <v>HUN</v>
      </c>
      <c r="C72" s="43">
        <f t="shared" si="12"/>
        <v>9814023</v>
      </c>
      <c r="D72" s="43">
        <v>12839.584543904188</v>
      </c>
      <c r="E72" s="42" t="s">
        <v>315</v>
      </c>
      <c r="F72">
        <v>5.6521451708865103</v>
      </c>
      <c r="G72">
        <v>1.7331998498310699</v>
      </c>
      <c r="H72">
        <v>-0.227566270988384</v>
      </c>
      <c r="I72">
        <v>-6.16446800641176E-2</v>
      </c>
      <c r="J72">
        <v>0.39476930668640198</v>
      </c>
      <c r="K72" s="38">
        <f t="shared" si="13"/>
        <v>1.014981806752703</v>
      </c>
      <c r="L72" s="38">
        <f t="shared" si="14"/>
        <v>9.2571945967110416</v>
      </c>
      <c r="M72" s="29">
        <f t="shared" si="16"/>
        <v>7.9808288580319662</v>
      </c>
      <c r="N72" s="45">
        <f>VLOOKUP(A72, CET, 11, FALSE)*'Country sheet'!D72</f>
        <v>7301.7588597289296</v>
      </c>
      <c r="O72" s="45" t="str">
        <f t="shared" si="15"/>
        <v>EUR</v>
      </c>
    </row>
    <row r="73" spans="1:15" x14ac:dyDescent="0.2">
      <c r="A73" s="41" t="s">
        <v>80</v>
      </c>
      <c r="B73" s="42" t="str">
        <f t="shared" si="11"/>
        <v>ISL</v>
      </c>
      <c r="C73" s="43">
        <f t="shared" si="12"/>
        <v>335439</v>
      </c>
      <c r="D73" s="43">
        <v>61757.949306448267</v>
      </c>
      <c r="E73" s="42" t="s">
        <v>315</v>
      </c>
      <c r="F73">
        <v>5.1858998875070501</v>
      </c>
      <c r="G73">
        <v>3.8722792374824002</v>
      </c>
      <c r="H73">
        <v>2.0446148153933699</v>
      </c>
      <c r="I73">
        <v>1.6330555818133301</v>
      </c>
      <c r="J73">
        <v>1.6969276199773999</v>
      </c>
      <c r="K73" s="38">
        <f t="shared" si="13"/>
        <v>1.028865554284347</v>
      </c>
      <c r="L73" s="38">
        <f t="shared" si="14"/>
        <v>30.621508744453145</v>
      </c>
      <c r="M73" s="29">
        <f t="shared" si="16"/>
        <v>38.387505635591658</v>
      </c>
      <c r="N73" s="45">
        <f>VLOOKUP(A73, CET, 11, FALSE)*'Country sheet'!D73</f>
        <v>32064.795328989803</v>
      </c>
      <c r="O73" s="45" t="str">
        <f t="shared" si="15"/>
        <v>EUR</v>
      </c>
    </row>
    <row r="74" spans="1:15" x14ac:dyDescent="0.2">
      <c r="A74" s="41" t="s">
        <v>81</v>
      </c>
      <c r="B74" s="42" t="str">
        <f t="shared" si="11"/>
        <v>IND</v>
      </c>
      <c r="C74" s="43">
        <f t="shared" si="12"/>
        <v>1324509589</v>
      </c>
      <c r="D74" s="43">
        <v>1729.2680205154388</v>
      </c>
      <c r="E74" s="42" t="s">
        <v>374</v>
      </c>
      <c r="F74">
        <v>9.3124456048738207</v>
      </c>
      <c r="G74">
        <v>10.9076433121019</v>
      </c>
      <c r="H74">
        <v>6.3531945441493596</v>
      </c>
      <c r="I74">
        <v>5.8724265946675596</v>
      </c>
      <c r="J74">
        <v>4.9410264583997403</v>
      </c>
      <c r="K74" s="38">
        <f t="shared" si="13"/>
        <v>1.0747734730283847</v>
      </c>
      <c r="L74" s="38">
        <f t="shared" si="14"/>
        <v>0.91702558078830587</v>
      </c>
      <c r="M74" s="29">
        <f t="shared" si="16"/>
        <v>1.0748784023509301</v>
      </c>
      <c r="N74" s="45">
        <f>VLOOKUP(A74, CET, 11, FALSE)*'Country sheet'!D74</f>
        <v>918.55059672644086</v>
      </c>
      <c r="O74" s="45" t="str">
        <f t="shared" si="15"/>
        <v>SEA</v>
      </c>
    </row>
    <row r="75" spans="1:15" x14ac:dyDescent="0.2">
      <c r="A75" s="41" t="s">
        <v>82</v>
      </c>
      <c r="B75" s="42" t="str">
        <f t="shared" si="11"/>
        <v>IDN</v>
      </c>
      <c r="C75" s="43">
        <f t="shared" si="12"/>
        <v>261554226</v>
      </c>
      <c r="D75" s="43">
        <v>3562.8457564197097</v>
      </c>
      <c r="E75" s="42" t="s">
        <v>374</v>
      </c>
      <c r="F75">
        <v>4.2794999964197604</v>
      </c>
      <c r="G75">
        <v>6.4125133015641396</v>
      </c>
      <c r="H75">
        <v>6.39492540819922</v>
      </c>
      <c r="I75">
        <v>6.3631211311561398</v>
      </c>
      <c r="J75">
        <v>3.5258051568792999</v>
      </c>
      <c r="K75" s="38">
        <f t="shared" si="13"/>
        <v>1.0539517299884371</v>
      </c>
      <c r="L75" s="38">
        <f t="shared" si="14"/>
        <v>2.1270229705037851</v>
      </c>
      <c r="M75" s="29">
        <f t="shared" si="16"/>
        <v>2.2145936367583556</v>
      </c>
      <c r="N75" s="45">
        <f>VLOOKUP(A75, CET, 11, FALSE)*'Country sheet'!D75</f>
        <v>1755.904462999305</v>
      </c>
      <c r="O75" s="45" t="str">
        <f t="shared" si="15"/>
        <v>SEA</v>
      </c>
    </row>
    <row r="76" spans="1:15" x14ac:dyDescent="0.2">
      <c r="A76" s="41" t="s">
        <v>83</v>
      </c>
      <c r="B76" s="42" t="str">
        <f t="shared" si="11"/>
        <v>IRN</v>
      </c>
      <c r="C76" s="43">
        <f t="shared" si="12"/>
        <v>79564016</v>
      </c>
      <c r="D76" s="43">
        <v>5265.9066345842484</v>
      </c>
      <c r="E76" s="42" t="s">
        <v>520</v>
      </c>
      <c r="F76">
        <v>25.736568457539001</v>
      </c>
      <c r="G76">
        <v>39.266023432115702</v>
      </c>
      <c r="H76">
        <v>17.2213287145862</v>
      </c>
      <c r="I76">
        <v>13.699208443271701</v>
      </c>
      <c r="J76">
        <v>8.6512577740647902</v>
      </c>
      <c r="K76" s="38">
        <f t="shared" si="13"/>
        <v>1.2091487736431548</v>
      </c>
      <c r="L76" s="38">
        <f t="shared" si="14"/>
        <v>3.7764780736100234</v>
      </c>
      <c r="M76" s="29">
        <f t="shared" si="16"/>
        <v>3.273182203776575</v>
      </c>
      <c r="N76" s="45">
        <f>VLOOKUP(A76, CET, 11, FALSE)*'Country sheet'!D76</f>
        <v>2732.2837624117874</v>
      </c>
      <c r="O76" s="45" t="str">
        <f t="shared" si="15"/>
        <v>EMR</v>
      </c>
    </row>
    <row r="77" spans="1:15" x14ac:dyDescent="0.2">
      <c r="A77" s="41" t="s">
        <v>84</v>
      </c>
      <c r="B77" s="42" t="str">
        <f t="shared" si="11"/>
        <v>IRQ</v>
      </c>
      <c r="C77" s="43">
        <f t="shared" si="12"/>
        <v>36610632</v>
      </c>
      <c r="D77" s="43">
        <v>4649.468115138041</v>
      </c>
      <c r="E77" s="42" t="s">
        <v>520</v>
      </c>
      <c r="F77">
        <v>6.0890964159504399</v>
      </c>
      <c r="G77">
        <v>1.8794980074946901</v>
      </c>
      <c r="H77">
        <v>2.2359740790467799</v>
      </c>
      <c r="I77">
        <v>1.3933302878031</v>
      </c>
      <c r="J77">
        <v>0.55652139715551896</v>
      </c>
      <c r="K77" s="38">
        <f t="shared" si="13"/>
        <v>1.024308840374901</v>
      </c>
      <c r="L77" s="38">
        <f t="shared" si="14"/>
        <v>5.5724190811798486</v>
      </c>
      <c r="M77" s="29">
        <f t="shared" si="16"/>
        <v>2.8900163537931736</v>
      </c>
      <c r="N77" s="45">
        <f>VLOOKUP(A77, CET, 11, FALSE)*'Country sheet'!D77</f>
        <v>3074.0764263303463</v>
      </c>
      <c r="O77" s="45" t="str">
        <f t="shared" si="15"/>
        <v>EMR</v>
      </c>
    </row>
    <row r="78" spans="1:15" x14ac:dyDescent="0.2">
      <c r="A78" s="41" t="s">
        <v>85</v>
      </c>
      <c r="B78" s="42" t="str">
        <f t="shared" si="11"/>
        <v>IRL</v>
      </c>
      <c r="C78" s="43">
        <f t="shared" si="12"/>
        <v>4755335</v>
      </c>
      <c r="D78" s="43">
        <v>63197.082374419551</v>
      </c>
      <c r="E78" s="42" t="s">
        <v>315</v>
      </c>
      <c r="F78">
        <v>1.6962089729454499</v>
      </c>
      <c r="G78">
        <v>0.50871486948543598</v>
      </c>
      <c r="H78">
        <v>0.18254231662794901</v>
      </c>
      <c r="I78">
        <v>-0.28987907901273902</v>
      </c>
      <c r="J78">
        <v>8.3063377356992606E-3</v>
      </c>
      <c r="K78" s="38">
        <f t="shared" si="13"/>
        <v>1.0042117868355636</v>
      </c>
      <c r="L78" s="38">
        <f t="shared" si="14"/>
        <v>34.719541242495431</v>
      </c>
      <c r="M78" s="29">
        <f t="shared" si="16"/>
        <v>39.282041956462436</v>
      </c>
      <c r="N78" s="45">
        <f>VLOOKUP(A78, CET, 11, FALSE)*'Country sheet'!D78</f>
        <v>35711.917284672214</v>
      </c>
      <c r="O78" s="45" t="str">
        <f t="shared" si="15"/>
        <v>EUR</v>
      </c>
    </row>
    <row r="79" spans="1:15" x14ac:dyDescent="0.2">
      <c r="A79" s="41" t="s">
        <v>86</v>
      </c>
      <c r="B79" s="42" t="str">
        <f t="shared" si="11"/>
        <v>ISR</v>
      </c>
      <c r="C79" s="43">
        <f t="shared" si="12"/>
        <v>8546000</v>
      </c>
      <c r="D79" s="43">
        <v>37371.626914779146</v>
      </c>
      <c r="E79" s="42" t="s">
        <v>315</v>
      </c>
      <c r="F79">
        <v>1.6842287096217201</v>
      </c>
      <c r="G79">
        <v>1.57139216852117</v>
      </c>
      <c r="H79">
        <v>0.48503094162903299</v>
      </c>
      <c r="I79">
        <v>-0.63249001331558397</v>
      </c>
      <c r="J79">
        <v>-0.54438860971524095</v>
      </c>
      <c r="K79" s="38">
        <f t="shared" si="13"/>
        <v>1.0051275463934821</v>
      </c>
      <c r="L79" s="38">
        <f t="shared" si="14"/>
        <v>22.822027538501697</v>
      </c>
      <c r="M79" s="29">
        <f t="shared" si="16"/>
        <v>23.229455558566023</v>
      </c>
      <c r="N79" s="45">
        <f>VLOOKUP(A79, CET, 11, FALSE)*'Country sheet'!D79</f>
        <v>19704.662928960093</v>
      </c>
      <c r="O79" s="45" t="str">
        <f t="shared" si="15"/>
        <v>EUR</v>
      </c>
    </row>
    <row r="80" spans="1:15" x14ac:dyDescent="0.2">
      <c r="A80" s="41" t="s">
        <v>87</v>
      </c>
      <c r="B80" s="42" t="str">
        <f t="shared" si="11"/>
        <v>ITA</v>
      </c>
      <c r="C80" s="43">
        <f t="shared" si="12"/>
        <v>60627498</v>
      </c>
      <c r="D80" s="43">
        <v>30830.922664583177</v>
      </c>
      <c r="E80" s="42" t="s">
        <v>315</v>
      </c>
      <c r="F80">
        <v>3.0413633322677298</v>
      </c>
      <c r="G80">
        <v>1.21999342274305</v>
      </c>
      <c r="H80">
        <v>0.24104742982677299</v>
      </c>
      <c r="I80">
        <v>3.87903996579552E-2</v>
      </c>
      <c r="J80">
        <v>-9.4016656915727095E-2</v>
      </c>
      <c r="K80" s="38">
        <f t="shared" si="13"/>
        <v>1.0088943558551595</v>
      </c>
      <c r="L80" s="38">
        <f t="shared" si="14"/>
        <v>21.548910206212476</v>
      </c>
      <c r="M80" s="29">
        <f t="shared" si="16"/>
        <v>19.163884663080992</v>
      </c>
      <c r="N80" s="45">
        <f>VLOOKUP(A80, CET, 11, FALSE)*'Country sheet'!D80</f>
        <v>15771.851098638832</v>
      </c>
      <c r="O80" s="45" t="str">
        <f t="shared" si="15"/>
        <v>EUR</v>
      </c>
    </row>
    <row r="81" spans="1:15" x14ac:dyDescent="0.2">
      <c r="A81" s="41" t="s">
        <v>88</v>
      </c>
      <c r="B81" s="42" t="str">
        <f t="shared" si="11"/>
        <v>JAM</v>
      </c>
      <c r="C81" s="43">
        <f t="shared" si="12"/>
        <v>2906238</v>
      </c>
      <c r="D81" s="43">
        <v>4842.0450109613894</v>
      </c>
      <c r="E81" s="42" t="s">
        <v>520</v>
      </c>
      <c r="F81">
        <v>6.8982481864485301</v>
      </c>
      <c r="G81">
        <v>9.3444028335514204</v>
      </c>
      <c r="H81">
        <v>8.2900057770075009</v>
      </c>
      <c r="I81">
        <v>3.6758879185711502</v>
      </c>
      <c r="J81">
        <v>2.3497584977144501</v>
      </c>
      <c r="K81" s="38">
        <f t="shared" si="13"/>
        <v>1.061116606426586</v>
      </c>
      <c r="L81" s="38">
        <f t="shared" si="14"/>
        <v>3.2381721482641606</v>
      </c>
      <c r="M81" s="29">
        <f t="shared" si="16"/>
        <v>3.0097182991576656</v>
      </c>
      <c r="N81" s="45">
        <f>VLOOKUP(A81, CET, 11, FALSE)*'Country sheet'!D81</f>
        <v>2651.7550401509598</v>
      </c>
      <c r="O81" s="45" t="str">
        <f t="shared" si="15"/>
        <v>AMR</v>
      </c>
    </row>
    <row r="82" spans="1:15" x14ac:dyDescent="0.2">
      <c r="A82" s="41" t="s">
        <v>89</v>
      </c>
      <c r="B82" s="42" t="str">
        <f t="shared" si="11"/>
        <v>JPN</v>
      </c>
      <c r="C82" s="43">
        <f t="shared" si="12"/>
        <v>126994511</v>
      </c>
      <c r="D82" s="43">
        <v>38794.330940551496</v>
      </c>
      <c r="E82" s="42" t="s">
        <v>315</v>
      </c>
      <c r="F82">
        <v>-5.1939058171736802E-2</v>
      </c>
      <c r="G82">
        <v>0.34644032565389798</v>
      </c>
      <c r="H82">
        <v>2.7619540825133799</v>
      </c>
      <c r="I82">
        <v>0.78951789013942697</v>
      </c>
      <c r="J82">
        <v>-0.116666666666671</v>
      </c>
      <c r="K82" s="38">
        <f t="shared" si="13"/>
        <v>1.0074586131469365</v>
      </c>
      <c r="L82" s="38">
        <f t="shared" si="14"/>
        <v>23.644968676585748</v>
      </c>
      <c r="M82" s="29">
        <f t="shared" si="16"/>
        <v>24.113779915518283</v>
      </c>
      <c r="N82" s="45">
        <f>VLOOKUP(A82, CET, 11, FALSE)*'Country sheet'!D82</f>
        <v>19039.257606853913</v>
      </c>
      <c r="O82" s="45" t="str">
        <f t="shared" si="15"/>
        <v>WPR</v>
      </c>
    </row>
    <row r="83" spans="1:15" x14ac:dyDescent="0.2">
      <c r="A83" s="41" t="s">
        <v>90</v>
      </c>
      <c r="B83" s="42" t="str">
        <f t="shared" si="11"/>
        <v>JOR</v>
      </c>
      <c r="C83" s="43">
        <f t="shared" si="12"/>
        <v>9551467</v>
      </c>
      <c r="D83" s="43">
        <v>4109.5748187333111</v>
      </c>
      <c r="E83" s="42" t="s">
        <v>520</v>
      </c>
      <c r="F83">
        <v>4.5151999999999903</v>
      </c>
      <c r="G83">
        <v>4.8245614035087803</v>
      </c>
      <c r="H83">
        <v>2.89893170350572</v>
      </c>
      <c r="I83">
        <v>-0.87691336034686496</v>
      </c>
      <c r="J83">
        <v>-0.77857963500907701</v>
      </c>
      <c r="K83" s="38">
        <f t="shared" si="13"/>
        <v>1.0211664002233172</v>
      </c>
      <c r="L83" s="38">
        <f t="shared" si="14"/>
        <v>4.0873140172278779</v>
      </c>
      <c r="M83" s="29">
        <f t="shared" si="16"/>
        <v>2.5544294829352263</v>
      </c>
      <c r="N83" s="45">
        <f>VLOOKUP(A83, CET, 11, FALSE)*'Country sheet'!D83</f>
        <v>3568.5339992888025</v>
      </c>
      <c r="O83" s="45" t="str">
        <f t="shared" si="15"/>
        <v>EMR</v>
      </c>
    </row>
    <row r="84" spans="1:15" x14ac:dyDescent="0.2">
      <c r="A84" s="41" t="s">
        <v>91</v>
      </c>
      <c r="B84" s="42" t="str">
        <f t="shared" si="11"/>
        <v>KAZ</v>
      </c>
      <c r="C84" s="43">
        <f t="shared" si="12"/>
        <v>17794055</v>
      </c>
      <c r="D84" s="43">
        <v>7714.8418437602413</v>
      </c>
      <c r="E84" s="42" t="s">
        <v>520</v>
      </c>
      <c r="F84">
        <v>5.1956836903506503</v>
      </c>
      <c r="G84">
        <v>5.9428387164842302</v>
      </c>
      <c r="H84">
        <v>6.8494497700335604</v>
      </c>
      <c r="I84">
        <v>6.6782858561524101</v>
      </c>
      <c r="J84">
        <v>14.3610942386248</v>
      </c>
      <c r="K84" s="38">
        <f t="shared" si="13"/>
        <v>1.0780547045432913</v>
      </c>
      <c r="L84" s="38">
        <f t="shared" si="14"/>
        <v>9.5489754633255028</v>
      </c>
      <c r="M84" s="29">
        <f t="shared" si="16"/>
        <v>4.7953913314949181</v>
      </c>
      <c r="N84" s="45">
        <f>VLOOKUP(A84, CET, 11, FALSE)*'Country sheet'!D84</f>
        <v>4453.188517268778</v>
      </c>
      <c r="O84" s="45" t="str">
        <f t="shared" si="15"/>
        <v>EUR</v>
      </c>
    </row>
    <row r="85" spans="1:15" x14ac:dyDescent="0.2">
      <c r="A85" s="41" t="s">
        <v>92</v>
      </c>
      <c r="B85" s="42" t="str">
        <f t="shared" si="11"/>
        <v>KEN</v>
      </c>
      <c r="C85" s="43">
        <f t="shared" si="12"/>
        <v>49051686</v>
      </c>
      <c r="D85" s="43">
        <v>1410.5275710796705</v>
      </c>
      <c r="E85" s="42" t="s">
        <v>374</v>
      </c>
      <c r="F85">
        <v>9.3777674815512597</v>
      </c>
      <c r="G85">
        <v>5.7174935703773198</v>
      </c>
      <c r="H85">
        <v>6.8781549927594599</v>
      </c>
      <c r="I85">
        <v>6.5821744025039797</v>
      </c>
      <c r="J85">
        <v>6.2971575245627198</v>
      </c>
      <c r="K85" s="38">
        <f t="shared" si="13"/>
        <v>1.0697054959435095</v>
      </c>
      <c r="L85" s="38">
        <f t="shared" si="14"/>
        <v>0.61809906029757244</v>
      </c>
      <c r="M85" s="29">
        <f t="shared" si="16"/>
        <v>0.87675571634184279</v>
      </c>
      <c r="N85" s="45">
        <f>VLOOKUP(A85, CET, 11, FALSE)*'Country sheet'!D85</f>
        <v>604.81746421258299</v>
      </c>
      <c r="O85" s="45" t="str">
        <f t="shared" si="15"/>
        <v>AFR</v>
      </c>
    </row>
    <row r="86" spans="1:15" x14ac:dyDescent="0.2">
      <c r="A86" s="41" t="s">
        <v>93</v>
      </c>
      <c r="B86" s="42" t="str">
        <f t="shared" si="11"/>
        <v>KIR</v>
      </c>
      <c r="C86" s="43">
        <f t="shared" si="12"/>
        <v>112524</v>
      </c>
      <c r="D86" s="43">
        <v>1584.8074457896334</v>
      </c>
      <c r="E86" s="42" t="s">
        <v>374</v>
      </c>
      <c r="F86">
        <v>-3.0458629277556799</v>
      </c>
      <c r="G86">
        <v>-1.48805908468102</v>
      </c>
      <c r="H86">
        <v>2.1039852092504301</v>
      </c>
      <c r="I86">
        <v>0.57201574363427399</v>
      </c>
      <c r="J86">
        <v>0</v>
      </c>
      <c r="K86" s="38">
        <f t="shared" si="13"/>
        <v>0.99628415788089597</v>
      </c>
      <c r="L86" s="38">
        <f t="shared" si="14"/>
        <v>1.0099190811798486</v>
      </c>
      <c r="M86" s="29">
        <f t="shared" si="16"/>
        <v>0.98508459946912597</v>
      </c>
      <c r="N86" s="45">
        <f>VLOOKUP(A86, CET, 11, FALSE)*'Country sheet'!D86</f>
        <v>783.27536372376687</v>
      </c>
      <c r="O86" s="45" t="str">
        <f t="shared" si="15"/>
        <v>WPR</v>
      </c>
    </row>
    <row r="87" spans="1:15" x14ac:dyDescent="0.2">
      <c r="A87" s="41" t="s">
        <v>94</v>
      </c>
      <c r="B87" s="42" t="str">
        <f t="shared" si="11"/>
        <v>KOR</v>
      </c>
      <c r="C87" s="43">
        <f t="shared" si="12"/>
        <v>51245707</v>
      </c>
      <c r="D87" s="43">
        <v>27608.247428711602</v>
      </c>
      <c r="E87" s="42" t="s">
        <v>315</v>
      </c>
      <c r="F87">
        <v>2.1872212084793201</v>
      </c>
      <c r="G87">
        <v>1.3013770575361101</v>
      </c>
      <c r="H87">
        <v>1.2747147020551901</v>
      </c>
      <c r="I87">
        <v>0.70620816985921397</v>
      </c>
      <c r="J87">
        <v>0.97167476395637598</v>
      </c>
      <c r="K87" s="38">
        <f t="shared" si="13"/>
        <v>1.0128823918037724</v>
      </c>
      <c r="L87" s="38">
        <f t="shared" si="14"/>
        <v>16.34211041503524</v>
      </c>
      <c r="M87" s="29">
        <f t="shared" si="16"/>
        <v>17.160734215762222</v>
      </c>
      <c r="N87" s="45">
        <f>VLOOKUP(A87, CET, 11, FALSE)*'Country sheet'!D87</f>
        <v>14632.680495412793</v>
      </c>
      <c r="O87" s="45" t="str">
        <f t="shared" si="15"/>
        <v>WPR</v>
      </c>
    </row>
    <row r="88" spans="1:15" x14ac:dyDescent="0.2">
      <c r="A88" s="41" t="s">
        <v>95</v>
      </c>
      <c r="B88" s="42" t="str">
        <f t="shared" si="11"/>
        <v>XKX</v>
      </c>
      <c r="C88" s="43">
        <f t="shared" si="12"/>
        <v>1816200</v>
      </c>
      <c r="D88" s="43">
        <v>3697.1216767869896</v>
      </c>
      <c r="E88" s="42" t="s">
        <v>520</v>
      </c>
      <c r="F88">
        <v>2.4767378215653899</v>
      </c>
      <c r="G88">
        <v>1.76732428354889</v>
      </c>
      <c r="H88">
        <v>0.42895780832410002</v>
      </c>
      <c r="I88">
        <v>-0.53692939274065699</v>
      </c>
      <c r="J88">
        <v>0.273169431045511</v>
      </c>
      <c r="K88" s="38">
        <f t="shared" si="13"/>
        <v>1.0088185199034865</v>
      </c>
      <c r="L88" s="38">
        <f t="shared" si="14"/>
        <v>2.3354378752283997</v>
      </c>
      <c r="M88" s="29">
        <f t="shared" si="16"/>
        <v>2.2980568622655055</v>
      </c>
      <c r="N88" s="45">
        <f>VLOOKUP(A88, CET, 11, FALSE)*'Country sheet'!D88</f>
        <v>1870.0370350226203</v>
      </c>
      <c r="O88" s="45" t="e">
        <f t="shared" si="15"/>
        <v>#N/A</v>
      </c>
    </row>
    <row r="89" spans="1:15" x14ac:dyDescent="0.2">
      <c r="A89" s="41" t="s">
        <v>96</v>
      </c>
      <c r="B89" s="42" t="str">
        <f t="shared" si="11"/>
        <v>KGZ</v>
      </c>
      <c r="C89" s="43">
        <f t="shared" si="12"/>
        <v>6079500</v>
      </c>
      <c r="D89" s="43">
        <v>1120.6665130084834</v>
      </c>
      <c r="E89" s="42" t="s">
        <v>374</v>
      </c>
      <c r="F89">
        <v>2.7684423654094799</v>
      </c>
      <c r="G89">
        <v>6.6137520235808598</v>
      </c>
      <c r="H89">
        <v>7.53424729775882</v>
      </c>
      <c r="I89">
        <v>6.5033183899338098</v>
      </c>
      <c r="J89">
        <v>0.388838296895887</v>
      </c>
      <c r="K89" s="38">
        <f t="shared" si="13"/>
        <v>1.0476171967471577</v>
      </c>
      <c r="L89" s="38">
        <f t="shared" si="14"/>
        <v>0.77292156095014353</v>
      </c>
      <c r="M89" s="29">
        <f t="shared" si="16"/>
        <v>0.69658388218600154</v>
      </c>
      <c r="N89" s="45">
        <f>VLOOKUP(A89, CET, 11, FALSE)*'Country sheet'!D89</f>
        <v>567.13310287597301</v>
      </c>
      <c r="O89" s="45" t="str">
        <f t="shared" si="15"/>
        <v>EUR</v>
      </c>
    </row>
    <row r="90" spans="1:15" x14ac:dyDescent="0.2">
      <c r="A90" s="41" t="s">
        <v>97</v>
      </c>
      <c r="B90" s="42" t="str">
        <f t="shared" si="11"/>
        <v>LAO</v>
      </c>
      <c r="C90" s="43">
        <f t="shared" si="12"/>
        <v>6845846</v>
      </c>
      <c r="D90" s="43">
        <v>2308.8026161022103</v>
      </c>
      <c r="E90" s="42" t="s">
        <v>374</v>
      </c>
      <c r="F90">
        <v>4.2551267783209399</v>
      </c>
      <c r="G90">
        <v>6.3714271778293998</v>
      </c>
      <c r="H90">
        <v>4.1292430687377504</v>
      </c>
      <c r="I90">
        <v>1.27735427102986</v>
      </c>
      <c r="J90">
        <v>1.59691347015338</v>
      </c>
      <c r="K90" s="38">
        <f t="shared" si="13"/>
        <v>1.0352601295321426</v>
      </c>
      <c r="L90" s="38">
        <f t="shared" si="14"/>
        <v>1.0146828504306968</v>
      </c>
      <c r="M90" s="29">
        <f t="shared" si="16"/>
        <v>1.4351055116371623</v>
      </c>
      <c r="N90" s="45">
        <f>VLOOKUP(A90, CET, 11, FALSE)*'Country sheet'!D90</f>
        <v>1077.4702406161141</v>
      </c>
      <c r="O90" s="45" t="str">
        <f t="shared" si="15"/>
        <v>WPR</v>
      </c>
    </row>
    <row r="91" spans="1:15" x14ac:dyDescent="0.2">
      <c r="A91" s="41" t="s">
        <v>98</v>
      </c>
      <c r="B91" s="42" t="str">
        <f t="shared" si="11"/>
        <v>LVA</v>
      </c>
      <c r="C91" s="43">
        <f t="shared" si="12"/>
        <v>1959537</v>
      </c>
      <c r="D91" s="43">
        <v>14133.682948802207</v>
      </c>
      <c r="E91" s="42" t="s">
        <v>315</v>
      </c>
      <c r="F91">
        <v>2.2577892437459401</v>
      </c>
      <c r="G91">
        <v>-2.9454778257897701E-2</v>
      </c>
      <c r="H91">
        <v>0.62049063673237703</v>
      </c>
      <c r="I91">
        <v>0.17424224362521401</v>
      </c>
      <c r="J91">
        <v>0.140633334505292</v>
      </c>
      <c r="K91" s="38">
        <f t="shared" si="13"/>
        <v>1.0063274013607018</v>
      </c>
      <c r="L91" s="38">
        <f t="shared" si="14"/>
        <v>11.040035238841034</v>
      </c>
      <c r="M91" s="29">
        <f t="shared" si="16"/>
        <v>8.7852145341905175</v>
      </c>
      <c r="N91" s="45">
        <f>VLOOKUP(A91, CET, 11, FALSE)*'Country sheet'!D91</f>
        <v>8715.8583654027079</v>
      </c>
      <c r="O91" s="45" t="str">
        <f t="shared" si="15"/>
        <v>EUR</v>
      </c>
    </row>
    <row r="92" spans="1:15" x14ac:dyDescent="0.2">
      <c r="A92" s="41" t="s">
        <v>99</v>
      </c>
      <c r="B92" s="42" t="str">
        <f t="shared" si="11"/>
        <v>LBN</v>
      </c>
      <c r="C92" s="43">
        <f t="shared" si="12"/>
        <v>6711121</v>
      </c>
      <c r="D92" s="43">
        <v>7634.9465436428181</v>
      </c>
      <c r="E92" s="42" t="s">
        <v>520</v>
      </c>
      <c r="F92">
        <v>6.5814744768368403</v>
      </c>
      <c r="G92">
        <v>4.8210195629739099</v>
      </c>
      <c r="H92">
        <v>1.85460421340917</v>
      </c>
      <c r="I92">
        <v>-3.7491452479963501</v>
      </c>
      <c r="J92">
        <v>-0.78335962436154305</v>
      </c>
      <c r="K92" s="38">
        <f t="shared" si="13"/>
        <v>1.0174491867617241</v>
      </c>
      <c r="L92" s="38">
        <f t="shared" si="14"/>
        <v>7.6410858783607409</v>
      </c>
      <c r="M92" s="29">
        <f t="shared" si="16"/>
        <v>4.7457300114874119</v>
      </c>
      <c r="N92" s="45">
        <f>VLOOKUP(A92, CET, 11, FALSE)*'Country sheet'!D92</f>
        <v>6182.0713930414304</v>
      </c>
      <c r="O92" s="45" t="str">
        <f t="shared" si="15"/>
        <v>EMR</v>
      </c>
    </row>
    <row r="93" spans="1:15" x14ac:dyDescent="0.2">
      <c r="A93" s="41" t="s">
        <v>100</v>
      </c>
      <c r="B93" s="42" t="str">
        <f t="shared" si="11"/>
        <v>LSO</v>
      </c>
      <c r="C93" s="43">
        <f t="shared" si="12"/>
        <v>2075001</v>
      </c>
      <c r="D93" s="43">
        <v>1119.7197577836309</v>
      </c>
      <c r="E93" s="42" t="s">
        <v>374</v>
      </c>
      <c r="F93">
        <v>6.1294915266678904</v>
      </c>
      <c r="G93">
        <v>4.9690399008017803</v>
      </c>
      <c r="H93">
        <v>5.3064907557473804</v>
      </c>
      <c r="I93">
        <v>3.1718606187888199</v>
      </c>
      <c r="J93">
        <v>6.5965049069655999</v>
      </c>
      <c r="K93" s="38">
        <f t="shared" si="13"/>
        <v>1.052346775417943</v>
      </c>
      <c r="L93" s="38">
        <f t="shared" si="14"/>
        <v>0.69193748368572172</v>
      </c>
      <c r="M93" s="29">
        <f t="shared" si="16"/>
        <v>0.69599539808091548</v>
      </c>
      <c r="N93" s="45">
        <f>VLOOKUP(A93, CET, 11, FALSE)*'Country sheet'!D93</f>
        <v>522.43185438086141</v>
      </c>
      <c r="O93" s="45" t="str">
        <f t="shared" si="15"/>
        <v>AFR</v>
      </c>
    </row>
    <row r="94" spans="1:15" x14ac:dyDescent="0.2">
      <c r="A94" s="41" t="s">
        <v>101</v>
      </c>
      <c r="B94" s="42" t="str">
        <f t="shared" si="11"/>
        <v>LBR</v>
      </c>
      <c r="C94" s="43">
        <f t="shared" si="12"/>
        <v>4586788</v>
      </c>
      <c r="D94" s="43">
        <v>714.62339223003119</v>
      </c>
      <c r="E94" s="42" t="s">
        <v>369</v>
      </c>
      <c r="F94">
        <v>6.8317870341853997</v>
      </c>
      <c r="G94">
        <v>7.5773068174140299</v>
      </c>
      <c r="H94">
        <v>9.8611128557491501</v>
      </c>
      <c r="I94">
        <v>7.7486968762131099</v>
      </c>
      <c r="J94">
        <v>8.8342486833649296</v>
      </c>
      <c r="K94" s="38">
        <f t="shared" si="13"/>
        <v>1.0817063045338533</v>
      </c>
      <c r="L94" s="38">
        <f t="shared" si="14"/>
        <v>0.278680501174628</v>
      </c>
      <c r="M94" s="29">
        <f t="shared" si="16"/>
        <v>0.44419560242249917</v>
      </c>
      <c r="N94" s="45">
        <f>VLOOKUP(A94, CET, 11, FALSE)*'Country sheet'!D94</f>
        <v>231.6316830554436</v>
      </c>
      <c r="O94" s="45" t="str">
        <f t="shared" si="15"/>
        <v>AFR</v>
      </c>
    </row>
    <row r="95" spans="1:15" x14ac:dyDescent="0.2">
      <c r="A95" s="41" t="s">
        <v>102</v>
      </c>
      <c r="B95" s="42" t="str">
        <f t="shared" si="11"/>
        <v>LBY</v>
      </c>
      <c r="C95" s="43">
        <f t="shared" si="12"/>
        <v>6492164</v>
      </c>
      <c r="D95" s="43">
        <v>4038.9706833761002</v>
      </c>
      <c r="E95" s="42" t="s">
        <v>520</v>
      </c>
      <c r="F95">
        <v>6.0598039215686104</v>
      </c>
      <c r="G95">
        <v>2.6058180271951801</v>
      </c>
      <c r="H95">
        <v>0</v>
      </c>
      <c r="I95">
        <v>0</v>
      </c>
      <c r="J95">
        <v>0</v>
      </c>
      <c r="K95" s="38">
        <f t="shared" si="13"/>
        <v>1.0173312438975275</v>
      </c>
      <c r="L95" s="38">
        <f t="shared" si="14"/>
        <v>8.7522350561211173</v>
      </c>
      <c r="M95" s="29">
        <f t="shared" si="16"/>
        <v>2.5105433650450064</v>
      </c>
      <c r="N95" s="45">
        <f>VLOOKUP(A95, CET, 11, FALSE)*'Country sheet'!D95</f>
        <v>2864.0484817191614</v>
      </c>
      <c r="O95" s="45" t="str">
        <f t="shared" si="15"/>
        <v>EMR</v>
      </c>
    </row>
    <row r="96" spans="1:15" x14ac:dyDescent="0.2">
      <c r="A96" s="41" t="s">
        <v>103</v>
      </c>
      <c r="B96" s="42" t="str">
        <f t="shared" si="11"/>
        <v>LTU</v>
      </c>
      <c r="C96" s="43">
        <f t="shared" si="12"/>
        <v>2868231</v>
      </c>
      <c r="D96" s="43">
        <v>14982.533047473893</v>
      </c>
      <c r="E96" s="42" t="s">
        <v>315</v>
      </c>
      <c r="F96">
        <v>3.0899832693563201</v>
      </c>
      <c r="G96">
        <v>1.0474666207929999</v>
      </c>
      <c r="H96">
        <v>0.103789914462827</v>
      </c>
      <c r="I96">
        <v>-0.88410843465128597</v>
      </c>
      <c r="J96">
        <v>0.90552155371730403</v>
      </c>
      <c r="K96" s="38">
        <f t="shared" si="13"/>
        <v>1.0085253058473562</v>
      </c>
      <c r="L96" s="38">
        <f t="shared" si="14"/>
        <v>10.582713390759592</v>
      </c>
      <c r="M96" s="29">
        <f t="shared" si="16"/>
        <v>9.3128427717286701</v>
      </c>
      <c r="N96" s="45">
        <f>VLOOKUP(A96, CET, 11, FALSE)*'Country sheet'!D96</f>
        <v>8483.2801009151099</v>
      </c>
      <c r="O96" s="45" t="str">
        <f t="shared" si="15"/>
        <v>EUR</v>
      </c>
    </row>
    <row r="97" spans="1:15" x14ac:dyDescent="0.2">
      <c r="A97" s="41" t="s">
        <v>104</v>
      </c>
      <c r="B97" s="42" t="str">
        <f t="shared" si="11"/>
        <v>LUX</v>
      </c>
      <c r="C97" s="43">
        <f t="shared" si="12"/>
        <v>582014</v>
      </c>
      <c r="D97" s="43">
        <v>101305.52772308349</v>
      </c>
      <c r="E97" s="42" t="s">
        <v>315</v>
      </c>
      <c r="F97">
        <v>2.6628416550801699</v>
      </c>
      <c r="G97">
        <v>1.73403963519166</v>
      </c>
      <c r="H97">
        <v>0.628543985440705</v>
      </c>
      <c r="I97">
        <v>0.47474316143779999</v>
      </c>
      <c r="J97">
        <v>0.29083333333330602</v>
      </c>
      <c r="K97" s="38">
        <f t="shared" si="13"/>
        <v>1.0115820035409673</v>
      </c>
      <c r="L97" s="38">
        <f t="shared" si="14"/>
        <v>170.71205298877578</v>
      </c>
      <c r="M97" s="29">
        <f t="shared" si="16"/>
        <v>62.969489111265077</v>
      </c>
      <c r="N97" s="45">
        <f>VLOOKUP(A97, CET, 11, FALSE)*'Country sheet'!D97</f>
        <v>127800.39577791745</v>
      </c>
      <c r="O97" s="45" t="str">
        <f t="shared" si="15"/>
        <v>EUR</v>
      </c>
    </row>
    <row r="98" spans="1:15" x14ac:dyDescent="0.2">
      <c r="A98" s="41" t="s">
        <v>105</v>
      </c>
      <c r="B98" s="42" t="str">
        <f t="shared" si="11"/>
        <v>MAC</v>
      </c>
      <c r="C98" s="43">
        <f t="shared" si="12"/>
        <v>612836</v>
      </c>
      <c r="D98" s="43">
        <v>73954.956765234194</v>
      </c>
      <c r="E98" s="42" t="s">
        <v>315</v>
      </c>
      <c r="F98">
        <v>6.10831172643217</v>
      </c>
      <c r="G98">
        <v>5.5067866627323703</v>
      </c>
      <c r="H98">
        <v>6.0452718056283796</v>
      </c>
      <c r="I98">
        <v>4.5592028812316299</v>
      </c>
      <c r="J98">
        <v>2.3701613475316901</v>
      </c>
      <c r="K98" s="38">
        <f t="shared" si="13"/>
        <v>1.0491794688471126</v>
      </c>
      <c r="L98" s="38">
        <f t="shared" si="14"/>
        <v>220.29693617854346</v>
      </c>
      <c r="M98" s="29">
        <f t="shared" si="16"/>
        <v>45.968921434199004</v>
      </c>
      <c r="N98" s="45">
        <f>VLOOKUP(A98, CET, 11, FALSE)*'Country sheet'!D98</f>
        <v>153212.63427157252</v>
      </c>
      <c r="O98" s="45" t="str">
        <f t="shared" si="15"/>
        <v>WPR</v>
      </c>
    </row>
    <row r="99" spans="1:15" x14ac:dyDescent="0.2">
      <c r="A99" s="41" t="s">
        <v>106</v>
      </c>
      <c r="B99" s="42" t="str">
        <f t="shared" ref="B99:B130" si="17">VLOOKUP($A99, WB_data, 2, FALSE)</f>
        <v>MKD</v>
      </c>
      <c r="C99" s="43">
        <f t="shared" ref="C99:C130" si="18">VLOOKUP($A99, WB_data, 3, FALSE)</f>
        <v>2080745</v>
      </c>
      <c r="D99" s="43">
        <v>5129.1589602370341</v>
      </c>
      <c r="E99" s="42" t="s">
        <v>520</v>
      </c>
      <c r="F99">
        <v>3.3160556668764598</v>
      </c>
      <c r="G99">
        <v>2.7850005672611502</v>
      </c>
      <c r="H99">
        <v>-0.28170503292853799</v>
      </c>
      <c r="I99">
        <v>-0.29992047563144703</v>
      </c>
      <c r="J99">
        <v>-0.239290787684491</v>
      </c>
      <c r="K99" s="38">
        <f t="shared" ref="K99:K130" si="19">IF(AVERAGE(F99:J99)=0, 0, 1+(AVERAGE(F99:J99)/100))</f>
        <v>1.0105602798757862</v>
      </c>
      <c r="L99" s="47" t="e">
        <f t="shared" ref="L99:L130" si="20">VLOOKUP(A99, CET, 5, FALSE)/$P$7</f>
        <v>#N/A</v>
      </c>
      <c r="M99" s="29">
        <f t="shared" si="16"/>
        <v>3.1881825854503618</v>
      </c>
      <c r="N99" s="46" t="e">
        <f>VLOOKUP(A99, CET, 11, FALSE)*'Country sheet'!D99</f>
        <v>#N/A</v>
      </c>
      <c r="O99" s="45" t="str">
        <f t="shared" ref="O99:O130" si="21">VLOOKUP(A99, WHO_region, 2, FALSE)</f>
        <v>EUR</v>
      </c>
    </row>
    <row r="100" spans="1:15" x14ac:dyDescent="0.2">
      <c r="A100" s="41" t="s">
        <v>107</v>
      </c>
      <c r="B100" s="42" t="str">
        <f t="shared" si="17"/>
        <v>MDG</v>
      </c>
      <c r="C100" s="43">
        <f t="shared" si="18"/>
        <v>24894380</v>
      </c>
      <c r="D100" s="43">
        <v>400.036275054268</v>
      </c>
      <c r="E100" s="42" t="s">
        <v>369</v>
      </c>
      <c r="F100">
        <v>5.7138443419104803</v>
      </c>
      <c r="G100">
        <v>5.8264294445198903</v>
      </c>
      <c r="H100">
        <v>6.0804081108829804</v>
      </c>
      <c r="I100">
        <v>7.4041917420212302</v>
      </c>
      <c r="J100">
        <v>6.65480186532701</v>
      </c>
      <c r="K100" s="38">
        <f t="shared" si="19"/>
        <v>1.0633593510093231</v>
      </c>
      <c r="L100" s="38">
        <f t="shared" si="20"/>
        <v>0.27987144348734011</v>
      </c>
      <c r="M100" s="29">
        <f t="shared" si="16"/>
        <v>0.24865454464634268</v>
      </c>
      <c r="N100" s="45">
        <f>VLOOKUP(A100, CET, 11, FALSE)*'Country sheet'!D100</f>
        <v>203.60464613373574</v>
      </c>
      <c r="O100" s="45" t="str">
        <f t="shared" si="21"/>
        <v>AFR</v>
      </c>
    </row>
    <row r="101" spans="1:15" x14ac:dyDescent="0.2">
      <c r="A101" s="41" t="s">
        <v>108</v>
      </c>
      <c r="B101" s="42" t="str">
        <f t="shared" si="17"/>
        <v>MWI</v>
      </c>
      <c r="C101" s="43">
        <f t="shared" si="18"/>
        <v>17205289</v>
      </c>
      <c r="D101" s="43">
        <v>315.77732637257452</v>
      </c>
      <c r="E101" s="42" t="s">
        <v>369</v>
      </c>
      <c r="F101">
        <v>21.271265001378001</v>
      </c>
      <c r="G101">
        <v>27.283333333333299</v>
      </c>
      <c r="H101">
        <v>23.792064946968701</v>
      </c>
      <c r="I101">
        <v>21.8673475542553</v>
      </c>
      <c r="J101">
        <v>21.711113213649899</v>
      </c>
      <c r="K101" s="38">
        <f t="shared" si="19"/>
        <v>1.2318502480991704</v>
      </c>
      <c r="L101" s="38">
        <f t="shared" si="20"/>
        <v>0.13814930827460192</v>
      </c>
      <c r="M101" s="29">
        <f t="shared" si="16"/>
        <v>0.19628086799918404</v>
      </c>
      <c r="N101" s="45">
        <f>VLOOKUP(A101, CET, 11, FALSE)*'Country sheet'!D101</f>
        <v>105.12912640169004</v>
      </c>
      <c r="O101" s="45" t="str">
        <f t="shared" si="21"/>
        <v>AFR</v>
      </c>
    </row>
    <row r="102" spans="1:15" x14ac:dyDescent="0.2">
      <c r="A102" s="41" t="s">
        <v>109</v>
      </c>
      <c r="B102" s="42" t="str">
        <f t="shared" si="17"/>
        <v>MYS</v>
      </c>
      <c r="C102" s="43">
        <f t="shared" si="18"/>
        <v>30684804</v>
      </c>
      <c r="D102" s="43">
        <v>9671.0247170740695</v>
      </c>
      <c r="E102" s="42" t="s">
        <v>520</v>
      </c>
      <c r="F102">
        <v>1.6635710247920401</v>
      </c>
      <c r="G102">
        <v>2.1050123123361399</v>
      </c>
      <c r="H102">
        <v>3.1429905087910699</v>
      </c>
      <c r="I102">
        <v>2.10438980238344</v>
      </c>
      <c r="J102">
        <v>2.0905665952574499</v>
      </c>
      <c r="K102" s="38">
        <f t="shared" si="19"/>
        <v>1.0222130604871202</v>
      </c>
      <c r="L102" s="38">
        <f t="shared" si="20"/>
        <v>7.3743148003132344</v>
      </c>
      <c r="M102" s="29">
        <f t="shared" si="16"/>
        <v>6.0113154662320456</v>
      </c>
      <c r="N102" s="45">
        <f>VLOOKUP(A102, CET, 11, FALSE)*'Country sheet'!D102</f>
        <v>5458.7340080800986</v>
      </c>
      <c r="O102" s="45" t="str">
        <f t="shared" si="21"/>
        <v>WPR</v>
      </c>
    </row>
    <row r="103" spans="1:15" x14ac:dyDescent="0.2">
      <c r="A103" s="41" t="s">
        <v>110</v>
      </c>
      <c r="B103" s="42" t="str">
        <f t="shared" si="17"/>
        <v>MDV</v>
      </c>
      <c r="C103" s="43">
        <f t="shared" si="18"/>
        <v>475513</v>
      </c>
      <c r="D103" s="43">
        <v>9282.7235527396078</v>
      </c>
      <c r="E103" s="42" t="s">
        <v>520</v>
      </c>
      <c r="F103">
        <v>10.884695658563</v>
      </c>
      <c r="G103">
        <v>3.8055168187519302</v>
      </c>
      <c r="H103">
        <v>2.1201131097234902</v>
      </c>
      <c r="I103">
        <v>0.95320665877741895</v>
      </c>
      <c r="J103">
        <v>0.50250941361177104</v>
      </c>
      <c r="K103" s="38">
        <f t="shared" si="19"/>
        <v>1.0365320833188552</v>
      </c>
      <c r="L103" s="38">
        <f t="shared" si="20"/>
        <v>5.1424889062907857</v>
      </c>
      <c r="M103" s="29">
        <f t="shared" si="16"/>
        <v>5.7699552316129923</v>
      </c>
      <c r="N103" s="45">
        <f>VLOOKUP(A103, CET, 11, FALSE)*'Country sheet'!D103</f>
        <v>5055.5610574290049</v>
      </c>
      <c r="O103" s="45" t="str">
        <f t="shared" si="21"/>
        <v>SEA</v>
      </c>
    </row>
    <row r="104" spans="1:15" x14ac:dyDescent="0.2">
      <c r="A104" s="41" t="s">
        <v>111</v>
      </c>
      <c r="B104" s="42" t="str">
        <f t="shared" si="17"/>
        <v>MLI</v>
      </c>
      <c r="C104" s="43">
        <f t="shared" si="18"/>
        <v>17965429</v>
      </c>
      <c r="D104" s="43">
        <v>779.87493300841356</v>
      </c>
      <c r="E104" s="42" t="s">
        <v>369</v>
      </c>
      <c r="F104">
        <v>5.3231284706405804</v>
      </c>
      <c r="G104">
        <v>-0.60673635635152001</v>
      </c>
      <c r="H104">
        <v>0.883814547137875</v>
      </c>
      <c r="I104">
        <v>1.4506905760595199</v>
      </c>
      <c r="J104">
        <v>-1.79964707083376</v>
      </c>
      <c r="K104" s="38">
        <f t="shared" si="19"/>
        <v>1.0105025003333055</v>
      </c>
      <c r="L104" s="38">
        <f t="shared" si="20"/>
        <v>0.43826677107804751</v>
      </c>
      <c r="M104" s="29">
        <f t="shared" si="16"/>
        <v>0.48475465461725292</v>
      </c>
      <c r="N104" s="45">
        <f>VLOOKUP(A104, CET, 11, FALSE)*'Country sheet'!D104</f>
        <v>356.39929152762221</v>
      </c>
      <c r="O104" s="45" t="str">
        <f t="shared" si="21"/>
        <v>AFR</v>
      </c>
    </row>
    <row r="105" spans="1:15" x14ac:dyDescent="0.2">
      <c r="A105" s="41" t="s">
        <v>112</v>
      </c>
      <c r="B105" s="42" t="str">
        <f t="shared" si="17"/>
        <v>MLT</v>
      </c>
      <c r="C105" s="43">
        <f t="shared" si="18"/>
        <v>455356</v>
      </c>
      <c r="D105" s="43">
        <v>25128.937378266495</v>
      </c>
      <c r="E105" s="42" t="s">
        <v>315</v>
      </c>
      <c r="F105">
        <v>2.3758205776038199</v>
      </c>
      <c r="G105">
        <v>1.1802843636654801</v>
      </c>
      <c r="H105">
        <v>0.31030647218172902</v>
      </c>
      <c r="I105">
        <v>1.1005482637893</v>
      </c>
      <c r="J105">
        <v>0.64270277152727595</v>
      </c>
      <c r="K105" s="38">
        <f t="shared" si="19"/>
        <v>1.0112193248975352</v>
      </c>
      <c r="L105" s="38">
        <f t="shared" si="20"/>
        <v>15.289317410597755</v>
      </c>
      <c r="M105" s="29">
        <f t="shared" si="16"/>
        <v>15.619644694450944</v>
      </c>
      <c r="N105" s="45">
        <f>VLOOKUP(A105, CET, 11, FALSE)*'Country sheet'!D105</f>
        <v>13537.247707811472</v>
      </c>
      <c r="O105" s="45" t="str">
        <f t="shared" si="21"/>
        <v>EUR</v>
      </c>
    </row>
    <row r="106" spans="1:15" x14ac:dyDescent="0.2">
      <c r="A106" s="41" t="s">
        <v>113</v>
      </c>
      <c r="B106" s="42" t="str">
        <f t="shared" si="17"/>
        <v>MHL</v>
      </c>
      <c r="C106" s="43">
        <f t="shared" si="18"/>
        <v>57735</v>
      </c>
      <c r="D106" s="43">
        <v>3368.8040183597473</v>
      </c>
      <c r="E106" s="42" t="s">
        <v>520</v>
      </c>
      <c r="F106">
        <v>0</v>
      </c>
      <c r="G106">
        <v>0</v>
      </c>
      <c r="H106">
        <v>0</v>
      </c>
      <c r="I106">
        <v>0</v>
      </c>
      <c r="J106">
        <v>0</v>
      </c>
      <c r="K106" s="38">
        <f t="shared" si="19"/>
        <v>0</v>
      </c>
      <c r="L106" s="38">
        <f t="shared" si="20"/>
        <v>2.1127316627512398</v>
      </c>
      <c r="M106" s="29">
        <f t="shared" si="16"/>
        <v>2.0939811747681536</v>
      </c>
      <c r="N106" s="45">
        <f>VLOOKUP(A106, CET, 11, FALSE)*'Country sheet'!D106</f>
        <v>1783.4107441485023</v>
      </c>
      <c r="O106" s="45" t="str">
        <f t="shared" si="21"/>
        <v>WPR</v>
      </c>
    </row>
    <row r="107" spans="1:15" x14ac:dyDescent="0.2">
      <c r="A107" s="41" t="s">
        <v>114</v>
      </c>
      <c r="B107" s="42" t="str">
        <f t="shared" si="17"/>
        <v>MRT</v>
      </c>
      <c r="C107" s="43">
        <f t="shared" si="18"/>
        <v>4163534</v>
      </c>
      <c r="D107" s="43">
        <v>1135.558646158682</v>
      </c>
      <c r="E107" s="42" t="s">
        <v>374</v>
      </c>
      <c r="F107">
        <v>4.90242727217991</v>
      </c>
      <c r="G107">
        <v>4.1291017378339303</v>
      </c>
      <c r="H107">
        <v>3.5343685614732601</v>
      </c>
      <c r="I107">
        <v>3.2547268811763299</v>
      </c>
      <c r="J107">
        <v>1.4717104564999699</v>
      </c>
      <c r="K107" s="38">
        <f t="shared" si="19"/>
        <v>1.0345846698183268</v>
      </c>
      <c r="L107" s="38">
        <f t="shared" si="20"/>
        <v>0.65501827199164708</v>
      </c>
      <c r="M107" s="29">
        <f t="shared" si="16"/>
        <v>0.70584053419030535</v>
      </c>
      <c r="N107" s="45">
        <f>VLOOKUP(A107, CET, 11, FALSE)*'Country sheet'!D107</f>
        <v>422.75180366898383</v>
      </c>
      <c r="O107" s="45" t="str">
        <f t="shared" si="21"/>
        <v>AFR</v>
      </c>
    </row>
    <row r="108" spans="1:15" x14ac:dyDescent="0.2">
      <c r="A108" s="41" t="s">
        <v>115</v>
      </c>
      <c r="B108" s="42" t="str">
        <f t="shared" si="17"/>
        <v>MUS</v>
      </c>
      <c r="C108" s="43">
        <f t="shared" si="18"/>
        <v>1263473</v>
      </c>
      <c r="D108" s="43">
        <v>9681.6185668967355</v>
      </c>
      <c r="E108" s="42" t="s">
        <v>520</v>
      </c>
      <c r="F108">
        <v>3.8521603331597798</v>
      </c>
      <c r="G108">
        <v>3.5432957393483702</v>
      </c>
      <c r="H108">
        <v>3.2176919199468301</v>
      </c>
      <c r="I108">
        <v>1.28654970760235</v>
      </c>
      <c r="J108">
        <v>0.97767513471901701</v>
      </c>
      <c r="K108" s="38">
        <f t="shared" si="19"/>
        <v>1.0257547456695526</v>
      </c>
      <c r="L108" s="38">
        <f t="shared" si="20"/>
        <v>7.0801520490733489</v>
      </c>
      <c r="M108" s="29">
        <f t="shared" si="16"/>
        <v>6.0179003913200244</v>
      </c>
      <c r="N108" s="45">
        <f>VLOOKUP(A108, CET, 11, FALSE)*'Country sheet'!D108</f>
        <v>5972.5232492432569</v>
      </c>
      <c r="O108" s="45" t="str">
        <f t="shared" si="21"/>
        <v>AFR</v>
      </c>
    </row>
    <row r="109" spans="1:15" x14ac:dyDescent="0.2">
      <c r="A109" s="41" t="s">
        <v>116</v>
      </c>
      <c r="B109" s="42" t="str">
        <f t="shared" si="17"/>
        <v>MEX</v>
      </c>
      <c r="C109" s="43">
        <f t="shared" si="18"/>
        <v>123333376</v>
      </c>
      <c r="D109" s="43">
        <v>8739.1424713967681</v>
      </c>
      <c r="E109" s="42" t="s">
        <v>520</v>
      </c>
      <c r="F109">
        <v>4.1115098107029304</v>
      </c>
      <c r="G109">
        <v>3.8063906974720698</v>
      </c>
      <c r="H109">
        <v>4.0186160807867299</v>
      </c>
      <c r="I109">
        <v>2.7206406496403002</v>
      </c>
      <c r="J109">
        <v>2.8217078474765298</v>
      </c>
      <c r="K109" s="38">
        <f t="shared" si="19"/>
        <v>1.0349577301721571</v>
      </c>
      <c r="L109" s="38">
        <f t="shared" si="20"/>
        <v>8.0376696684938658</v>
      </c>
      <c r="M109" s="29">
        <f t="shared" si="16"/>
        <v>5.4320761074227315</v>
      </c>
      <c r="N109" s="45">
        <f>VLOOKUP(A109, CET, 11, FALSE)*'Country sheet'!D109</f>
        <v>5499.2507632153502</v>
      </c>
      <c r="O109" s="45" t="str">
        <f t="shared" si="21"/>
        <v>AMR</v>
      </c>
    </row>
    <row r="110" spans="1:15" x14ac:dyDescent="0.2">
      <c r="A110" s="41" t="s">
        <v>117</v>
      </c>
      <c r="B110" s="42" t="str">
        <f t="shared" si="17"/>
        <v>FSM</v>
      </c>
      <c r="C110" s="43">
        <f t="shared" si="18"/>
        <v>110215</v>
      </c>
      <c r="D110" s="43">
        <v>2993.2005625368597</v>
      </c>
      <c r="E110" s="42" t="s">
        <v>374</v>
      </c>
      <c r="F110">
        <v>5.0185035304562602</v>
      </c>
      <c r="G110">
        <v>1.7523273735073901</v>
      </c>
      <c r="H110">
        <v>0.65028489176857696</v>
      </c>
      <c r="I110">
        <v>-0.29811583738108199</v>
      </c>
      <c r="J110">
        <v>-1.03746806405332</v>
      </c>
      <c r="K110" s="38">
        <f t="shared" si="19"/>
        <v>1.0121710637885957</v>
      </c>
      <c r="L110" s="38">
        <f t="shared" si="20"/>
        <v>1.9602910467240928</v>
      </c>
      <c r="M110" s="29">
        <f t="shared" si="16"/>
        <v>1.8605135817040923</v>
      </c>
      <c r="N110" s="45">
        <f>VLOOKUP(A110, CET, 11, FALSE)*'Country sheet'!D110</f>
        <v>1651.2975786904021</v>
      </c>
      <c r="O110" s="45" t="str">
        <f t="shared" si="21"/>
        <v>WPR</v>
      </c>
    </row>
    <row r="111" spans="1:15" x14ac:dyDescent="0.2">
      <c r="A111" s="41" t="s">
        <v>118</v>
      </c>
      <c r="B111" s="42" t="str">
        <f t="shared" si="17"/>
        <v>MDA</v>
      </c>
      <c r="C111" s="43">
        <f t="shared" si="18"/>
        <v>3551954</v>
      </c>
      <c r="D111" s="43">
        <v>2272.4057070729746</v>
      </c>
      <c r="E111" s="42" t="s">
        <v>374</v>
      </c>
      <c r="F111">
        <v>4.5463342735529997</v>
      </c>
      <c r="G111">
        <v>4.5978789736313104</v>
      </c>
      <c r="H111">
        <v>5.0887855462588503</v>
      </c>
      <c r="I111">
        <v>9.6762403310186507</v>
      </c>
      <c r="J111">
        <v>6.3593089803793399</v>
      </c>
      <c r="K111" s="38">
        <f t="shared" si="19"/>
        <v>1.0605370962096823</v>
      </c>
      <c r="L111" s="38">
        <f t="shared" si="20"/>
        <v>1.3707746019316105</v>
      </c>
      <c r="M111" s="29">
        <f t="shared" si="16"/>
        <v>1.4124819212140907</v>
      </c>
      <c r="N111" s="45">
        <f>VLOOKUP(A111, CET, 11, FALSE)*'Country sheet'!D111</f>
        <v>980.08603410703051</v>
      </c>
      <c r="O111" s="45" t="str">
        <f t="shared" si="21"/>
        <v>EUR</v>
      </c>
    </row>
    <row r="112" spans="1:15" x14ac:dyDescent="0.2">
      <c r="A112" s="41" t="s">
        <v>119</v>
      </c>
      <c r="B112" s="42" t="str">
        <f t="shared" si="17"/>
        <v>MNG</v>
      </c>
      <c r="C112" s="43">
        <f t="shared" si="18"/>
        <v>3056359</v>
      </c>
      <c r="D112" s="43">
        <v>3660.1507461606066</v>
      </c>
      <c r="E112" s="42" t="s">
        <v>374</v>
      </c>
      <c r="F112">
        <v>14.317602040816301</v>
      </c>
      <c r="G112">
        <v>10.4881450488145</v>
      </c>
      <c r="H112">
        <v>12.225448119161801</v>
      </c>
      <c r="I112">
        <v>6.5800573646026699</v>
      </c>
      <c r="J112">
        <v>1.05535327951032</v>
      </c>
      <c r="K112" s="38">
        <f t="shared" si="19"/>
        <v>1.0893332117058112</v>
      </c>
      <c r="L112" s="38">
        <f t="shared" si="20"/>
        <v>2.4831147220046983</v>
      </c>
      <c r="M112" s="29">
        <f t="shared" si="16"/>
        <v>2.2750764715026737</v>
      </c>
      <c r="N112" s="45">
        <f>VLOOKUP(A112, CET, 11, FALSE)*'Country sheet'!D112</f>
        <v>1747.8886024885599</v>
      </c>
      <c r="O112" s="45" t="str">
        <f t="shared" si="21"/>
        <v>WPR</v>
      </c>
    </row>
    <row r="113" spans="1:15" x14ac:dyDescent="0.2">
      <c r="A113" s="41" t="s">
        <v>120</v>
      </c>
      <c r="B113" s="42" t="str">
        <f t="shared" si="17"/>
        <v>MNE</v>
      </c>
      <c r="C113" s="43">
        <f t="shared" si="18"/>
        <v>622303</v>
      </c>
      <c r="D113" s="43">
        <v>7028.9365768509397</v>
      </c>
      <c r="E113" s="42" t="s">
        <v>520</v>
      </c>
      <c r="F113">
        <v>4.1452472498110904</v>
      </c>
      <c r="G113">
        <v>2.2058926814118101</v>
      </c>
      <c r="H113">
        <v>-0.71051405171021997</v>
      </c>
      <c r="I113">
        <v>1.5486915822248799</v>
      </c>
      <c r="J113">
        <v>-0.27138502338525999</v>
      </c>
      <c r="K113" s="38">
        <f t="shared" si="19"/>
        <v>1.0138358648767045</v>
      </c>
      <c r="L113" s="38">
        <f t="shared" si="20"/>
        <v>5.8606271208561731</v>
      </c>
      <c r="M113" s="29">
        <f t="shared" si="16"/>
        <v>4.369046341179418</v>
      </c>
      <c r="N113" s="45">
        <f>VLOOKUP(A113, CET, 11, FALSE)*'Country sheet'!D113</f>
        <v>4813.1530723710484</v>
      </c>
      <c r="O113" s="45" t="str">
        <f t="shared" si="21"/>
        <v>EUR</v>
      </c>
    </row>
    <row r="114" spans="1:15" x14ac:dyDescent="0.2">
      <c r="A114" s="41" t="s">
        <v>121</v>
      </c>
      <c r="B114" s="42" t="str">
        <f t="shared" si="17"/>
        <v>MAR</v>
      </c>
      <c r="C114" s="43">
        <f t="shared" si="18"/>
        <v>35126296</v>
      </c>
      <c r="D114" s="43">
        <v>2897.6634395556498</v>
      </c>
      <c r="E114" s="42" t="s">
        <v>374</v>
      </c>
      <c r="F114">
        <v>1.28712240079213</v>
      </c>
      <c r="G114">
        <v>1.8806546672408599</v>
      </c>
      <c r="H114">
        <v>0.442310053557051</v>
      </c>
      <c r="I114">
        <v>1.5579071134626901</v>
      </c>
      <c r="J114">
        <v>1.63531114327061</v>
      </c>
      <c r="K114" s="38">
        <f t="shared" si="19"/>
        <v>1.0136066107566466</v>
      </c>
      <c r="L114" s="38">
        <f t="shared" si="20"/>
        <v>1.8935982772122162</v>
      </c>
      <c r="M114" s="29">
        <f t="shared" si="16"/>
        <v>1.8011296175661107</v>
      </c>
      <c r="N114" s="45">
        <f>VLOOKUP(A114, CET, 11, FALSE)*'Country sheet'!D114</f>
        <v>1475.8985975395722</v>
      </c>
      <c r="O114" s="45" t="str">
        <f t="shared" si="21"/>
        <v>EMR</v>
      </c>
    </row>
    <row r="115" spans="1:15" x14ac:dyDescent="0.2">
      <c r="A115" s="41" t="s">
        <v>122</v>
      </c>
      <c r="B115" s="42" t="str">
        <f t="shared" si="17"/>
        <v>MOZ</v>
      </c>
      <c r="C115" s="43">
        <f t="shared" si="18"/>
        <v>27829942</v>
      </c>
      <c r="D115" s="43">
        <v>391.55289477024877</v>
      </c>
      <c r="E115" s="42" t="s">
        <v>369</v>
      </c>
      <c r="F115">
        <v>0</v>
      </c>
      <c r="G115">
        <v>0</v>
      </c>
      <c r="H115">
        <v>0</v>
      </c>
      <c r="I115">
        <v>0</v>
      </c>
      <c r="J115">
        <v>0</v>
      </c>
      <c r="K115" s="38">
        <f t="shared" si="19"/>
        <v>0</v>
      </c>
      <c r="L115" s="38">
        <f t="shared" si="20"/>
        <v>0.35013703993735318</v>
      </c>
      <c r="M115" s="29">
        <f t="shared" si="16"/>
        <v>0.24338144519730295</v>
      </c>
      <c r="N115" s="45">
        <f>VLOOKUP(A115, CET, 11, FALSE)*'Country sheet'!D115</f>
        <v>183.68751124126507</v>
      </c>
      <c r="O115" s="45" t="str">
        <f t="shared" si="21"/>
        <v>AFR</v>
      </c>
    </row>
    <row r="116" spans="1:15" x14ac:dyDescent="0.2">
      <c r="A116" s="41" t="s">
        <v>123</v>
      </c>
      <c r="B116" s="42" t="str">
        <f t="shared" si="17"/>
        <v>NAM</v>
      </c>
      <c r="C116" s="43">
        <f t="shared" si="18"/>
        <v>2358041</v>
      </c>
      <c r="D116" s="43">
        <v>4786.2353029512751</v>
      </c>
      <c r="E116" s="42" t="s">
        <v>520</v>
      </c>
      <c r="F116">
        <v>6.7219977733488498</v>
      </c>
      <c r="G116">
        <v>5.6009250229040797</v>
      </c>
      <c r="H116">
        <v>5.3495261275238404</v>
      </c>
      <c r="I116">
        <v>3.39566065540328</v>
      </c>
      <c r="J116">
        <v>6.7277954072160497</v>
      </c>
      <c r="K116" s="38">
        <f t="shared" si="19"/>
        <v>1.0555918099727921</v>
      </c>
      <c r="L116" s="38">
        <f t="shared" si="20"/>
        <v>3.5228073610023491</v>
      </c>
      <c r="M116" s="29">
        <f t="shared" si="16"/>
        <v>2.9750281012994395</v>
      </c>
      <c r="N116" s="45">
        <f>VLOOKUP(A116, CET, 11, FALSE)*'Country sheet'!D116</f>
        <v>2486.3854171848538</v>
      </c>
      <c r="O116" s="45" t="str">
        <f t="shared" si="21"/>
        <v>AFR</v>
      </c>
    </row>
    <row r="117" spans="1:15" x14ac:dyDescent="0.2">
      <c r="A117" s="41" t="s">
        <v>124</v>
      </c>
      <c r="B117" s="42" t="str">
        <f t="shared" si="17"/>
        <v>NPL</v>
      </c>
      <c r="C117" s="43">
        <f t="shared" si="18"/>
        <v>27261131</v>
      </c>
      <c r="D117" s="43">
        <v>777.14759551216548</v>
      </c>
      <c r="E117" s="42" t="s">
        <v>369</v>
      </c>
      <c r="F117">
        <v>9.4598098035712894</v>
      </c>
      <c r="G117">
        <v>9.0401631191764693</v>
      </c>
      <c r="H117">
        <v>8.3641546965955609</v>
      </c>
      <c r="I117">
        <v>7.8689089559090499</v>
      </c>
      <c r="J117">
        <v>8.7903433200462899</v>
      </c>
      <c r="K117" s="38">
        <f t="shared" si="19"/>
        <v>1.0870467597905973</v>
      </c>
      <c r="L117" s="38">
        <f t="shared" si="20"/>
        <v>0.42516640563821456</v>
      </c>
      <c r="M117" s="29">
        <f t="shared" si="16"/>
        <v>0.48305939619816463</v>
      </c>
      <c r="N117" s="45">
        <f>VLOOKUP(A117, CET, 11, FALSE)*'Country sheet'!D117</f>
        <v>387.52966959498264</v>
      </c>
      <c r="O117" s="45" t="str">
        <f t="shared" si="21"/>
        <v>SEA</v>
      </c>
    </row>
    <row r="118" spans="1:15" x14ac:dyDescent="0.2">
      <c r="A118" s="41" t="s">
        <v>125</v>
      </c>
      <c r="B118" s="42" t="str">
        <f t="shared" si="17"/>
        <v>NLD</v>
      </c>
      <c r="C118" s="43">
        <f t="shared" si="18"/>
        <v>17030314</v>
      </c>
      <c r="D118" s="43">
        <v>46007.852920654703</v>
      </c>
      <c r="E118" s="42" t="s">
        <v>315</v>
      </c>
      <c r="F118">
        <v>2.4555476529160898</v>
      </c>
      <c r="G118">
        <v>2.5068985265788402</v>
      </c>
      <c r="H118">
        <v>0.97603507969966097</v>
      </c>
      <c r="I118">
        <v>0.60024814727877496</v>
      </c>
      <c r="J118">
        <v>0.31666666666666299</v>
      </c>
      <c r="K118" s="38">
        <f t="shared" si="19"/>
        <v>1.01371079214628</v>
      </c>
      <c r="L118" s="38">
        <f t="shared" si="20"/>
        <v>34.95892064735056</v>
      </c>
      <c r="M118" s="29">
        <f t="shared" si="16"/>
        <v>28.597560850173824</v>
      </c>
      <c r="N118" s="45">
        <f>VLOOKUP(A118, CET, 11, FALSE)*'Country sheet'!D118</f>
        <v>25879.827417461522</v>
      </c>
      <c r="O118" s="45" t="str">
        <f t="shared" si="21"/>
        <v>EUR</v>
      </c>
    </row>
    <row r="119" spans="1:15" x14ac:dyDescent="0.2">
      <c r="A119" s="41" t="s">
        <v>126</v>
      </c>
      <c r="B119" s="42" t="str">
        <f t="shared" si="17"/>
        <v>NZL</v>
      </c>
      <c r="C119" s="43">
        <f t="shared" si="18"/>
        <v>4693200</v>
      </c>
      <c r="D119" s="43">
        <v>40026.85219646708</v>
      </c>
      <c r="E119" s="42" t="s">
        <v>315</v>
      </c>
      <c r="F119">
        <v>1.0599131844563501</v>
      </c>
      <c r="G119">
        <v>1.1344226644581199</v>
      </c>
      <c r="H119">
        <v>1.2275075059740499</v>
      </c>
      <c r="I119">
        <v>0.29270462813610099</v>
      </c>
      <c r="J119">
        <v>0.64624028445450199</v>
      </c>
      <c r="K119" s="38">
        <f t="shared" si="19"/>
        <v>1.0087215765349582</v>
      </c>
      <c r="L119" s="38">
        <f t="shared" si="20"/>
        <v>25.746981858522577</v>
      </c>
      <c r="M119" s="29">
        <f t="shared" si="16"/>
        <v>24.879890467905195</v>
      </c>
      <c r="N119" s="45">
        <f>VLOOKUP(A119, CET, 11, FALSE)*'Country sheet'!D119</f>
        <v>20148.027940362448</v>
      </c>
      <c r="O119" s="45" t="str">
        <f t="shared" si="21"/>
        <v>WPR</v>
      </c>
    </row>
    <row r="120" spans="1:15" x14ac:dyDescent="0.2">
      <c r="A120" s="41" t="s">
        <v>127</v>
      </c>
      <c r="B120" s="42" t="str">
        <f t="shared" si="17"/>
        <v>NIC</v>
      </c>
      <c r="C120" s="43">
        <f t="shared" si="18"/>
        <v>6303974</v>
      </c>
      <c r="D120" s="43">
        <v>2107.574237691832</v>
      </c>
      <c r="E120" s="42" t="s">
        <v>374</v>
      </c>
      <c r="F120">
        <v>7.1935505333895202</v>
      </c>
      <c r="G120">
        <v>7.1354678528940001</v>
      </c>
      <c r="H120">
        <v>6.0359686179843104</v>
      </c>
      <c r="I120">
        <v>3.99737996694398</v>
      </c>
      <c r="J120">
        <v>3.52317317628476</v>
      </c>
      <c r="K120" s="38">
        <f t="shared" si="19"/>
        <v>1.0557710802949931</v>
      </c>
      <c r="L120" s="38">
        <f t="shared" si="20"/>
        <v>1.1159129470112241</v>
      </c>
      <c r="M120" s="29">
        <f t="shared" si="16"/>
        <v>1.3100259777954706</v>
      </c>
      <c r="N120" s="45">
        <f>VLOOKUP(A120, CET, 11, FALSE)*'Country sheet'!D120</f>
        <v>1090.061602675934</v>
      </c>
      <c r="O120" s="45" t="str">
        <f t="shared" si="21"/>
        <v>AMR</v>
      </c>
    </row>
    <row r="121" spans="1:15" x14ac:dyDescent="0.2">
      <c r="A121" s="41" t="s">
        <v>128</v>
      </c>
      <c r="B121" s="42" t="str">
        <f t="shared" si="17"/>
        <v>NER</v>
      </c>
      <c r="C121" s="43">
        <f t="shared" si="18"/>
        <v>20788838</v>
      </c>
      <c r="D121" s="43">
        <v>362.13113227433365</v>
      </c>
      <c r="E121" s="42" t="s">
        <v>369</v>
      </c>
      <c r="F121">
        <v>0.45508982035926798</v>
      </c>
      <c r="G121">
        <v>2.2972311495531601</v>
      </c>
      <c r="H121">
        <v>-0.93028725998446105</v>
      </c>
      <c r="I121">
        <v>-0.57609036983308604</v>
      </c>
      <c r="J121">
        <v>1.6538892238780301</v>
      </c>
      <c r="K121" s="38">
        <f t="shared" si="19"/>
        <v>1.0057996651279457</v>
      </c>
      <c r="L121" s="38">
        <f t="shared" si="20"/>
        <v>0.25367071260767421</v>
      </c>
      <c r="M121" s="29">
        <f t="shared" si="16"/>
        <v>0.22509346630058374</v>
      </c>
      <c r="N121" s="45">
        <f>VLOOKUP(A121, CET, 11, FALSE)*'Country sheet'!D121</f>
        <v>186.139118525594</v>
      </c>
      <c r="O121" s="45" t="str">
        <f t="shared" si="21"/>
        <v>AFR</v>
      </c>
    </row>
    <row r="122" spans="1:15" x14ac:dyDescent="0.2">
      <c r="A122" s="41" t="s">
        <v>129</v>
      </c>
      <c r="B122" s="42" t="str">
        <f t="shared" si="17"/>
        <v>NGA</v>
      </c>
      <c r="C122" s="43">
        <f t="shared" si="18"/>
        <v>185960289</v>
      </c>
      <c r="D122" s="43">
        <v>2175.9996702185845</v>
      </c>
      <c r="E122" s="42" t="s">
        <v>374</v>
      </c>
      <c r="F122">
        <v>12.217781735103101</v>
      </c>
      <c r="G122">
        <v>8.4758272850289291</v>
      </c>
      <c r="H122">
        <v>8.0624858244499897</v>
      </c>
      <c r="I122">
        <v>9.0093871832678101</v>
      </c>
      <c r="J122">
        <v>15.6753405526234</v>
      </c>
      <c r="K122" s="38">
        <f t="shared" si="19"/>
        <v>1.1068816451609464</v>
      </c>
      <c r="L122" s="38">
        <f t="shared" si="20"/>
        <v>1.8400058731401723</v>
      </c>
      <c r="M122" s="29">
        <f t="shared" si="16"/>
        <v>1.3525578575977724</v>
      </c>
      <c r="N122" s="45">
        <f>VLOOKUP(A122, CET, 11, FALSE)*'Country sheet'!D122</f>
        <v>1121.360176000929</v>
      </c>
      <c r="O122" s="45" t="str">
        <f t="shared" si="21"/>
        <v>AFR</v>
      </c>
    </row>
    <row r="123" spans="1:15" x14ac:dyDescent="0.2">
      <c r="A123" s="41" t="s">
        <v>130</v>
      </c>
      <c r="B123" s="42" t="str">
        <f t="shared" si="17"/>
        <v>NOR</v>
      </c>
      <c r="C123" s="43">
        <f t="shared" si="18"/>
        <v>5234519</v>
      </c>
      <c r="D123" s="43">
        <v>70941.525268083264</v>
      </c>
      <c r="E123" s="42" t="s">
        <v>315</v>
      </c>
      <c r="F123">
        <v>0.69686411149824101</v>
      </c>
      <c r="G123">
        <v>2.1204862035311902</v>
      </c>
      <c r="H123">
        <v>2.0417028670720998</v>
      </c>
      <c r="I123">
        <v>2.1711366538952799</v>
      </c>
      <c r="J123">
        <v>3.5500000000000198</v>
      </c>
      <c r="K123" s="38">
        <f t="shared" si="19"/>
        <v>1.0211603796719937</v>
      </c>
      <c r="L123" s="38">
        <f t="shared" si="20"/>
        <v>111.63416862438005</v>
      </c>
      <c r="M123" s="29">
        <f t="shared" si="16"/>
        <v>44.095832708319428</v>
      </c>
      <c r="N123" s="45">
        <f>VLOOKUP(A123, CET, 11, FALSE)*'Country sheet'!D123</f>
        <v>64523.804771446536</v>
      </c>
      <c r="O123" s="45" t="str">
        <f t="shared" si="21"/>
        <v>EUR</v>
      </c>
    </row>
    <row r="124" spans="1:15" x14ac:dyDescent="0.2">
      <c r="A124" s="41" t="s">
        <v>131</v>
      </c>
      <c r="B124" s="42" t="str">
        <f t="shared" si="17"/>
        <v>OMN</v>
      </c>
      <c r="C124" s="43">
        <f t="shared" si="18"/>
        <v>4479219</v>
      </c>
      <c r="D124" s="43">
        <v>14721.647332879553</v>
      </c>
      <c r="E124" s="42" t="s">
        <v>315</v>
      </c>
      <c r="F124">
        <v>2.9477349525720702</v>
      </c>
      <c r="G124">
        <v>1.0455283875536301</v>
      </c>
      <c r="H124">
        <v>1.02234314452965</v>
      </c>
      <c r="I124">
        <v>6.5290133028648098E-2</v>
      </c>
      <c r="J124">
        <v>1.1092080580702901</v>
      </c>
      <c r="K124" s="38">
        <f t="shared" si="19"/>
        <v>1.0123802093515086</v>
      </c>
      <c r="L124" s="47">
        <f t="shared" si="20"/>
        <v>0</v>
      </c>
      <c r="M124" s="29">
        <f t="shared" si="16"/>
        <v>9.1506814313392475</v>
      </c>
      <c r="N124" s="46">
        <f>VLOOKUP(A124, CET, 11, FALSE)*'Country sheet'!D124</f>
        <v>0</v>
      </c>
      <c r="O124" s="45" t="str">
        <f t="shared" si="21"/>
        <v>EMR</v>
      </c>
    </row>
    <row r="125" spans="1:15" x14ac:dyDescent="0.2">
      <c r="A125" s="41" t="s">
        <v>132</v>
      </c>
      <c r="B125" s="42" t="str">
        <f t="shared" si="17"/>
        <v>PAK</v>
      </c>
      <c r="C125" s="43">
        <f t="shared" si="18"/>
        <v>203627284</v>
      </c>
      <c r="D125" s="43">
        <v>1368.4543262762857</v>
      </c>
      <c r="E125" s="42" t="s">
        <v>374</v>
      </c>
      <c r="F125">
        <v>9.6823518605568495</v>
      </c>
      <c r="G125">
        <v>7.6921561189956602</v>
      </c>
      <c r="H125">
        <v>7.1893840284702799</v>
      </c>
      <c r="I125">
        <v>2.5293281725422601</v>
      </c>
      <c r="J125">
        <v>3.7651191635658501</v>
      </c>
      <c r="K125" s="38">
        <f t="shared" si="19"/>
        <v>1.0617166786882617</v>
      </c>
      <c r="L125" s="38">
        <f t="shared" si="20"/>
        <v>0.79674040720438521</v>
      </c>
      <c r="M125" s="29">
        <f t="shared" si="16"/>
        <v>0.85060382917370903</v>
      </c>
      <c r="N125" s="45">
        <f>VLOOKUP(A125, CET, 11, FALSE)*'Country sheet'!D125</f>
        <v>757.29396982160119</v>
      </c>
      <c r="O125" s="45" t="str">
        <f t="shared" si="21"/>
        <v>EMR</v>
      </c>
    </row>
    <row r="126" spans="1:15" x14ac:dyDescent="0.2">
      <c r="A126" s="41" t="s">
        <v>133</v>
      </c>
      <c r="B126" s="42" t="str">
        <f t="shared" si="17"/>
        <v>PLW</v>
      </c>
      <c r="C126" s="43">
        <f t="shared" si="18"/>
        <v>17725</v>
      </c>
      <c r="D126" s="43">
        <v>17150.042313117065</v>
      </c>
      <c r="E126" s="42" t="s">
        <v>315</v>
      </c>
      <c r="F126">
        <v>3.6141804788213601</v>
      </c>
      <c r="G126">
        <v>3.3548100422128502</v>
      </c>
      <c r="H126">
        <v>4.19174548581256</v>
      </c>
      <c r="I126">
        <v>0.94904064369715002</v>
      </c>
      <c r="J126">
        <v>-1.0423053341508399</v>
      </c>
      <c r="K126" s="38">
        <f t="shared" si="19"/>
        <v>1.0221349426327861</v>
      </c>
      <c r="L126" s="38">
        <f t="shared" si="20"/>
        <v>9.4560819629339594</v>
      </c>
      <c r="M126" s="29">
        <f t="shared" si="16"/>
        <v>10.660123163718414</v>
      </c>
      <c r="N126" s="45">
        <f>VLOOKUP(A126, CET, 11, FALSE)*'Country sheet'!D126</f>
        <v>10638.909644248939</v>
      </c>
      <c r="O126" s="45" t="str">
        <f t="shared" si="21"/>
        <v>WPR</v>
      </c>
    </row>
    <row r="127" spans="1:15" x14ac:dyDescent="0.2">
      <c r="A127" s="41" t="s">
        <v>134</v>
      </c>
      <c r="B127" s="42" t="str">
        <f t="shared" si="17"/>
        <v>PAN</v>
      </c>
      <c r="C127" s="43">
        <f t="shared" si="18"/>
        <v>4037078</v>
      </c>
      <c r="D127" s="43">
        <v>14356.32405417978</v>
      </c>
      <c r="E127" s="42" t="s">
        <v>315</v>
      </c>
      <c r="F127">
        <v>5.6981994030786502</v>
      </c>
      <c r="G127">
        <v>4.0271605344298598</v>
      </c>
      <c r="H127">
        <v>2.6266836535332398</v>
      </c>
      <c r="I127">
        <v>0.136399710403449</v>
      </c>
      <c r="J127">
        <v>0.73973402530001497</v>
      </c>
      <c r="K127" s="38">
        <f t="shared" si="19"/>
        <v>1.0264563546534904</v>
      </c>
      <c r="L127" s="38">
        <f t="shared" si="20"/>
        <v>8.1805827460193168</v>
      </c>
      <c r="M127" s="29">
        <f t="shared" si="16"/>
        <v>8.923603790689091</v>
      </c>
      <c r="N127" s="45">
        <f>VLOOKUP(A127, CET, 11, FALSE)*'Country sheet'!D127</f>
        <v>8294.4344630108699</v>
      </c>
      <c r="O127" s="45" t="str">
        <f t="shared" si="21"/>
        <v>AMR</v>
      </c>
    </row>
    <row r="128" spans="1:15" x14ac:dyDescent="0.2">
      <c r="A128" s="41" t="s">
        <v>135</v>
      </c>
      <c r="B128" s="42" t="str">
        <f t="shared" si="17"/>
        <v>PNG</v>
      </c>
      <c r="C128" s="43">
        <f t="shared" si="18"/>
        <v>8271760</v>
      </c>
      <c r="D128" s="43">
        <v>2509.6290070048503</v>
      </c>
      <c r="E128" s="42" t="s">
        <v>374</v>
      </c>
      <c r="F128">
        <v>4.5372050816696898</v>
      </c>
      <c r="G128">
        <v>4.96031746031744</v>
      </c>
      <c r="H128">
        <v>5.2221172022684401</v>
      </c>
      <c r="I128">
        <v>5.9959577812710503</v>
      </c>
      <c r="J128">
        <v>6.6737288135593298</v>
      </c>
      <c r="K128" s="38">
        <f t="shared" si="19"/>
        <v>1.0547786526781719</v>
      </c>
      <c r="L128" s="38">
        <f t="shared" si="20"/>
        <v>1.277881101540068</v>
      </c>
      <c r="M128" s="29">
        <f t="shared" si="16"/>
        <v>1.5599351780870112</v>
      </c>
      <c r="N128" s="45">
        <f>VLOOKUP(A128, CET, 11, FALSE)*'Country sheet'!D128</f>
        <v>986.43028750148153</v>
      </c>
      <c r="O128" s="45" t="str">
        <f t="shared" si="21"/>
        <v>WPR</v>
      </c>
    </row>
    <row r="129" spans="1:15" x14ac:dyDescent="0.2">
      <c r="A129" s="41" t="s">
        <v>136</v>
      </c>
      <c r="B129" s="42" t="str">
        <f t="shared" si="17"/>
        <v>PRY</v>
      </c>
      <c r="C129" s="43">
        <f t="shared" si="18"/>
        <v>6777872</v>
      </c>
      <c r="D129" s="43">
        <v>5319.4102178970252</v>
      </c>
      <c r="E129" s="42" t="s">
        <v>520</v>
      </c>
      <c r="F129">
        <v>3.6759189797449099</v>
      </c>
      <c r="G129">
        <v>2.6838573871859102</v>
      </c>
      <c r="H129">
        <v>5.0288276745675997</v>
      </c>
      <c r="I129">
        <v>3.1290027447392301</v>
      </c>
      <c r="J129">
        <v>4.0868228057724298</v>
      </c>
      <c r="K129" s="38">
        <f t="shared" si="19"/>
        <v>1.0372088591840201</v>
      </c>
      <c r="L129" s="38">
        <f t="shared" si="20"/>
        <v>2.5950632993996345</v>
      </c>
      <c r="M129" s="29">
        <f t="shared" si="16"/>
        <v>3.3064389606638884</v>
      </c>
      <c r="N129" s="45">
        <f>VLOOKUP(A129, CET, 11, FALSE)*'Country sheet'!D129</f>
        <v>1955.6810750416116</v>
      </c>
      <c r="O129" s="45" t="str">
        <f t="shared" si="21"/>
        <v>AMR</v>
      </c>
    </row>
    <row r="130" spans="1:15" x14ac:dyDescent="0.2">
      <c r="A130" s="41" t="s">
        <v>137</v>
      </c>
      <c r="B130" s="42" t="str">
        <f t="shared" si="17"/>
        <v>PER</v>
      </c>
      <c r="C130" s="43">
        <f t="shared" si="18"/>
        <v>30926032</v>
      </c>
      <c r="D130" s="43">
        <v>6205.3709003814502</v>
      </c>
      <c r="E130" s="42" t="s">
        <v>520</v>
      </c>
      <c r="F130">
        <v>3.6557090678100801</v>
      </c>
      <c r="G130">
        <v>2.8067165093761499</v>
      </c>
      <c r="H130">
        <v>3.2449630424415798</v>
      </c>
      <c r="I130">
        <v>3.5492880494792902</v>
      </c>
      <c r="J130">
        <v>3.5921132414744901</v>
      </c>
      <c r="K130" s="38">
        <f t="shared" si="19"/>
        <v>1.0336975798211632</v>
      </c>
      <c r="L130" s="38">
        <f t="shared" si="20"/>
        <v>5.2199001566170713</v>
      </c>
      <c r="M130" s="29">
        <f t="shared" si="16"/>
        <v>3.8571343945913306</v>
      </c>
      <c r="N130" s="45">
        <f>VLOOKUP(A130, CET, 11, FALSE)*'Country sheet'!D130</f>
        <v>4025.327192684636</v>
      </c>
      <c r="O130" s="45" t="str">
        <f t="shared" si="21"/>
        <v>AMR</v>
      </c>
    </row>
    <row r="131" spans="1:15" x14ac:dyDescent="0.2">
      <c r="A131" s="41" t="s">
        <v>138</v>
      </c>
      <c r="B131" s="42" t="str">
        <f t="shared" ref="B131:B162" si="22">VLOOKUP($A131, WB_data, 2, FALSE)</f>
        <v>PHL</v>
      </c>
      <c r="C131" s="43">
        <f t="shared" ref="C131:C162" si="23">VLOOKUP($A131, WB_data, 3, FALSE)</f>
        <v>103663927</v>
      </c>
      <c r="D131" s="43">
        <v>2941.2120399935598</v>
      </c>
      <c r="E131" s="42" t="s">
        <v>374</v>
      </c>
      <c r="F131">
        <v>3.02696391124798</v>
      </c>
      <c r="G131">
        <v>2.5826876614179701</v>
      </c>
      <c r="H131">
        <v>3.5978234386420702</v>
      </c>
      <c r="I131">
        <v>0.67419253684541203</v>
      </c>
      <c r="J131">
        <v>1.25369880080983</v>
      </c>
      <c r="K131" s="38">
        <f t="shared" ref="K131:K162" si="24">IF(AVERAGE(F131:J131)=0, 0, 1+(AVERAGE(F131:J131)/100))</f>
        <v>1.0222707326979266</v>
      </c>
      <c r="L131" s="38">
        <f t="shared" ref="L131:L162" si="25">VLOOKUP(A131, CET, 5, FALSE)/$P$7</f>
        <v>1.6923290263638737</v>
      </c>
      <c r="M131" s="29">
        <f t="shared" si="16"/>
        <v>1.8281985562777439</v>
      </c>
      <c r="N131" s="45">
        <f>VLOOKUP(A131, CET, 11, FALSE)*'Country sheet'!D131</f>
        <v>1520.1435311064754</v>
      </c>
      <c r="O131" s="45" t="str">
        <f t="shared" ref="O131:O162" si="26">VLOOKUP(A131, WHO_region, 2, FALSE)</f>
        <v>WPR</v>
      </c>
    </row>
    <row r="132" spans="1:15" x14ac:dyDescent="0.2">
      <c r="A132" s="41" t="s">
        <v>139</v>
      </c>
      <c r="B132" s="42" t="str">
        <f t="shared" si="22"/>
        <v>POL</v>
      </c>
      <c r="C132" s="43">
        <f t="shared" si="23"/>
        <v>37970087</v>
      </c>
      <c r="D132" s="43">
        <v>12431.575424249173</v>
      </c>
      <c r="E132" s="42" t="s">
        <v>315</v>
      </c>
      <c r="F132">
        <v>3.56037151702788</v>
      </c>
      <c r="G132">
        <v>0.99198260633235003</v>
      </c>
      <c r="H132">
        <v>5.38213132400467E-2</v>
      </c>
      <c r="I132">
        <v>-0.87412587412584897</v>
      </c>
      <c r="J132">
        <v>-0.664767331434023</v>
      </c>
      <c r="K132" s="38">
        <f t="shared" si="24"/>
        <v>1.0061345644620807</v>
      </c>
      <c r="L132" s="38">
        <f t="shared" si="25"/>
        <v>9.4179718089271738</v>
      </c>
      <c r="M132" s="29">
        <f t="shared" ref="M132:M184" si="27">D132/$P$4</f>
        <v>7.7272185527025057</v>
      </c>
      <c r="N132" s="45">
        <f>VLOOKUP(A132, CET, 11, FALSE)*'Country sheet'!D132</f>
        <v>7133.6225130110288</v>
      </c>
      <c r="O132" s="45" t="str">
        <f t="shared" si="26"/>
        <v>EUR</v>
      </c>
    </row>
    <row r="133" spans="1:15" x14ac:dyDescent="0.2">
      <c r="A133" s="41" t="s">
        <v>140</v>
      </c>
      <c r="B133" s="42" t="str">
        <f t="shared" si="22"/>
        <v>PRT</v>
      </c>
      <c r="C133" s="43">
        <f t="shared" si="23"/>
        <v>10325452</v>
      </c>
      <c r="D133" s="43">
        <v>19977.398490827902</v>
      </c>
      <c r="E133" s="42" t="s">
        <v>315</v>
      </c>
      <c r="F133">
        <v>2.7733385405157902</v>
      </c>
      <c r="G133">
        <v>0.27441666666668002</v>
      </c>
      <c r="H133">
        <v>-0.27815336746742098</v>
      </c>
      <c r="I133">
        <v>0.48793862390473602</v>
      </c>
      <c r="J133">
        <v>0.60739707464166104</v>
      </c>
      <c r="K133" s="38">
        <f t="shared" si="24"/>
        <v>1.0077298750765229</v>
      </c>
      <c r="L133" s="38">
        <f t="shared" si="25"/>
        <v>14.273443617854346</v>
      </c>
      <c r="M133" s="29">
        <f t="shared" si="27"/>
        <v>12.417551194029766</v>
      </c>
      <c r="N133" s="45">
        <f>VLOOKUP(A133, CET, 11, FALSE)*'Country sheet'!D133</f>
        <v>11075.075260346899</v>
      </c>
      <c r="O133" s="45" t="str">
        <f t="shared" si="26"/>
        <v>EUR</v>
      </c>
    </row>
    <row r="134" spans="1:15" x14ac:dyDescent="0.2">
      <c r="A134" s="41" t="s">
        <v>141</v>
      </c>
      <c r="B134" s="42" t="str">
        <f t="shared" si="22"/>
        <v>PRI</v>
      </c>
      <c r="C134" s="43">
        <f t="shared" si="23"/>
        <v>3406495</v>
      </c>
      <c r="D134" s="43">
        <v>30628.754775803282</v>
      </c>
      <c r="E134" s="42" t="s">
        <v>315</v>
      </c>
      <c r="F134">
        <v>0</v>
      </c>
      <c r="G134">
        <v>0</v>
      </c>
      <c r="H134">
        <v>0</v>
      </c>
      <c r="I134">
        <v>0</v>
      </c>
      <c r="J134">
        <v>0</v>
      </c>
      <c r="K134" s="38">
        <f t="shared" si="24"/>
        <v>0</v>
      </c>
      <c r="L134" s="38">
        <f t="shared" si="25"/>
        <v>17.68430240146176</v>
      </c>
      <c r="M134" s="29">
        <f t="shared" si="27"/>
        <v>19.038221148391337</v>
      </c>
      <c r="N134" s="45">
        <f>VLOOKUP(A134, CET, 11, FALSE)*'Country sheet'!D134</f>
        <v>15950.7500461769</v>
      </c>
      <c r="O134" s="45" t="str">
        <f t="shared" si="26"/>
        <v>AMR</v>
      </c>
    </row>
    <row r="135" spans="1:15" x14ac:dyDescent="0.2">
      <c r="A135" s="41" t="s">
        <v>142</v>
      </c>
      <c r="B135" s="42" t="str">
        <f t="shared" si="22"/>
        <v>QAT</v>
      </c>
      <c r="C135" s="43">
        <f t="shared" si="23"/>
        <v>2654374</v>
      </c>
      <c r="D135" s="43">
        <v>57163.060991835686</v>
      </c>
      <c r="E135" s="42" t="s">
        <v>315</v>
      </c>
      <c r="F135">
        <v>2.3153485343166098</v>
      </c>
      <c r="G135">
        <v>3.2142365650588198</v>
      </c>
      <c r="H135">
        <v>3.35163873634386</v>
      </c>
      <c r="I135">
        <v>1.6101852075824801</v>
      </c>
      <c r="J135">
        <v>2.8725599111252</v>
      </c>
      <c r="K135" s="38">
        <f t="shared" si="24"/>
        <v>1.0267279379088539</v>
      </c>
      <c r="L135" s="38">
        <f t="shared" si="25"/>
        <v>200.48918363351606</v>
      </c>
      <c r="M135" s="29">
        <f t="shared" si="27"/>
        <v>35.531414993772245</v>
      </c>
      <c r="N135" s="45">
        <f>VLOOKUP(A135, CET, 11, FALSE)*'Country sheet'!D135</f>
        <v>113145.3548554537</v>
      </c>
      <c r="O135" s="45" t="str">
        <f t="shared" si="26"/>
        <v>EMR</v>
      </c>
    </row>
    <row r="136" spans="1:15" x14ac:dyDescent="0.2">
      <c r="A136" s="41" t="s">
        <v>143</v>
      </c>
      <c r="B136" s="42" t="str">
        <f t="shared" si="22"/>
        <v>ROU</v>
      </c>
      <c r="C136" s="43">
        <f t="shared" si="23"/>
        <v>19702332</v>
      </c>
      <c r="D136" s="43">
        <v>9567.0977819132968</v>
      </c>
      <c r="E136" s="42" t="s">
        <v>520</v>
      </c>
      <c r="F136">
        <v>3.33492267693443</v>
      </c>
      <c r="G136">
        <v>3.98471235548128</v>
      </c>
      <c r="H136">
        <v>1.06830987684293</v>
      </c>
      <c r="I136">
        <v>-0.59415643749513702</v>
      </c>
      <c r="J136">
        <v>-1.5447966681390399</v>
      </c>
      <c r="K136" s="38">
        <f t="shared" si="24"/>
        <v>1.012497983607249</v>
      </c>
      <c r="L136" s="38">
        <f t="shared" si="25"/>
        <v>6.9967860871835033</v>
      </c>
      <c r="M136" s="29">
        <f t="shared" si="27"/>
        <v>5.9467165627066434</v>
      </c>
      <c r="N136" s="45">
        <f>VLOOKUP(A136, CET, 11, FALSE)*'Country sheet'!D136</f>
        <v>5882.2881121962637</v>
      </c>
      <c r="O136" s="45" t="str">
        <f t="shared" si="26"/>
        <v>EUR</v>
      </c>
    </row>
    <row r="137" spans="1:15" x14ac:dyDescent="0.2">
      <c r="A137" s="41" t="s">
        <v>144</v>
      </c>
      <c r="B137" s="42" t="str">
        <f t="shared" si="22"/>
        <v>RUS</v>
      </c>
      <c r="C137" s="43">
        <f t="shared" si="23"/>
        <v>144342396</v>
      </c>
      <c r="D137" s="43">
        <v>8745.3751164880796</v>
      </c>
      <c r="E137" s="42" t="s">
        <v>520</v>
      </c>
      <c r="F137">
        <v>5.0747430079914997</v>
      </c>
      <c r="G137">
        <v>6.7546683390348603</v>
      </c>
      <c r="H137">
        <v>7.8201697001385</v>
      </c>
      <c r="I137">
        <v>15.534395993570101</v>
      </c>
      <c r="J137">
        <v>7.0424372541371003</v>
      </c>
      <c r="K137" s="38">
        <f t="shared" si="24"/>
        <v>1.0844528285897441</v>
      </c>
      <c r="L137" s="38">
        <f t="shared" si="25"/>
        <v>10.136110023492561</v>
      </c>
      <c r="M137" s="29">
        <f t="shared" si="27"/>
        <v>5.4359501949087026</v>
      </c>
      <c r="N137" s="45">
        <f>VLOOKUP(A137, CET, 11, FALSE)*'Country sheet'!D137</f>
        <v>4649.9324766034933</v>
      </c>
      <c r="O137" s="45" t="str">
        <f t="shared" si="26"/>
        <v>EUR</v>
      </c>
    </row>
    <row r="138" spans="1:15" x14ac:dyDescent="0.2">
      <c r="A138" s="41" t="s">
        <v>145</v>
      </c>
      <c r="B138" s="42" t="str">
        <f t="shared" si="22"/>
        <v>RWA</v>
      </c>
      <c r="C138" s="43">
        <f t="shared" si="23"/>
        <v>11668818</v>
      </c>
      <c r="D138" s="43">
        <v>726.35304899962375</v>
      </c>
      <c r="E138" s="42" t="s">
        <v>369</v>
      </c>
      <c r="F138">
        <v>10.2710182318876</v>
      </c>
      <c r="G138">
        <v>5.9242686798484696</v>
      </c>
      <c r="H138">
        <v>2.3544905282036401</v>
      </c>
      <c r="I138">
        <v>2.5285028419242201</v>
      </c>
      <c r="J138">
        <v>7.1743430198201299</v>
      </c>
      <c r="K138" s="38">
        <f t="shared" si="24"/>
        <v>1.0565052466033682</v>
      </c>
      <c r="L138" s="38">
        <f t="shared" si="25"/>
        <v>0.38467436700600366</v>
      </c>
      <c r="M138" s="29">
        <f t="shared" si="27"/>
        <v>0.45148652238345838</v>
      </c>
      <c r="N138" s="45">
        <f>VLOOKUP(A138, CET, 11, FALSE)*'Country sheet'!D138</f>
        <v>332.7923937892042</v>
      </c>
      <c r="O138" s="45" t="str">
        <f t="shared" si="26"/>
        <v>AFR</v>
      </c>
    </row>
    <row r="139" spans="1:15" x14ac:dyDescent="0.2">
      <c r="A139" s="41" t="s">
        <v>146</v>
      </c>
      <c r="B139" s="42" t="str">
        <f t="shared" si="22"/>
        <v>WSM</v>
      </c>
      <c r="C139" s="43">
        <f t="shared" si="23"/>
        <v>194535</v>
      </c>
      <c r="D139" s="43">
        <v>4043.6939997593245</v>
      </c>
      <c r="E139" s="42" t="s">
        <v>520</v>
      </c>
      <c r="F139">
        <v>2.0490188352115801</v>
      </c>
      <c r="G139">
        <v>0.61008572090513702</v>
      </c>
      <c r="H139">
        <v>-0.40681608842496297</v>
      </c>
      <c r="I139">
        <v>0.72498067814110401</v>
      </c>
      <c r="J139">
        <v>1.30626118347744</v>
      </c>
      <c r="K139" s="38">
        <f t="shared" si="24"/>
        <v>1.0085670606586206</v>
      </c>
      <c r="L139" s="38">
        <f t="shared" si="25"/>
        <v>2.2592175672148262</v>
      </c>
      <c r="M139" s="29">
        <f t="shared" si="27"/>
        <v>2.5134792840046853</v>
      </c>
      <c r="N139" s="45">
        <f>VLOOKUP(A139, CET, 11, FALSE)*'Country sheet'!D139</f>
        <v>1817.7847379372342</v>
      </c>
      <c r="O139" s="45" t="str">
        <f t="shared" si="26"/>
        <v>WPR</v>
      </c>
    </row>
    <row r="140" spans="1:15" x14ac:dyDescent="0.2">
      <c r="A140" s="41" t="s">
        <v>147</v>
      </c>
      <c r="B140" s="42" t="str">
        <f t="shared" si="22"/>
        <v>STP</v>
      </c>
      <c r="C140" s="43">
        <f t="shared" si="23"/>
        <v>203227</v>
      </c>
      <c r="D140" s="43">
        <v>1710.1339476791939</v>
      </c>
      <c r="E140" s="42" t="s">
        <v>374</v>
      </c>
      <c r="F140">
        <v>10.6379353431629</v>
      </c>
      <c r="G140">
        <v>8.1058327087546704</v>
      </c>
      <c r="H140">
        <v>6.9984994396641804</v>
      </c>
      <c r="I140">
        <v>5.2458783502245696</v>
      </c>
      <c r="J140">
        <v>5.4305196611915898</v>
      </c>
      <c r="K140" s="38">
        <f t="shared" si="24"/>
        <v>1.0728373310059958</v>
      </c>
      <c r="L140" s="38">
        <f t="shared" si="25"/>
        <v>0.98490929261289484</v>
      </c>
      <c r="M140" s="29">
        <f t="shared" si="27"/>
        <v>1.0629850455105259</v>
      </c>
      <c r="N140" s="45">
        <f>VLOOKUP(A140, CET, 11, FALSE)*'Country sheet'!D140</f>
        <v>896.80453385137901</v>
      </c>
      <c r="O140" s="45" t="str">
        <f t="shared" si="26"/>
        <v>AFR</v>
      </c>
    </row>
    <row r="141" spans="1:15" x14ac:dyDescent="0.2">
      <c r="A141" s="41" t="s">
        <v>148</v>
      </c>
      <c r="B141" s="42" t="str">
        <f t="shared" si="22"/>
        <v>SAU</v>
      </c>
      <c r="C141" s="43">
        <f t="shared" si="23"/>
        <v>32442572</v>
      </c>
      <c r="D141" s="43">
        <v>19879.297530417749</v>
      </c>
      <c r="E141" s="42" t="s">
        <v>315</v>
      </c>
      <c r="F141">
        <v>2.8662702990504898</v>
      </c>
      <c r="G141">
        <v>3.5110420979986299</v>
      </c>
      <c r="H141">
        <v>2.24185348779065</v>
      </c>
      <c r="I141">
        <v>1.2226931855233001</v>
      </c>
      <c r="J141">
        <v>2.0534707682396598</v>
      </c>
      <c r="K141" s="38">
        <f t="shared" si="24"/>
        <v>1.0237906596772055</v>
      </c>
      <c r="L141" s="38">
        <f t="shared" si="25"/>
        <v>23.577084964761159</v>
      </c>
      <c r="M141" s="29">
        <f t="shared" si="27"/>
        <v>12.356573599843223</v>
      </c>
      <c r="N141" s="45">
        <f>VLOOKUP(A141, CET, 11, FALSE)*'Country sheet'!D141</f>
        <v>15840.390520172336</v>
      </c>
      <c r="O141" s="45" t="str">
        <f t="shared" si="26"/>
        <v>EMR</v>
      </c>
    </row>
    <row r="142" spans="1:15" x14ac:dyDescent="0.2">
      <c r="A142" s="41" t="s">
        <v>149</v>
      </c>
      <c r="B142" s="42" t="str">
        <f t="shared" si="22"/>
        <v>SEN</v>
      </c>
      <c r="C142" s="43">
        <f t="shared" si="23"/>
        <v>14993528</v>
      </c>
      <c r="D142" s="43">
        <v>1269.040407024213</v>
      </c>
      <c r="E142" s="42" t="s">
        <v>374</v>
      </c>
      <c r="F142">
        <v>1.41822871177848</v>
      </c>
      <c r="G142">
        <v>0.71024548669522503</v>
      </c>
      <c r="H142">
        <v>-1.0902550744689401</v>
      </c>
      <c r="I142">
        <v>0.13521193363520001</v>
      </c>
      <c r="J142">
        <v>0.83728494255743202</v>
      </c>
      <c r="K142" s="38">
        <f t="shared" si="24"/>
        <v>1.0040214320003948</v>
      </c>
      <c r="L142" s="38">
        <f t="shared" si="25"/>
        <v>0.64787261811537455</v>
      </c>
      <c r="M142" s="29">
        <f t="shared" si="27"/>
        <v>0.78881012604071443</v>
      </c>
      <c r="N142" s="45">
        <f>VLOOKUP(A142, CET, 11, FALSE)*'Country sheet'!D142</f>
        <v>501.83080858200685</v>
      </c>
      <c r="O142" s="45" t="str">
        <f t="shared" si="26"/>
        <v>AFR</v>
      </c>
    </row>
    <row r="143" spans="1:15" x14ac:dyDescent="0.2">
      <c r="A143" s="41" t="s">
        <v>150</v>
      </c>
      <c r="B143" s="42" t="str">
        <f t="shared" si="22"/>
        <v>SRB</v>
      </c>
      <c r="C143" s="43">
        <f t="shared" si="23"/>
        <v>7058322</v>
      </c>
      <c r="D143" s="43">
        <v>5756.3811935104359</v>
      </c>
      <c r="E143" s="42" t="s">
        <v>520</v>
      </c>
      <c r="F143">
        <v>7.3303858959663604</v>
      </c>
      <c r="G143">
        <v>7.6942636289666604</v>
      </c>
      <c r="H143">
        <v>2.08244793880151</v>
      </c>
      <c r="I143">
        <v>1.39235822000187</v>
      </c>
      <c r="J143">
        <v>1.12231397417765</v>
      </c>
      <c r="K143" s="38">
        <f t="shared" si="24"/>
        <v>1.0392435393158281</v>
      </c>
      <c r="L143" s="38">
        <f t="shared" si="25"/>
        <v>5.0912783868441656</v>
      </c>
      <c r="M143" s="29">
        <f t="shared" si="27"/>
        <v>3.5780513761881578</v>
      </c>
      <c r="N143" s="45">
        <f>VLOOKUP(A143, CET, 11, FALSE)*'Country sheet'!D143</f>
        <v>3642.9699193140814</v>
      </c>
      <c r="O143" s="45" t="str">
        <f t="shared" si="26"/>
        <v>EUR</v>
      </c>
    </row>
    <row r="144" spans="1:15" x14ac:dyDescent="0.2">
      <c r="A144" s="41" t="s">
        <v>151</v>
      </c>
      <c r="B144" s="42" t="str">
        <f t="shared" si="22"/>
        <v>SYC</v>
      </c>
      <c r="C144" s="43">
        <f t="shared" si="23"/>
        <v>94677</v>
      </c>
      <c r="D144" s="43">
        <v>15077.839024285322</v>
      </c>
      <c r="E144" s="42" t="s">
        <v>315</v>
      </c>
      <c r="F144">
        <v>7.1103706232640196</v>
      </c>
      <c r="G144">
        <v>4.3389384832910398</v>
      </c>
      <c r="H144">
        <v>1.38583454581262</v>
      </c>
      <c r="I144">
        <v>4.0419441072562297</v>
      </c>
      <c r="J144">
        <v>-1.01548191697642</v>
      </c>
      <c r="K144" s="38">
        <f t="shared" si="24"/>
        <v>1.031723211685295</v>
      </c>
      <c r="L144" s="38">
        <f t="shared" si="25"/>
        <v>11.034080527277473</v>
      </c>
      <c r="M144" s="29">
        <f t="shared" si="27"/>
        <v>9.3720830600322884</v>
      </c>
      <c r="N144" s="45">
        <f>VLOOKUP(A144, CET, 11, FALSE)*'Country sheet'!D144</f>
        <v>9460.8738313480226</v>
      </c>
      <c r="O144" s="45" t="str">
        <f t="shared" si="26"/>
        <v>AFR</v>
      </c>
    </row>
    <row r="145" spans="1:15" x14ac:dyDescent="0.2">
      <c r="A145" s="41" t="s">
        <v>152</v>
      </c>
      <c r="B145" s="42" t="str">
        <f t="shared" si="22"/>
        <v>SLE</v>
      </c>
      <c r="C145" s="43">
        <f t="shared" si="23"/>
        <v>7328838</v>
      </c>
      <c r="D145" s="43">
        <v>501.41571285783152</v>
      </c>
      <c r="E145" s="42" t="s">
        <v>369</v>
      </c>
      <c r="F145">
        <v>6.5883596163225402</v>
      </c>
      <c r="G145">
        <v>5.5182713695583097</v>
      </c>
      <c r="H145">
        <v>4.6454620467015797</v>
      </c>
      <c r="I145">
        <v>6.69367927894743</v>
      </c>
      <c r="J145">
        <v>10.883285862247501</v>
      </c>
      <c r="K145" s="38">
        <f t="shared" si="24"/>
        <v>1.0686581163475548</v>
      </c>
      <c r="L145" s="38">
        <f t="shared" si="25"/>
        <v>0.51805990602975727</v>
      </c>
      <c r="M145" s="29">
        <f t="shared" si="27"/>
        <v>0.31166997478484093</v>
      </c>
      <c r="N145" s="45">
        <f>VLOOKUP(A145, CET, 11, FALSE)*'Country sheet'!D145</f>
        <v>304.27607799515209</v>
      </c>
      <c r="O145" s="45" t="str">
        <f t="shared" si="26"/>
        <v>AFR</v>
      </c>
    </row>
    <row r="146" spans="1:15" x14ac:dyDescent="0.2">
      <c r="A146" s="41" t="s">
        <v>153</v>
      </c>
      <c r="B146" s="42" t="str">
        <f t="shared" si="22"/>
        <v>SGP</v>
      </c>
      <c r="C146" s="43">
        <f t="shared" si="23"/>
        <v>5607283</v>
      </c>
      <c r="D146" s="43">
        <v>56724.170385886253</v>
      </c>
      <c r="E146" s="42" t="s">
        <v>315</v>
      </c>
      <c r="F146">
        <v>4.5759598519685101</v>
      </c>
      <c r="G146">
        <v>2.35860114594609</v>
      </c>
      <c r="H146">
        <v>1.0249825282284999</v>
      </c>
      <c r="I146">
        <v>-0.52275248519964101</v>
      </c>
      <c r="J146">
        <v>-0.53228613249260603</v>
      </c>
      <c r="K146" s="38">
        <f t="shared" si="24"/>
        <v>1.0138090098169017</v>
      </c>
      <c r="L146" s="38">
        <f t="shared" si="25"/>
        <v>73.482331636648397</v>
      </c>
      <c r="M146" s="29">
        <f t="shared" si="27"/>
        <v>35.258609374439075</v>
      </c>
      <c r="N146" s="45">
        <f>VLOOKUP(A146, CET, 11, FALSE)*'Country sheet'!D146</f>
        <v>61437.531856070585</v>
      </c>
      <c r="O146" s="45" t="str">
        <f t="shared" si="26"/>
        <v>WPR</v>
      </c>
    </row>
    <row r="147" spans="1:15" x14ac:dyDescent="0.2">
      <c r="A147" s="41" t="s">
        <v>154</v>
      </c>
      <c r="B147" s="42" t="str">
        <f t="shared" si="22"/>
        <v>SVK</v>
      </c>
      <c r="C147" s="43">
        <f t="shared" si="23"/>
        <v>5430798</v>
      </c>
      <c r="D147" s="43">
        <v>16544.227810448727</v>
      </c>
      <c r="E147" s="42" t="s">
        <v>315</v>
      </c>
      <c r="F147">
        <v>3.6061026352288601</v>
      </c>
      <c r="G147">
        <v>1.40047368963031</v>
      </c>
      <c r="H147">
        <v>-7.6165329541982393E-2</v>
      </c>
      <c r="I147">
        <v>-0.325219777427739</v>
      </c>
      <c r="J147">
        <v>-0.52001019627832401</v>
      </c>
      <c r="K147" s="38">
        <f t="shared" si="24"/>
        <v>1.0081703620432223</v>
      </c>
      <c r="L147" s="38">
        <f t="shared" si="25"/>
        <v>11.972543069694597</v>
      </c>
      <c r="M147" s="29">
        <f t="shared" si="27"/>
        <v>10.283560989998767</v>
      </c>
      <c r="N147" s="45">
        <f>VLOOKUP(A147, CET, 11, FALSE)*'Country sheet'!D147</f>
        <v>9142.6265572752127</v>
      </c>
      <c r="O147" s="45" t="str">
        <f t="shared" si="26"/>
        <v>EUR</v>
      </c>
    </row>
    <row r="148" spans="1:15" x14ac:dyDescent="0.2">
      <c r="A148" s="41" t="s">
        <v>155</v>
      </c>
      <c r="B148" s="42" t="str">
        <f t="shared" si="22"/>
        <v>SVN</v>
      </c>
      <c r="C148" s="43">
        <f t="shared" si="23"/>
        <v>2065042</v>
      </c>
      <c r="D148" s="43">
        <v>21617.579854671916</v>
      </c>
      <c r="E148" s="42" t="s">
        <v>315</v>
      </c>
      <c r="F148">
        <v>2.5974138603901</v>
      </c>
      <c r="G148">
        <v>1.7692008588189601</v>
      </c>
      <c r="H148">
        <v>0.19934382657084901</v>
      </c>
      <c r="I148">
        <v>-0.52555228582083802</v>
      </c>
      <c r="J148">
        <v>-5.4999541670491099E-2</v>
      </c>
      <c r="K148" s="38">
        <f t="shared" si="24"/>
        <v>1.0079708134365772</v>
      </c>
      <c r="L148" s="38">
        <f t="shared" si="25"/>
        <v>15.009445967110414</v>
      </c>
      <c r="M148" s="29">
        <f t="shared" si="27"/>
        <v>13.437055113039921</v>
      </c>
      <c r="N148" s="45">
        <f>VLOOKUP(A148, CET, 11, FALSE)*'Country sheet'!D148</f>
        <v>11663.97243315684</v>
      </c>
      <c r="O148" s="45" t="str">
        <f t="shared" si="26"/>
        <v>EUR</v>
      </c>
    </row>
    <row r="149" spans="1:15" x14ac:dyDescent="0.2">
      <c r="A149" s="41" t="s">
        <v>156</v>
      </c>
      <c r="B149" s="42" t="str">
        <f t="shared" si="22"/>
        <v>SLB</v>
      </c>
      <c r="C149" s="43">
        <f t="shared" si="23"/>
        <v>619437</v>
      </c>
      <c r="D149" s="43">
        <v>1990.031496942597</v>
      </c>
      <c r="E149" s="42" t="s">
        <v>374</v>
      </c>
      <c r="F149">
        <v>5.9120060249115598</v>
      </c>
      <c r="G149">
        <v>5.3913638858755704</v>
      </c>
      <c r="H149">
        <v>5.1659023792517402</v>
      </c>
      <c r="I149">
        <v>-0.57446928635956496</v>
      </c>
      <c r="J149">
        <v>0.512485626268813</v>
      </c>
      <c r="K149" s="38">
        <f t="shared" si="24"/>
        <v>1.0328145772598962</v>
      </c>
      <c r="L149" s="38">
        <f t="shared" si="25"/>
        <v>1.1957060819629339</v>
      </c>
      <c r="M149" s="29">
        <f t="shared" si="27"/>
        <v>1.2369637619413729</v>
      </c>
      <c r="N149" s="45">
        <f>VLOOKUP(A149, CET, 11, FALSE)*'Country sheet'!D149</f>
        <v>1010.3872146114455</v>
      </c>
      <c r="O149" s="45" t="str">
        <f t="shared" si="26"/>
        <v>WPR</v>
      </c>
    </row>
    <row r="150" spans="1:15" x14ac:dyDescent="0.2">
      <c r="A150" s="41" t="s">
        <v>157</v>
      </c>
      <c r="B150" s="42" t="str">
        <f t="shared" si="22"/>
        <v>ZAF</v>
      </c>
      <c r="C150" s="43">
        <f t="shared" si="23"/>
        <v>56203654</v>
      </c>
      <c r="D150" s="43">
        <v>5272.6277485923638</v>
      </c>
      <c r="E150" s="42" t="s">
        <v>520</v>
      </c>
      <c r="F150">
        <v>5.7239436619718296</v>
      </c>
      <c r="G150">
        <v>5.7764041351380104</v>
      </c>
      <c r="H150">
        <v>6.1360201511335104</v>
      </c>
      <c r="I150">
        <v>4.5092082779570601</v>
      </c>
      <c r="J150">
        <v>6.5946044145699103</v>
      </c>
      <c r="K150" s="38">
        <f t="shared" si="24"/>
        <v>1.0574803612815407</v>
      </c>
      <c r="L150" s="38">
        <f t="shared" si="25"/>
        <v>5.6141020621247719</v>
      </c>
      <c r="M150" s="29">
        <f t="shared" si="27"/>
        <v>3.2773599137679437</v>
      </c>
      <c r="N150" s="45">
        <f>VLOOKUP(A150, CET, 11, FALSE)*'Country sheet'!D150</f>
        <v>3639.6552661246615</v>
      </c>
      <c r="O150" s="45" t="str">
        <f t="shared" si="26"/>
        <v>AFR</v>
      </c>
    </row>
    <row r="151" spans="1:15" x14ac:dyDescent="0.2">
      <c r="A151" s="41" t="s">
        <v>158</v>
      </c>
      <c r="B151" s="42" t="str">
        <f t="shared" si="22"/>
        <v>SSD</v>
      </c>
      <c r="C151" s="43">
        <f t="shared" si="23"/>
        <v>10832512</v>
      </c>
      <c r="D151" s="43">
        <v>283.4878017288263</v>
      </c>
      <c r="E151" s="42" t="s">
        <v>369</v>
      </c>
      <c r="F151">
        <v>45.078257063458402</v>
      </c>
      <c r="G151">
        <v>-3.9381325828941501E-2</v>
      </c>
      <c r="H151">
        <v>1.6552235983725501</v>
      </c>
      <c r="I151">
        <v>52.8146520738376</v>
      </c>
      <c r="J151">
        <v>379.84802060436698</v>
      </c>
      <c r="K151" s="38">
        <f t="shared" si="24"/>
        <v>1.9587135440284134</v>
      </c>
      <c r="L151" s="38">
        <f t="shared" si="25"/>
        <v>0.73481140694335678</v>
      </c>
      <c r="M151" s="29">
        <f t="shared" si="27"/>
        <v>0.17621034552956827</v>
      </c>
      <c r="N151" s="45">
        <f>VLOOKUP(A151, CET, 11, FALSE)*'Country sheet'!D151</f>
        <v>136.61719159399826</v>
      </c>
      <c r="O151" s="45" t="str">
        <f t="shared" si="26"/>
        <v>AFR</v>
      </c>
    </row>
    <row r="152" spans="1:15" x14ac:dyDescent="0.2">
      <c r="A152" s="41" t="s">
        <v>159</v>
      </c>
      <c r="B152" s="42" t="str">
        <f t="shared" si="22"/>
        <v>ESP</v>
      </c>
      <c r="C152" s="43">
        <f t="shared" si="23"/>
        <v>46483569</v>
      </c>
      <c r="D152" s="43">
        <v>26622.29914362025</v>
      </c>
      <c r="E152" s="42" t="s">
        <v>315</v>
      </c>
      <c r="F152">
        <v>2.4460001854070801</v>
      </c>
      <c r="G152">
        <v>1.40854629241729</v>
      </c>
      <c r="H152">
        <v>-0.15087031349796901</v>
      </c>
      <c r="I152">
        <v>-0.50046132140655897</v>
      </c>
      <c r="J152">
        <v>-0.20267174080637099</v>
      </c>
      <c r="K152" s="38">
        <f t="shared" si="24"/>
        <v>1.006001086204227</v>
      </c>
      <c r="L152" s="38">
        <f t="shared" si="25"/>
        <v>18.4965250587314</v>
      </c>
      <c r="M152" s="29">
        <f t="shared" si="27"/>
        <v>16.547888488606667</v>
      </c>
      <c r="N152" s="45">
        <f>VLOOKUP(A152, CET, 11, FALSE)*'Country sheet'!D152</f>
        <v>14154.256143447532</v>
      </c>
      <c r="O152" s="45" t="str">
        <f t="shared" si="26"/>
        <v>EUR</v>
      </c>
    </row>
    <row r="153" spans="1:15" x14ac:dyDescent="0.2">
      <c r="A153" s="41" t="s">
        <v>160</v>
      </c>
      <c r="B153" s="42" t="str">
        <f t="shared" si="22"/>
        <v>LKA</v>
      </c>
      <c r="C153" s="43">
        <f t="shared" si="23"/>
        <v>21203000</v>
      </c>
      <c r="D153" s="43">
        <v>3886.2915016523889</v>
      </c>
      <c r="E153" s="42" t="s">
        <v>520</v>
      </c>
      <c r="F153">
        <v>7.5429137323943598</v>
      </c>
      <c r="G153">
        <v>6.9084503482844299</v>
      </c>
      <c r="H153">
        <v>3.1790022823606301</v>
      </c>
      <c r="I153">
        <v>3.7683678306209401</v>
      </c>
      <c r="J153">
        <v>3.9588884659307202</v>
      </c>
      <c r="K153" s="38">
        <f t="shared" si="24"/>
        <v>1.0507152453191821</v>
      </c>
      <c r="L153" s="38">
        <f t="shared" si="25"/>
        <v>2.0079287392325762</v>
      </c>
      <c r="M153" s="29">
        <f t="shared" si="27"/>
        <v>2.4156410404912254</v>
      </c>
      <c r="N153" s="45">
        <f>VLOOKUP(A153, CET, 11, FALSE)*'Country sheet'!D153</f>
        <v>1814.8926063511869</v>
      </c>
      <c r="O153" s="45" t="str">
        <f t="shared" si="26"/>
        <v>SEA</v>
      </c>
    </row>
    <row r="154" spans="1:15" x14ac:dyDescent="0.2">
      <c r="A154" s="41" t="s">
        <v>161</v>
      </c>
      <c r="B154" s="42" t="str">
        <f t="shared" si="22"/>
        <v>KNA</v>
      </c>
      <c r="C154" s="43">
        <f t="shared" si="23"/>
        <v>51625</v>
      </c>
      <c r="D154" s="43">
        <v>18575.751733118104</v>
      </c>
      <c r="E154" s="42" t="s">
        <v>315</v>
      </c>
      <c r="F154">
        <v>0.81608928156240301</v>
      </c>
      <c r="G154">
        <v>1.1069855400013999</v>
      </c>
      <c r="H154">
        <v>0.24786539236482399</v>
      </c>
      <c r="I154">
        <v>-2.3018756304560601</v>
      </c>
      <c r="J154">
        <v>-0.68703712329405897</v>
      </c>
      <c r="K154" s="38">
        <f t="shared" si="24"/>
        <v>0.99836405492035707</v>
      </c>
      <c r="L154" s="38">
        <f t="shared" si="25"/>
        <v>10.014633907595927</v>
      </c>
      <c r="M154" s="29">
        <f t="shared" si="27"/>
        <v>11.546315613591286</v>
      </c>
      <c r="N154" s="45">
        <f>VLOOKUP(A154, CET, 11, FALSE)*'Country sheet'!D154</f>
        <v>9254.7537437793271</v>
      </c>
      <c r="O154" s="45" t="str">
        <f t="shared" si="26"/>
        <v>AMR</v>
      </c>
    </row>
    <row r="155" spans="1:15" x14ac:dyDescent="0.2">
      <c r="A155" s="41" t="s">
        <v>162</v>
      </c>
      <c r="B155" s="42" t="str">
        <f t="shared" si="22"/>
        <v>LCA</v>
      </c>
      <c r="C155" s="43">
        <f t="shared" si="23"/>
        <v>180024</v>
      </c>
      <c r="D155" s="43">
        <v>9377.8868578839683</v>
      </c>
      <c r="E155" s="42" t="s">
        <v>520</v>
      </c>
      <c r="F155">
        <v>4.17763587102516</v>
      </c>
      <c r="G155">
        <v>1.47201838917869</v>
      </c>
      <c r="H155">
        <v>3.51847818195019</v>
      </c>
      <c r="I155">
        <v>-0.98430920351253004</v>
      </c>
      <c r="J155">
        <v>-3.0929895887607501</v>
      </c>
      <c r="K155" s="38">
        <f t="shared" si="24"/>
        <v>1.0101816672997614</v>
      </c>
      <c r="L155" s="38">
        <f t="shared" si="25"/>
        <v>4.92216457843905</v>
      </c>
      <c r="M155" s="29">
        <f t="shared" si="27"/>
        <v>5.8291068380629367</v>
      </c>
      <c r="N155" s="45">
        <f>VLOOKUP(A155, CET, 11, FALSE)*'Country sheet'!D155</f>
        <v>4645.2249424066385</v>
      </c>
      <c r="O155" s="45" t="str">
        <f t="shared" si="26"/>
        <v>AMR</v>
      </c>
    </row>
    <row r="156" spans="1:15" x14ac:dyDescent="0.2">
      <c r="A156" s="41" t="s">
        <v>163</v>
      </c>
      <c r="B156" s="42" t="str">
        <f t="shared" si="22"/>
        <v>VCT</v>
      </c>
      <c r="C156" s="43">
        <f t="shared" si="23"/>
        <v>109459</v>
      </c>
      <c r="D156" s="43">
        <v>7041.5608042834892</v>
      </c>
      <c r="E156" s="42" t="s">
        <v>520</v>
      </c>
      <c r="F156">
        <v>2.5984441414708601</v>
      </c>
      <c r="G156">
        <v>0.80512780426796504</v>
      </c>
      <c r="H156">
        <v>0.19385856079404201</v>
      </c>
      <c r="I156">
        <v>-1.7336119495394899</v>
      </c>
      <c r="J156">
        <v>-0.14964164763330101</v>
      </c>
      <c r="K156" s="38">
        <f t="shared" si="24"/>
        <v>1.0034283538187201</v>
      </c>
      <c r="L156" s="38">
        <f t="shared" si="25"/>
        <v>4.4612699034194723</v>
      </c>
      <c r="M156" s="29">
        <f t="shared" si="27"/>
        <v>4.3768933083658981</v>
      </c>
      <c r="N156" s="45">
        <f>VLOOKUP(A156, CET, 11, FALSE)*'Country sheet'!D156</f>
        <v>3972.769474161079</v>
      </c>
      <c r="O156" s="45" t="str">
        <f t="shared" si="26"/>
        <v>AMR</v>
      </c>
    </row>
    <row r="157" spans="1:15" x14ac:dyDescent="0.2">
      <c r="A157" s="41" t="s">
        <v>164</v>
      </c>
      <c r="B157" s="42" t="str">
        <f t="shared" si="22"/>
        <v>SDN</v>
      </c>
      <c r="C157" s="43">
        <f t="shared" si="23"/>
        <v>39847440</v>
      </c>
      <c r="D157" s="43">
        <v>2398.1018799933199</v>
      </c>
      <c r="E157" s="42" t="s">
        <v>374</v>
      </c>
      <c r="F157">
        <v>35.565248867855097</v>
      </c>
      <c r="G157">
        <v>36.521144036690401</v>
      </c>
      <c r="H157">
        <v>36.906642786359399</v>
      </c>
      <c r="I157">
        <v>16.909455709279801</v>
      </c>
      <c r="J157">
        <v>0</v>
      </c>
      <c r="K157" s="38">
        <f t="shared" si="24"/>
        <v>1.2518049828003694</v>
      </c>
      <c r="L157" s="38">
        <f t="shared" si="25"/>
        <v>1.0730390237535892</v>
      </c>
      <c r="M157" s="29">
        <f t="shared" si="27"/>
        <v>1.490612147371847</v>
      </c>
      <c r="N157" s="45">
        <f>VLOOKUP(A157, CET, 11, FALSE)*'Country sheet'!D157</f>
        <v>1111.5137098405457</v>
      </c>
      <c r="O157" s="45" t="str">
        <f t="shared" si="26"/>
        <v>EMR</v>
      </c>
    </row>
    <row r="158" spans="1:15" x14ac:dyDescent="0.2">
      <c r="A158" s="41" t="s">
        <v>165</v>
      </c>
      <c r="B158" s="42" t="str">
        <f t="shared" si="22"/>
        <v>SUR</v>
      </c>
      <c r="C158" s="43">
        <f t="shared" si="23"/>
        <v>564888</v>
      </c>
      <c r="D158" s="43">
        <v>5606.712075324026</v>
      </c>
      <c r="E158" s="42" t="s">
        <v>520</v>
      </c>
      <c r="F158">
        <v>5.0068631936727899</v>
      </c>
      <c r="G158">
        <v>1.92343604108309</v>
      </c>
      <c r="H158">
        <v>3.38341272749481</v>
      </c>
      <c r="I158">
        <v>6.8939035916824203</v>
      </c>
      <c r="J158">
        <v>0</v>
      </c>
      <c r="K158" s="38">
        <f t="shared" si="24"/>
        <v>1.0344152311078663</v>
      </c>
      <c r="L158" s="38">
        <f t="shared" si="25"/>
        <v>7.7708985904463583</v>
      </c>
      <c r="M158" s="29">
        <f t="shared" si="27"/>
        <v>3.4850200469038004</v>
      </c>
      <c r="N158" s="45">
        <f>VLOOKUP(A158, CET, 11, FALSE)*'Country sheet'!D158</f>
        <v>3890.9688537392381</v>
      </c>
      <c r="O158" s="45" t="str">
        <f t="shared" si="26"/>
        <v>AMR</v>
      </c>
    </row>
    <row r="159" spans="1:15" x14ac:dyDescent="0.2">
      <c r="A159" s="44" t="s">
        <v>166</v>
      </c>
      <c r="B159" s="42" t="str">
        <f t="shared" si="22"/>
        <v>SWZ</v>
      </c>
      <c r="C159" s="43">
        <f t="shared" si="23"/>
        <v>1113984</v>
      </c>
      <c r="D159" s="43">
        <v>3426.826597150407</v>
      </c>
      <c r="E159" s="42" t="s">
        <v>374</v>
      </c>
      <c r="F159">
        <v>8.9396091852030608</v>
      </c>
      <c r="G159">
        <v>5.62091576250522</v>
      </c>
      <c r="H159">
        <v>5.6802299278325803</v>
      </c>
      <c r="I159">
        <v>4.9523561485730898</v>
      </c>
      <c r="J159">
        <v>7.84727459085686</v>
      </c>
      <c r="K159" s="38">
        <f t="shared" si="24"/>
        <v>1.0660807712299416</v>
      </c>
      <c r="L159" s="38">
        <f t="shared" si="25"/>
        <v>1.8566790655181415</v>
      </c>
      <c r="M159" s="29">
        <f t="shared" si="27"/>
        <v>2.1300468488284396</v>
      </c>
      <c r="N159" s="45">
        <f>VLOOKUP(A159, CET, 11, FALSE)*'Country sheet'!D159</f>
        <v>1273.1240077266552</v>
      </c>
      <c r="O159" s="45" t="str">
        <f t="shared" si="26"/>
        <v>AFR</v>
      </c>
    </row>
    <row r="160" spans="1:15" x14ac:dyDescent="0.2">
      <c r="A160" s="41" t="s">
        <v>167</v>
      </c>
      <c r="B160" s="42" t="str">
        <f t="shared" si="22"/>
        <v>SWE</v>
      </c>
      <c r="C160" s="43">
        <f t="shared" si="23"/>
        <v>9923085</v>
      </c>
      <c r="D160" s="43">
        <v>51617.540352464268</v>
      </c>
      <c r="E160" s="42" t="s">
        <v>315</v>
      </c>
      <c r="F160">
        <v>0.88837750692369999</v>
      </c>
      <c r="G160">
        <v>-4.42929701486557E-2</v>
      </c>
      <c r="H160">
        <v>-0.17963849411464999</v>
      </c>
      <c r="I160">
        <v>-4.6784744983265097E-2</v>
      </c>
      <c r="J160">
        <v>0.98426924457797804</v>
      </c>
      <c r="K160" s="38">
        <f t="shared" si="24"/>
        <v>1.0032038610845102</v>
      </c>
      <c r="L160" s="38">
        <f t="shared" si="25"/>
        <v>42.907269642391022</v>
      </c>
      <c r="M160" s="29">
        <f t="shared" si="27"/>
        <v>32.084430319138093</v>
      </c>
      <c r="N160" s="45">
        <f>VLOOKUP(A160, CET, 11, FALSE)*'Country sheet'!D160</f>
        <v>30816.039871791218</v>
      </c>
      <c r="O160" s="45" t="str">
        <f t="shared" si="26"/>
        <v>EUR</v>
      </c>
    </row>
    <row r="161" spans="1:15" x14ac:dyDescent="0.2">
      <c r="A161" s="41" t="s">
        <v>168</v>
      </c>
      <c r="B161" s="42" t="str">
        <f t="shared" si="22"/>
        <v>CHE</v>
      </c>
      <c r="C161" s="43">
        <f t="shared" si="23"/>
        <v>8373338</v>
      </c>
      <c r="D161" s="43">
        <v>80037.503039905525</v>
      </c>
      <c r="E161" s="42" t="s">
        <v>315</v>
      </c>
      <c r="F161">
        <v>-0.69254584193037105</v>
      </c>
      <c r="G161">
        <v>-0.21730851764761999</v>
      </c>
      <c r="H161">
        <v>-1.3229160245495499E-2</v>
      </c>
      <c r="I161">
        <v>-1.1439006443764499</v>
      </c>
      <c r="J161">
        <v>-0.43460763854294798</v>
      </c>
      <c r="K161" s="38">
        <f t="shared" si="24"/>
        <v>0.99499681639451421</v>
      </c>
      <c r="L161" s="38">
        <f t="shared" si="25"/>
        <v>73.061929000261031</v>
      </c>
      <c r="M161" s="29">
        <f t="shared" si="27"/>
        <v>49.749710498924522</v>
      </c>
      <c r="N161" s="45">
        <f>VLOOKUP(A161, CET, 11, FALSE)*'Country sheet'!D161</f>
        <v>57690.031315596745</v>
      </c>
      <c r="O161" s="45" t="str">
        <f t="shared" si="26"/>
        <v>EUR</v>
      </c>
    </row>
    <row r="162" spans="1:15" x14ac:dyDescent="0.2">
      <c r="A162" s="41" t="s">
        <v>169</v>
      </c>
      <c r="B162" s="42" t="str">
        <f t="shared" si="22"/>
        <v>TJK</v>
      </c>
      <c r="C162" s="43">
        <f t="shared" si="23"/>
        <v>8663579</v>
      </c>
      <c r="D162" s="43">
        <v>802.51800405282381</v>
      </c>
      <c r="E162" s="42" t="s">
        <v>369</v>
      </c>
      <c r="F162">
        <v>5.8311660103144902</v>
      </c>
      <c r="G162">
        <v>5.00964645344951</v>
      </c>
      <c r="H162">
        <v>6.1044276512966498</v>
      </c>
      <c r="I162">
        <v>5.7145594964970803</v>
      </c>
      <c r="J162">
        <v>6.0045808232215396</v>
      </c>
      <c r="K162" s="38">
        <f t="shared" si="24"/>
        <v>1.0573287608695585</v>
      </c>
      <c r="L162" s="38">
        <f t="shared" si="25"/>
        <v>0.6347722526755416</v>
      </c>
      <c r="M162" s="29">
        <f t="shared" si="27"/>
        <v>0.49882913453580235</v>
      </c>
      <c r="N162" s="45">
        <f>VLOOKUP(A162, CET, 11, FALSE)*'Country sheet'!D162</f>
        <v>408.06235364759999</v>
      </c>
      <c r="O162" s="45" t="str">
        <f t="shared" si="26"/>
        <v>EUR</v>
      </c>
    </row>
    <row r="163" spans="1:15" x14ac:dyDescent="0.2">
      <c r="A163" s="41" t="s">
        <v>170</v>
      </c>
      <c r="B163" s="42" t="str">
        <f t="shared" ref="B163:B184" si="28">VLOOKUP($A163, WB_data, 2, FALSE)</f>
        <v>TZA</v>
      </c>
      <c r="C163" s="43">
        <f t="shared" ref="C163:C184" si="29">VLOOKUP($A163, WB_data, 3, FALSE)</f>
        <v>53050790</v>
      </c>
      <c r="D163" s="43">
        <v>966.47462235437899</v>
      </c>
      <c r="E163" s="42" t="s">
        <v>369</v>
      </c>
      <c r="F163">
        <v>16.001093850633801</v>
      </c>
      <c r="G163">
        <v>7.8707236457395098</v>
      </c>
      <c r="H163">
        <v>6.1316143298801604</v>
      </c>
      <c r="I163">
        <v>5.5881695295930101</v>
      </c>
      <c r="J163">
        <v>5.1747662930149199</v>
      </c>
      <c r="K163" s="38">
        <f t="shared" ref="K163:K184" si="30">IF(AVERAGE(F163:J163)=0, 0, 1+(AVERAGE(F163:J163)/100))</f>
        <v>1.0815327352977229</v>
      </c>
      <c r="L163" s="38">
        <f t="shared" ref="L163:L184" si="31">VLOOKUP(A163, CET, 5, FALSE)/$P$7</f>
        <v>0.42516640563821456</v>
      </c>
      <c r="M163" s="29">
        <f t="shared" si="27"/>
        <v>0.6007412880273747</v>
      </c>
      <c r="N163" s="45">
        <f>VLOOKUP(A163, CET, 11, FALSE)*'Country sheet'!D163</f>
        <v>355.54968850861945</v>
      </c>
      <c r="O163" s="45" t="str">
        <f t="shared" ref="O163:O184" si="32">VLOOKUP(A163, WHO_region, 2, FALSE)</f>
        <v>AFR</v>
      </c>
    </row>
    <row r="164" spans="1:15" x14ac:dyDescent="0.2">
      <c r="A164" s="41" t="s">
        <v>171</v>
      </c>
      <c r="B164" s="42" t="str">
        <f t="shared" si="28"/>
        <v>THA</v>
      </c>
      <c r="C164" s="43">
        <f t="shared" si="29"/>
        <v>68971331</v>
      </c>
      <c r="D164" s="43">
        <v>5978.6114540780873</v>
      </c>
      <c r="E164" s="42" t="s">
        <v>520</v>
      </c>
      <c r="F164">
        <v>3.0148995033498598</v>
      </c>
      <c r="G164">
        <v>2.1848861853068202</v>
      </c>
      <c r="H164">
        <v>1.8951418189878599</v>
      </c>
      <c r="I164">
        <v>-0.90042496329156896</v>
      </c>
      <c r="J164">
        <v>0.188149704448173</v>
      </c>
      <c r="K164" s="38">
        <f t="shared" si="30"/>
        <v>1.0127653044976024</v>
      </c>
      <c r="L164" s="38">
        <f t="shared" si="31"/>
        <v>4.6958855390237533</v>
      </c>
      <c r="M164" s="29">
        <f t="shared" si="27"/>
        <v>3.7161852597730682</v>
      </c>
      <c r="N164" s="45">
        <f>VLOOKUP(A164, CET, 11, FALSE)*'Country sheet'!D164</f>
        <v>3821.7659849503098</v>
      </c>
      <c r="O164" s="45" t="str">
        <f t="shared" si="32"/>
        <v>SEA</v>
      </c>
    </row>
    <row r="165" spans="1:15" x14ac:dyDescent="0.2">
      <c r="A165" s="41" t="s">
        <v>172</v>
      </c>
      <c r="B165" s="42" t="str">
        <f t="shared" si="28"/>
        <v>TLS</v>
      </c>
      <c r="C165" s="43">
        <f t="shared" si="29"/>
        <v>1219288</v>
      </c>
      <c r="D165" s="43">
        <v>2053.273797716126</v>
      </c>
      <c r="E165" s="42" t="s">
        <v>374</v>
      </c>
      <c r="F165">
        <v>11.8003096701544</v>
      </c>
      <c r="G165">
        <v>11.084908510995501</v>
      </c>
      <c r="H165">
        <v>0.726275016139447</v>
      </c>
      <c r="I165">
        <v>0.55279602627784497</v>
      </c>
      <c r="J165">
        <v>-1.33853876185165</v>
      </c>
      <c r="K165" s="38">
        <f t="shared" si="30"/>
        <v>1.0456515009234311</v>
      </c>
      <c r="L165" s="47">
        <f t="shared" si="31"/>
        <v>0</v>
      </c>
      <c r="M165" s="29">
        <f t="shared" si="27"/>
        <v>1.2762739107499919</v>
      </c>
      <c r="N165" s="46">
        <f>VLOOKUP(A165, CET, 11, FALSE)*'Country sheet'!D165</f>
        <v>0</v>
      </c>
      <c r="O165" s="45" t="str">
        <f t="shared" si="32"/>
        <v>SEA</v>
      </c>
    </row>
    <row r="166" spans="1:15" x14ac:dyDescent="0.2">
      <c r="A166" s="41" t="s">
        <v>173</v>
      </c>
      <c r="B166" s="42" t="str">
        <f t="shared" si="28"/>
        <v>TGO</v>
      </c>
      <c r="C166" s="43">
        <f t="shared" si="29"/>
        <v>7509952</v>
      </c>
      <c r="D166" s="43">
        <v>587.87440938932411</v>
      </c>
      <c r="E166" s="42" t="s">
        <v>369</v>
      </c>
      <c r="F166">
        <v>2.5771817405585198</v>
      </c>
      <c r="G166">
        <v>1.82539475909161</v>
      </c>
      <c r="H166">
        <v>0.19087507624977801</v>
      </c>
      <c r="I166">
        <v>2.5850039080159499</v>
      </c>
      <c r="J166">
        <v>1.28544847051414</v>
      </c>
      <c r="K166" s="38">
        <f t="shared" si="30"/>
        <v>1.0169278079088599</v>
      </c>
      <c r="L166" s="38">
        <f t="shared" si="31"/>
        <v>0.38943813625685197</v>
      </c>
      <c r="M166" s="29">
        <f t="shared" si="27"/>
        <v>0.36541097068287093</v>
      </c>
      <c r="N166" s="45">
        <f>VLOOKUP(A166, CET, 11, FALSE)*'Country sheet'!D166</f>
        <v>309.44630338719048</v>
      </c>
      <c r="O166" s="45" t="str">
        <f t="shared" si="32"/>
        <v>AFR</v>
      </c>
    </row>
    <row r="167" spans="1:15" x14ac:dyDescent="0.2">
      <c r="A167" s="41" t="s">
        <v>174</v>
      </c>
      <c r="B167" s="42" t="str">
        <f t="shared" si="28"/>
        <v>TON</v>
      </c>
      <c r="C167" s="43">
        <f t="shared" si="29"/>
        <v>101133</v>
      </c>
      <c r="D167" s="43">
        <v>3966.1565202189922</v>
      </c>
      <c r="E167" s="42" t="s">
        <v>520</v>
      </c>
      <c r="F167">
        <v>1.14753853706055</v>
      </c>
      <c r="G167">
        <v>0.77562932236744797</v>
      </c>
      <c r="H167">
        <v>2.51087633253703</v>
      </c>
      <c r="I167">
        <v>-1.05399831971284</v>
      </c>
      <c r="J167">
        <v>2.57815515245079</v>
      </c>
      <c r="K167" s="38">
        <f t="shared" si="30"/>
        <v>1.011916402049406</v>
      </c>
      <c r="L167" s="38">
        <f t="shared" si="31"/>
        <v>2.7093937614199946</v>
      </c>
      <c r="M167" s="29">
        <f t="shared" si="27"/>
        <v>2.4652835380926152</v>
      </c>
      <c r="N167" s="45">
        <f>VLOOKUP(A167, CET, 11, FALSE)*'Country sheet'!D167</f>
        <v>2037.4552626672912</v>
      </c>
      <c r="O167" s="45" t="str">
        <f t="shared" si="32"/>
        <v>WPR</v>
      </c>
    </row>
    <row r="168" spans="1:15" x14ac:dyDescent="0.2">
      <c r="A168" s="41" t="s">
        <v>175</v>
      </c>
      <c r="B168" s="42" t="str">
        <f t="shared" si="28"/>
        <v>TTO</v>
      </c>
      <c r="C168" s="43">
        <f t="shared" si="29"/>
        <v>1377564</v>
      </c>
      <c r="D168" s="43">
        <v>15786.120523644229</v>
      </c>
      <c r="E168" s="42" t="s">
        <v>315</v>
      </c>
      <c r="F168">
        <v>9.2602813706828702</v>
      </c>
      <c r="G168">
        <v>5.1998174046561596</v>
      </c>
      <c r="H168">
        <v>5.6844181459566503</v>
      </c>
      <c r="I168">
        <v>4.6612159809826297</v>
      </c>
      <c r="J168">
        <v>3.0706674246402401</v>
      </c>
      <c r="K168" s="38">
        <f t="shared" si="30"/>
        <v>1.055752800653837</v>
      </c>
      <c r="L168" s="38">
        <f t="shared" si="31"/>
        <v>11.860594492299661</v>
      </c>
      <c r="M168" s="29">
        <f t="shared" si="27"/>
        <v>9.8123366687347158</v>
      </c>
      <c r="N168" s="45">
        <f>VLOOKUP(A168, CET, 11, FALSE)*'Country sheet'!D168</f>
        <v>7850.184360540753</v>
      </c>
      <c r="O168" s="45" t="str">
        <f t="shared" si="32"/>
        <v>AMR</v>
      </c>
    </row>
    <row r="169" spans="1:15" x14ac:dyDescent="0.2">
      <c r="A169" s="41" t="s">
        <v>176</v>
      </c>
      <c r="B169" s="42" t="str">
        <f t="shared" si="28"/>
        <v>TUN</v>
      </c>
      <c r="C169" s="43">
        <f t="shared" si="29"/>
        <v>11303946</v>
      </c>
      <c r="D169" s="43">
        <v>3698.5650752638194</v>
      </c>
      <c r="E169" s="42" t="s">
        <v>374</v>
      </c>
      <c r="F169">
        <v>4.6118443220664602</v>
      </c>
      <c r="G169">
        <v>5.3162353132669304</v>
      </c>
      <c r="H169">
        <v>4.6255509953402401</v>
      </c>
      <c r="I169">
        <v>4.4373712732149997</v>
      </c>
      <c r="J169">
        <v>3.6293993738438299</v>
      </c>
      <c r="K169" s="38">
        <f t="shared" si="30"/>
        <v>1.0452408025554649</v>
      </c>
      <c r="L169" s="38">
        <f t="shared" si="31"/>
        <v>3.0869224745497257</v>
      </c>
      <c r="M169" s="29">
        <f t="shared" si="27"/>
        <v>2.2989540498791805</v>
      </c>
      <c r="N169" s="45">
        <f>VLOOKUP(A169, CET, 11, FALSE)*'Country sheet'!D169</f>
        <v>2270.2709894457303</v>
      </c>
      <c r="O169" s="45" t="str">
        <f t="shared" si="32"/>
        <v>EMR</v>
      </c>
    </row>
    <row r="170" spans="1:15" x14ac:dyDescent="0.2">
      <c r="A170" s="41" t="s">
        <v>177</v>
      </c>
      <c r="B170" s="42" t="str">
        <f t="shared" si="28"/>
        <v>TUR</v>
      </c>
      <c r="C170" s="43">
        <f t="shared" si="29"/>
        <v>79821724</v>
      </c>
      <c r="D170" s="43">
        <v>10820.633842346046</v>
      </c>
      <c r="E170" s="42" t="s">
        <v>520</v>
      </c>
      <c r="F170">
        <v>8.89156996512164</v>
      </c>
      <c r="G170">
        <v>7.4930903054769704</v>
      </c>
      <c r="H170">
        <v>8.8545727136431793</v>
      </c>
      <c r="I170">
        <v>7.6708536484587997</v>
      </c>
      <c r="J170">
        <v>7.7751341532833402</v>
      </c>
      <c r="K170" s="38">
        <f t="shared" si="30"/>
        <v>1.0813704415719678</v>
      </c>
      <c r="L170" s="38">
        <f t="shared" si="31"/>
        <v>8.1710552075176199</v>
      </c>
      <c r="M170" s="29">
        <f t="shared" si="27"/>
        <v>6.7258894971171319</v>
      </c>
      <c r="N170" s="45">
        <f>VLOOKUP(A170, CET, 11, FALSE)*'Country sheet'!D170</f>
        <v>5930.0301641454944</v>
      </c>
      <c r="O170" s="45" t="str">
        <f t="shared" si="32"/>
        <v>EUR</v>
      </c>
    </row>
    <row r="171" spans="1:15" x14ac:dyDescent="0.2">
      <c r="A171" s="41" t="s">
        <v>178</v>
      </c>
      <c r="B171" s="42" t="str">
        <f t="shared" si="28"/>
        <v>TKM</v>
      </c>
      <c r="C171" s="43">
        <f t="shared" si="29"/>
        <v>5662372</v>
      </c>
      <c r="D171" s="43">
        <v>6389.548408334882</v>
      </c>
      <c r="E171" s="42" t="s">
        <v>520</v>
      </c>
      <c r="F171">
        <v>0</v>
      </c>
      <c r="G171">
        <v>0</v>
      </c>
      <c r="H171">
        <v>0</v>
      </c>
      <c r="I171">
        <v>0</v>
      </c>
      <c r="J171">
        <v>0</v>
      </c>
      <c r="K171" s="38">
        <f t="shared" si="30"/>
        <v>0</v>
      </c>
      <c r="L171" s="38">
        <f t="shared" si="31"/>
        <v>6.5442280083529107</v>
      </c>
      <c r="M171" s="29">
        <f t="shared" si="27"/>
        <v>3.9716154485108683</v>
      </c>
      <c r="N171" s="45">
        <f>VLOOKUP(A171, CET, 11, FALSE)*'Country sheet'!D171</f>
        <v>4806.8439627040261</v>
      </c>
      <c r="O171" s="45" t="str">
        <f t="shared" si="32"/>
        <v>EUR</v>
      </c>
    </row>
    <row r="172" spans="1:15" x14ac:dyDescent="0.2">
      <c r="A172" s="41" t="s">
        <v>179</v>
      </c>
      <c r="B172" s="42" t="str">
        <f t="shared" si="28"/>
        <v>TUV</v>
      </c>
      <c r="C172" s="43">
        <f t="shared" si="29"/>
        <v>11225</v>
      </c>
      <c r="D172" s="43">
        <v>3255.8948661981767</v>
      </c>
      <c r="E172" s="42" t="s">
        <v>520</v>
      </c>
      <c r="F172">
        <v>0</v>
      </c>
      <c r="G172">
        <v>0</v>
      </c>
      <c r="H172">
        <v>0</v>
      </c>
      <c r="I172">
        <v>0</v>
      </c>
      <c r="J172">
        <v>0</v>
      </c>
      <c r="K172" s="38">
        <f t="shared" si="30"/>
        <v>0</v>
      </c>
      <c r="L172" s="38">
        <f t="shared" si="31"/>
        <v>2.3711661446097625</v>
      </c>
      <c r="M172" s="29">
        <f t="shared" si="27"/>
        <v>2.0237991048712893</v>
      </c>
      <c r="N172" s="45">
        <f>VLOOKUP(A172, CET, 11, FALSE)*'Country sheet'!D172</f>
        <v>1876.4335290781096</v>
      </c>
      <c r="O172" s="45" t="str">
        <f t="shared" si="32"/>
        <v>WPR</v>
      </c>
    </row>
    <row r="173" spans="1:15" x14ac:dyDescent="0.2">
      <c r="A173" s="41" t="s">
        <v>180</v>
      </c>
      <c r="B173" s="42" t="str">
        <f t="shared" si="28"/>
        <v>UGA</v>
      </c>
      <c r="C173" s="43">
        <f t="shared" si="29"/>
        <v>39647506</v>
      </c>
      <c r="D173" s="43">
        <v>608.70573509740871</v>
      </c>
      <c r="E173" s="42" t="s">
        <v>369</v>
      </c>
      <c r="F173">
        <v>12.679037722465999</v>
      </c>
      <c r="G173">
        <v>4.9052087569455001</v>
      </c>
      <c r="H173">
        <v>3.07570668958643</v>
      </c>
      <c r="I173">
        <v>5.5896860625172602</v>
      </c>
      <c r="J173">
        <v>5.7063750461621199</v>
      </c>
      <c r="K173" s="38">
        <f t="shared" si="30"/>
        <v>1.0639120285553547</v>
      </c>
      <c r="L173" s="38">
        <f t="shared" si="31"/>
        <v>0.34894609762464107</v>
      </c>
      <c r="M173" s="29">
        <f t="shared" si="27"/>
        <v>0.3783593059497683</v>
      </c>
      <c r="N173" s="45">
        <f>VLOOKUP(A173, CET, 11, FALSE)*'Country sheet'!D173</f>
        <v>258.79639337567443</v>
      </c>
      <c r="O173" s="45" t="str">
        <f t="shared" si="32"/>
        <v>AFR</v>
      </c>
    </row>
    <row r="174" spans="1:15" x14ac:dyDescent="0.2">
      <c r="A174" s="41" t="s">
        <v>181</v>
      </c>
      <c r="B174" s="42" t="str">
        <f t="shared" si="28"/>
        <v>UKR</v>
      </c>
      <c r="C174" s="43">
        <f t="shared" si="29"/>
        <v>45004645</v>
      </c>
      <c r="D174" s="43">
        <v>2187.7319966841501</v>
      </c>
      <c r="E174" s="42" t="s">
        <v>374</v>
      </c>
      <c r="F174">
        <v>0.568727971803899</v>
      </c>
      <c r="G174">
        <v>-0.23894862604540801</v>
      </c>
      <c r="H174">
        <v>12.0718562874252</v>
      </c>
      <c r="I174">
        <v>48.699864643442297</v>
      </c>
      <c r="J174">
        <v>13.9127101997796</v>
      </c>
      <c r="K174" s="38">
        <f t="shared" si="30"/>
        <v>1.1500284209528111</v>
      </c>
      <c r="L174" s="38">
        <f t="shared" si="31"/>
        <v>2.3878393369877315</v>
      </c>
      <c r="M174" s="29">
        <f t="shared" si="27"/>
        <v>1.3598504369883333</v>
      </c>
      <c r="N174" s="45">
        <f>VLOOKUP(A174, CET, 11, FALSE)*'Country sheet'!D174</f>
        <v>1088.5142262030711</v>
      </c>
      <c r="O174" s="45" t="str">
        <f t="shared" si="32"/>
        <v>EUR</v>
      </c>
    </row>
    <row r="175" spans="1:15" x14ac:dyDescent="0.2">
      <c r="A175" s="41" t="s">
        <v>182</v>
      </c>
      <c r="B175" s="42" t="str">
        <f t="shared" si="28"/>
        <v>GBR</v>
      </c>
      <c r="C175" s="43">
        <f t="shared" si="29"/>
        <v>65595565</v>
      </c>
      <c r="D175" s="43">
        <v>40539.919606916214</v>
      </c>
      <c r="E175" s="42" t="s">
        <v>315</v>
      </c>
      <c r="F175">
        <v>2.5732347965452802</v>
      </c>
      <c r="G175">
        <v>2.2916666666666599</v>
      </c>
      <c r="H175">
        <v>1.4511201629327899</v>
      </c>
      <c r="I175">
        <v>0.36804684232536899</v>
      </c>
      <c r="J175">
        <v>1.00841736811403</v>
      </c>
      <c r="K175" s="38">
        <f t="shared" si="30"/>
        <v>1.0153849716731682</v>
      </c>
      <c r="L175" s="38">
        <f t="shared" si="31"/>
        <v>24.084426389976507</v>
      </c>
      <c r="M175" s="29">
        <f t="shared" si="27"/>
        <v>25.198802904785577</v>
      </c>
      <c r="N175" s="45">
        <f>VLOOKUP(A175, CET, 11, FALSE)*'Country sheet'!D175</f>
        <v>19093.359638815309</v>
      </c>
      <c r="O175" s="45" t="str">
        <f t="shared" si="32"/>
        <v>EUR</v>
      </c>
    </row>
    <row r="176" spans="1:15" x14ac:dyDescent="0.2">
      <c r="A176" s="41" t="s">
        <v>183</v>
      </c>
      <c r="B176" s="42" t="str">
        <f t="shared" si="28"/>
        <v>USA</v>
      </c>
      <c r="C176" s="43">
        <f t="shared" si="29"/>
        <v>323071342</v>
      </c>
      <c r="D176" s="43">
        <v>57904.201961064071</v>
      </c>
      <c r="E176" s="42" t="s">
        <v>315</v>
      </c>
      <c r="F176">
        <v>2.0693372652605899</v>
      </c>
      <c r="G176">
        <v>1.46483265562714</v>
      </c>
      <c r="H176">
        <v>1.62222297740821</v>
      </c>
      <c r="I176">
        <v>0.118627135552435</v>
      </c>
      <c r="J176">
        <v>1.26158320570537</v>
      </c>
      <c r="K176" s="38">
        <f t="shared" si="30"/>
        <v>1.0130732064791075</v>
      </c>
      <c r="L176" s="38">
        <f t="shared" si="31"/>
        <v>47.771078047507174</v>
      </c>
      <c r="M176" s="29">
        <f t="shared" si="27"/>
        <v>35.992093391493135</v>
      </c>
      <c r="N176" s="45">
        <f>VLOOKUP(A176, CET, 11, FALSE)*'Country sheet'!D176</f>
        <v>43735.426503021037</v>
      </c>
      <c r="O176" s="45" t="str">
        <f t="shared" si="32"/>
        <v>AMR</v>
      </c>
    </row>
    <row r="177" spans="1:15" x14ac:dyDescent="0.2">
      <c r="A177" s="41" t="s">
        <v>184</v>
      </c>
      <c r="B177" s="42" t="str">
        <f t="shared" si="28"/>
        <v>URY</v>
      </c>
      <c r="C177" s="43">
        <f t="shared" si="29"/>
        <v>3424132</v>
      </c>
      <c r="D177" s="43">
        <v>15387.144029944648</v>
      </c>
      <c r="E177" s="42" t="s">
        <v>315</v>
      </c>
      <c r="F177">
        <v>8.0977658057360191</v>
      </c>
      <c r="G177">
        <v>8.5751350400539401</v>
      </c>
      <c r="H177">
        <v>8.8773533322982807</v>
      </c>
      <c r="I177">
        <v>8.6662698707933696</v>
      </c>
      <c r="J177">
        <v>9.6394134763507306</v>
      </c>
      <c r="K177" s="38">
        <f t="shared" si="30"/>
        <v>1.0877118750504646</v>
      </c>
      <c r="L177" s="38">
        <f t="shared" si="31"/>
        <v>12.084491647089532</v>
      </c>
      <c r="M177" s="29">
        <f t="shared" si="27"/>
        <v>9.5643408629743369</v>
      </c>
      <c r="N177" s="45">
        <f>VLOOKUP(A177, CET, 11, FALSE)*'Country sheet'!D177</f>
        <v>9198.5593992411723</v>
      </c>
      <c r="O177" s="45" t="str">
        <f t="shared" si="32"/>
        <v>AMR</v>
      </c>
    </row>
    <row r="178" spans="1:15" x14ac:dyDescent="0.2">
      <c r="A178" s="41" t="s">
        <v>185</v>
      </c>
      <c r="B178" s="42" t="str">
        <f t="shared" si="28"/>
        <v>UZB</v>
      </c>
      <c r="C178" s="43">
        <f t="shared" si="29"/>
        <v>31847900</v>
      </c>
      <c r="D178" s="43">
        <v>2567.7994183500086</v>
      </c>
      <c r="E178" s="42" t="s">
        <v>374</v>
      </c>
      <c r="F178">
        <v>0</v>
      </c>
      <c r="G178">
        <v>0</v>
      </c>
      <c r="H178">
        <v>0</v>
      </c>
      <c r="I178">
        <v>0</v>
      </c>
      <c r="J178">
        <v>0</v>
      </c>
      <c r="K178" s="38">
        <f t="shared" si="30"/>
        <v>0</v>
      </c>
      <c r="L178" s="38">
        <f t="shared" si="31"/>
        <v>1.1492593317671627</v>
      </c>
      <c r="M178" s="29">
        <f t="shared" si="27"/>
        <v>1.596092741905339</v>
      </c>
      <c r="N178" s="45">
        <f>VLOOKUP(A178, CET, 11, FALSE)*'Country sheet'!D178</f>
        <v>1299.0019840075124</v>
      </c>
      <c r="O178" s="45" t="str">
        <f t="shared" si="32"/>
        <v>EUR</v>
      </c>
    </row>
    <row r="179" spans="1:15" x14ac:dyDescent="0.2">
      <c r="A179" s="41" t="s">
        <v>186</v>
      </c>
      <c r="B179" s="42" t="str">
        <f t="shared" si="28"/>
        <v>VUT</v>
      </c>
      <c r="C179" s="43">
        <f t="shared" si="29"/>
        <v>278330</v>
      </c>
      <c r="D179" s="43">
        <v>2830.9652836986529</v>
      </c>
      <c r="E179" s="42" t="s">
        <v>374</v>
      </c>
      <c r="F179">
        <v>1.34740362877658</v>
      </c>
      <c r="G179">
        <v>1.45893371757928</v>
      </c>
      <c r="H179">
        <v>0.79886383809690398</v>
      </c>
      <c r="I179">
        <v>2.4832687566044598</v>
      </c>
      <c r="J179">
        <v>0.84206908403503899</v>
      </c>
      <c r="K179" s="38">
        <f t="shared" si="30"/>
        <v>1.0138610780501844</v>
      </c>
      <c r="L179" s="38">
        <f t="shared" si="31"/>
        <v>2.0067377969198641</v>
      </c>
      <c r="M179" s="29">
        <f t="shared" si="27"/>
        <v>1.7596713783823705</v>
      </c>
      <c r="N179" s="45">
        <f>VLOOKUP(A179, CET, 11, FALSE)*'Country sheet'!D179</f>
        <v>1526.8311885196206</v>
      </c>
      <c r="O179" s="45" t="str">
        <f t="shared" si="32"/>
        <v>WPR</v>
      </c>
    </row>
    <row r="180" spans="1:15" x14ac:dyDescent="0.2">
      <c r="A180" s="41" t="s">
        <v>187</v>
      </c>
      <c r="B180" s="42" t="str">
        <f t="shared" si="28"/>
        <v>VEN</v>
      </c>
      <c r="C180" s="43">
        <f t="shared" si="29"/>
        <v>29846179</v>
      </c>
      <c r="D180" s="43">
        <v>0</v>
      </c>
      <c r="E180" s="42" t="s">
        <v>520</v>
      </c>
      <c r="F180">
        <v>21.0689956331878</v>
      </c>
      <c r="G180">
        <v>40.639427516158797</v>
      </c>
      <c r="H180">
        <v>62.168649979483</v>
      </c>
      <c r="I180">
        <v>121.738085297504</v>
      </c>
      <c r="J180">
        <v>254.948534781815</v>
      </c>
      <c r="K180" s="38">
        <f t="shared" si="30"/>
        <v>2.0011273864162975</v>
      </c>
      <c r="L180" s="38">
        <f t="shared" si="31"/>
        <v>10.898313103628295</v>
      </c>
      <c r="M180" s="29">
        <f t="shared" si="27"/>
        <v>0</v>
      </c>
      <c r="N180" s="46">
        <f>VLOOKUP(A180, CET, 11, FALSE)*'Country sheet'!D180</f>
        <v>0</v>
      </c>
      <c r="O180" s="45" t="str">
        <f t="shared" si="32"/>
        <v>AMR</v>
      </c>
    </row>
    <row r="181" spans="1:15" x14ac:dyDescent="0.2">
      <c r="A181" s="41" t="s">
        <v>188</v>
      </c>
      <c r="B181" s="42" t="str">
        <f t="shared" si="28"/>
        <v>VNM</v>
      </c>
      <c r="C181" s="43">
        <f t="shared" si="29"/>
        <v>93638724</v>
      </c>
      <c r="D181" s="43">
        <v>2192.2145386656634</v>
      </c>
      <c r="E181" s="42" t="s">
        <v>374</v>
      </c>
      <c r="F181">
        <v>9.0942160785740302</v>
      </c>
      <c r="G181">
        <v>6.5922558981648898</v>
      </c>
      <c r="H181">
        <v>4.7100184338177504</v>
      </c>
      <c r="I181">
        <v>0.87860371417447602</v>
      </c>
      <c r="J181">
        <v>3.2435674311223299</v>
      </c>
      <c r="K181" s="38">
        <f t="shared" si="30"/>
        <v>1.0490373231117069</v>
      </c>
      <c r="L181" s="38">
        <f t="shared" si="31"/>
        <v>1.169505351083268</v>
      </c>
      <c r="M181" s="29">
        <f t="shared" si="27"/>
        <v>1.3626366953973241</v>
      </c>
      <c r="N181" s="45">
        <f>VLOOKUP(A181, CET, 11, FALSE)*'Country sheet'!D181</f>
        <v>1141.0328850234166</v>
      </c>
      <c r="O181" s="45" t="str">
        <f t="shared" si="32"/>
        <v>WPR</v>
      </c>
    </row>
    <row r="182" spans="1:15" x14ac:dyDescent="0.2">
      <c r="A182" s="41" t="s">
        <v>189</v>
      </c>
      <c r="B182" s="42" t="str">
        <f t="shared" si="28"/>
        <v>YEM</v>
      </c>
      <c r="C182" s="43">
        <f t="shared" si="29"/>
        <v>27168210</v>
      </c>
      <c r="D182" s="43">
        <v>1139.8705681302647</v>
      </c>
      <c r="E182" s="42" t="s">
        <v>369</v>
      </c>
      <c r="F182">
        <v>9.8853871448484796</v>
      </c>
      <c r="G182">
        <v>10.968442150019399</v>
      </c>
      <c r="H182">
        <v>8.1047258362394796</v>
      </c>
      <c r="I182">
        <v>0</v>
      </c>
      <c r="J182">
        <v>0</v>
      </c>
      <c r="K182" s="38">
        <f t="shared" si="30"/>
        <v>1.0579171102622147</v>
      </c>
      <c r="L182" s="38">
        <f t="shared" si="31"/>
        <v>0.90154333072304882</v>
      </c>
      <c r="M182" s="29">
        <f t="shared" si="27"/>
        <v>0.70852073861488907</v>
      </c>
      <c r="N182" s="45">
        <f>VLOOKUP(A182, CET, 11, FALSE)*'Country sheet'!D182</f>
        <v>536.90122184307677</v>
      </c>
      <c r="O182" s="45" t="str">
        <f t="shared" si="32"/>
        <v>EMR</v>
      </c>
    </row>
    <row r="183" spans="1:15" x14ac:dyDescent="0.2">
      <c r="A183" s="41" t="s">
        <v>190</v>
      </c>
      <c r="B183" s="42" t="str">
        <f t="shared" si="28"/>
        <v>ZMB</v>
      </c>
      <c r="C183" s="43">
        <f t="shared" si="29"/>
        <v>16363507</v>
      </c>
      <c r="D183" s="43">
        <v>1280.578446792571</v>
      </c>
      <c r="E183" s="42" t="s">
        <v>374</v>
      </c>
      <c r="F183">
        <v>6.5758997075769496</v>
      </c>
      <c r="G183">
        <v>6.9776760549031698</v>
      </c>
      <c r="H183">
        <v>7.8068755356632797</v>
      </c>
      <c r="I183">
        <v>10.110592890961801</v>
      </c>
      <c r="J183">
        <v>17.8697300795268</v>
      </c>
      <c r="K183" s="38">
        <f t="shared" si="30"/>
        <v>1.0986815485372641</v>
      </c>
      <c r="L183" s="38">
        <f t="shared" si="31"/>
        <v>0.91464369616288177</v>
      </c>
      <c r="M183" s="29">
        <f t="shared" si="27"/>
        <v>0.79598194070757999</v>
      </c>
      <c r="N183" s="45">
        <f>VLOOKUP(A183, CET, 11, FALSE)*'Country sheet'!D183</f>
        <v>523.43521259292243</v>
      </c>
      <c r="O183" s="45" t="str">
        <f t="shared" si="32"/>
        <v>AFR</v>
      </c>
    </row>
    <row r="184" spans="1:15" x14ac:dyDescent="0.2">
      <c r="A184" s="42" t="s">
        <v>191</v>
      </c>
      <c r="B184" s="42" t="str">
        <f t="shared" si="28"/>
        <v>ZWE</v>
      </c>
      <c r="C184" s="43">
        <f t="shared" si="29"/>
        <v>14030390</v>
      </c>
      <c r="D184" s="43">
        <v>1464.5835290394639</v>
      </c>
      <c r="E184" s="42" t="s">
        <v>374</v>
      </c>
      <c r="F184">
        <v>3.7210872198335601</v>
      </c>
      <c r="G184">
        <v>1.6316220189027799</v>
      </c>
      <c r="H184">
        <v>-0.21293990461378501</v>
      </c>
      <c r="I184">
        <v>-2.4094999877713899</v>
      </c>
      <c r="J184">
        <v>-1.5664129666755899</v>
      </c>
      <c r="K184" s="38">
        <f t="shared" si="30"/>
        <v>1.0023277127593511</v>
      </c>
      <c r="L184" s="38">
        <f t="shared" si="31"/>
        <v>0.54187875228399895</v>
      </c>
      <c r="M184" s="29">
        <f t="shared" si="27"/>
        <v>0.91035581825782752</v>
      </c>
      <c r="N184" s="45">
        <f>VLOOKUP(A184, CET, 11, FALSE)*'Country sheet'!D184</f>
        <v>466.00358359626654</v>
      </c>
      <c r="O184" s="45" t="str">
        <f t="shared" si="32"/>
        <v>AFR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workbookViewId="0">
      <selection activeCell="M4" sqref="M4"/>
    </sheetView>
  </sheetViews>
  <sheetFormatPr baseColWidth="10" defaultRowHeight="16" x14ac:dyDescent="0.2"/>
  <cols>
    <col min="1" max="1" width="33.6640625" customWidth="1"/>
    <col min="6" max="6" width="13.5" customWidth="1"/>
    <col min="7" max="7" width="13.83203125" customWidth="1"/>
    <col min="12" max="12" width="18.6640625" bestFit="1" customWidth="1"/>
    <col min="14" max="14" width="20.83203125" customWidth="1"/>
  </cols>
  <sheetData>
    <row r="1" spans="1:16" x14ac:dyDescent="0.2">
      <c r="A1" s="54" t="s">
        <v>192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6" x14ac:dyDescent="0.2">
      <c r="A2" s="50" t="s">
        <v>0</v>
      </c>
      <c r="B2" s="52" t="s">
        <v>1</v>
      </c>
      <c r="C2" s="52"/>
      <c r="D2" s="52"/>
      <c r="E2" s="52"/>
      <c r="F2" s="52"/>
      <c r="G2" s="52"/>
      <c r="H2" s="52"/>
      <c r="I2" s="52"/>
      <c r="J2" s="52"/>
      <c r="K2" s="52"/>
    </row>
    <row r="3" spans="1:16" ht="97" thickBot="1" x14ac:dyDescent="0.25">
      <c r="A3" s="51"/>
      <c r="B3" s="53" t="s">
        <v>2</v>
      </c>
      <c r="C3" s="53"/>
      <c r="D3" s="53" t="s">
        <v>3</v>
      </c>
      <c r="E3" s="53"/>
      <c r="F3" s="1" t="s">
        <v>4</v>
      </c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2" t="s">
        <v>545</v>
      </c>
      <c r="M3" s="22"/>
    </row>
    <row r="4" spans="1:16" x14ac:dyDescent="0.2">
      <c r="A4" s="3" t="s">
        <v>10</v>
      </c>
      <c r="B4" s="4">
        <v>56</v>
      </c>
      <c r="C4" s="5">
        <v>1023</v>
      </c>
      <c r="D4" s="4">
        <v>19</v>
      </c>
      <c r="E4" s="5">
        <v>349</v>
      </c>
      <c r="F4" s="6">
        <v>1874.7656344941968</v>
      </c>
      <c r="G4" s="6">
        <v>637.16504385598012</v>
      </c>
      <c r="H4" s="7">
        <f>B4/$F4</f>
        <v>2.9870400315455188E-2</v>
      </c>
      <c r="I4" s="7">
        <f>C4/$F4</f>
        <v>0.54566820576269026</v>
      </c>
      <c r="J4" s="7">
        <f>D4/$G4</f>
        <v>2.9819589419118563E-2</v>
      </c>
      <c r="K4" s="8">
        <f>E4/$G4</f>
        <v>0.54773877406696725</v>
      </c>
      <c r="L4" s="4" t="s">
        <v>369</v>
      </c>
      <c r="M4" s="40"/>
      <c r="O4" s="22" t="s">
        <v>548</v>
      </c>
      <c r="P4" s="22" t="s">
        <v>549</v>
      </c>
    </row>
    <row r="5" spans="1:16" x14ac:dyDescent="0.2">
      <c r="A5" s="3" t="s">
        <v>11</v>
      </c>
      <c r="B5" s="5">
        <v>1563</v>
      </c>
      <c r="C5" s="5">
        <v>5816</v>
      </c>
      <c r="D5" s="4">
        <v>702</v>
      </c>
      <c r="E5" s="5">
        <v>2612</v>
      </c>
      <c r="F5" s="6">
        <v>10571.013390646871</v>
      </c>
      <c r="G5" s="6">
        <v>4413.0828868840808</v>
      </c>
      <c r="H5" s="7">
        <f t="shared" ref="H5:I68" si="0">B5/$F5</f>
        <v>0.14785715827234946</v>
      </c>
      <c r="I5" s="7">
        <f t="shared" si="0"/>
        <v>0.55018377000126972</v>
      </c>
      <c r="J5" s="7">
        <f t="shared" ref="J5:K68" si="1">D5/$G5</f>
        <v>0.15907247110322392</v>
      </c>
      <c r="K5" s="8">
        <f t="shared" si="1"/>
        <v>0.59187648792253689</v>
      </c>
      <c r="L5" s="4" t="s">
        <v>520</v>
      </c>
      <c r="M5" s="4"/>
      <c r="N5" s="22" t="s">
        <v>547</v>
      </c>
      <c r="O5">
        <f t="array" ref="O5">AVERAGE(IF(($L$4:$L$185="Low income")+($L$4:$L$185="Lower middle income"), D4:D185))</f>
        <v>119.76712328767124</v>
      </c>
      <c r="P5">
        <f t="array" ref="P5">AVERAGE(IF(($L$4:$L$185="Low income")+($L$4:$L$185="Lower middle income"), E4:E185))</f>
        <v>839.67123287671234</v>
      </c>
    </row>
    <row r="6" spans="1:16" x14ac:dyDescent="0.2">
      <c r="A6" s="3" t="s">
        <v>12</v>
      </c>
      <c r="B6" s="5">
        <v>2514</v>
      </c>
      <c r="C6" s="5">
        <v>9300</v>
      </c>
      <c r="D6" s="5">
        <v>1012</v>
      </c>
      <c r="E6" s="5">
        <v>3743</v>
      </c>
      <c r="F6" s="6">
        <v>13816.360047887028</v>
      </c>
      <c r="G6" s="6">
        <v>5499.5877636360565</v>
      </c>
      <c r="H6" s="7">
        <f t="shared" si="0"/>
        <v>0.18195819964784954</v>
      </c>
      <c r="I6" s="7">
        <f t="shared" si="0"/>
        <v>0.67311505836316654</v>
      </c>
      <c r="J6" s="7">
        <f t="shared" si="1"/>
        <v>0.18401379221393049</v>
      </c>
      <c r="K6" s="8">
        <f t="shared" si="1"/>
        <v>0.68059646665685958</v>
      </c>
      <c r="L6" s="4" t="s">
        <v>520</v>
      </c>
      <c r="M6" s="4"/>
      <c r="N6" s="22" t="s">
        <v>550</v>
      </c>
      <c r="O6">
        <f>AVERAGEIFS(D$4:D$185, $L$4:$L$185, $L$5)</f>
        <v>1608.9464285714287</v>
      </c>
      <c r="P6">
        <f>AVERAGEIFS(E$4:E$185, $L$4:$L$185, $L$5)</f>
        <v>4469.4464285714284</v>
      </c>
    </row>
    <row r="7" spans="1:16" x14ac:dyDescent="0.2">
      <c r="A7" s="3" t="s">
        <v>13</v>
      </c>
      <c r="B7" s="4">
        <v>807</v>
      </c>
      <c r="C7" s="5">
        <v>3875</v>
      </c>
      <c r="D7" s="4">
        <v>603</v>
      </c>
      <c r="E7" s="5">
        <v>2897</v>
      </c>
      <c r="F7" s="6">
        <v>6980.4230377071835</v>
      </c>
      <c r="G7" s="6">
        <v>5254.8823379961577</v>
      </c>
      <c r="H7" s="7">
        <f t="shared" si="0"/>
        <v>0.11560903911420679</v>
      </c>
      <c r="I7" s="7">
        <f t="shared" si="0"/>
        <v>0.55512394865867576</v>
      </c>
      <c r="J7" s="7">
        <f t="shared" si="1"/>
        <v>0.11475042849959258</v>
      </c>
      <c r="K7" s="8">
        <f t="shared" si="1"/>
        <v>0.55129683476504099</v>
      </c>
      <c r="L7" s="4" t="s">
        <v>374</v>
      </c>
      <c r="M7" s="4"/>
      <c r="N7" s="22" t="s">
        <v>551</v>
      </c>
      <c r="O7">
        <f>AVERAGEIFS(D$4:D$185, $L$4:$L$185, $L$8)</f>
        <v>16271.673076923076</v>
      </c>
      <c r="P7">
        <f>AVERAGEIFS(E$4:E$185, $L$4:$L$185, $L$8)</f>
        <v>30174.865384615383</v>
      </c>
    </row>
    <row r="8" spans="1:16" x14ac:dyDescent="0.2">
      <c r="A8" s="3" t="s">
        <v>14</v>
      </c>
      <c r="B8" s="5">
        <v>6250</v>
      </c>
      <c r="C8" s="5">
        <v>12750</v>
      </c>
      <c r="D8" s="5">
        <v>3965</v>
      </c>
      <c r="E8" s="5">
        <v>8090</v>
      </c>
      <c r="F8" s="6">
        <v>20867.028460085552</v>
      </c>
      <c r="G8" s="6">
        <v>13035.093640780075</v>
      </c>
      <c r="H8" s="7">
        <f t="shared" si="0"/>
        <v>0.29951557366948528</v>
      </c>
      <c r="I8" s="7">
        <f t="shared" si="0"/>
        <v>0.61101177028574993</v>
      </c>
      <c r="J8" s="7">
        <f t="shared" si="1"/>
        <v>0.30417886585759257</v>
      </c>
      <c r="K8" s="8">
        <f t="shared" si="1"/>
        <v>0.62063228872330989</v>
      </c>
      <c r="L8" s="4" t="s">
        <v>315</v>
      </c>
      <c r="M8" s="4"/>
    </row>
    <row r="9" spans="1:16" x14ac:dyDescent="0.2">
      <c r="A9" s="3" t="s">
        <v>15</v>
      </c>
      <c r="B9" s="4">
        <v>858</v>
      </c>
      <c r="C9" s="5">
        <v>3997</v>
      </c>
      <c r="D9" s="4">
        <v>387</v>
      </c>
      <c r="E9" s="5">
        <v>1801</v>
      </c>
      <c r="F9" s="6">
        <v>8003.0877626689035</v>
      </c>
      <c r="G9" s="6">
        <v>3838.1858014838167</v>
      </c>
      <c r="H9" s="7">
        <f t="shared" si="0"/>
        <v>0.10720862065292042</v>
      </c>
      <c r="I9" s="7">
        <f t="shared" si="0"/>
        <v>0.49943223397403597</v>
      </c>
      <c r="J9" s="7">
        <f t="shared" si="1"/>
        <v>0.10082888635833846</v>
      </c>
      <c r="K9" s="8">
        <f t="shared" si="1"/>
        <v>0.46923210421542011</v>
      </c>
      <c r="L9" s="4" t="s">
        <v>520</v>
      </c>
      <c r="M9" s="4"/>
      <c r="N9" s="22" t="s">
        <v>552</v>
      </c>
    </row>
    <row r="10" spans="1:16" x14ac:dyDescent="0.2">
      <c r="A10" s="3" t="s">
        <v>16</v>
      </c>
      <c r="B10" s="5">
        <v>21153</v>
      </c>
      <c r="C10" s="5">
        <v>26938</v>
      </c>
      <c r="D10" s="5">
        <v>32771</v>
      </c>
      <c r="E10" s="5">
        <v>41732</v>
      </c>
      <c r="F10" s="6">
        <v>45902.04794836104</v>
      </c>
      <c r="G10" s="6">
        <v>68150.107041321491</v>
      </c>
      <c r="H10" s="7">
        <f t="shared" si="0"/>
        <v>0.46082911210839084</v>
      </c>
      <c r="I10" s="7">
        <f t="shared" si="0"/>
        <v>0.58685834737275244</v>
      </c>
      <c r="J10" s="7">
        <f t="shared" si="1"/>
        <v>0.48086498206275657</v>
      </c>
      <c r="K10" s="8">
        <f t="shared" si="1"/>
        <v>0.61235413723850229</v>
      </c>
      <c r="L10" s="4" t="s">
        <v>315</v>
      </c>
      <c r="M10" s="4"/>
      <c r="N10" s="4" t="s">
        <v>520</v>
      </c>
      <c r="O10">
        <f>P6/P$5</f>
        <v>5.3228528661856283</v>
      </c>
    </row>
    <row r="11" spans="1:16" x14ac:dyDescent="0.2">
      <c r="A11" s="3" t="s">
        <v>17</v>
      </c>
      <c r="B11" s="5">
        <v>21355</v>
      </c>
      <c r="C11" s="5">
        <v>27684</v>
      </c>
      <c r="D11" s="5">
        <v>23727</v>
      </c>
      <c r="E11" s="5">
        <v>30759</v>
      </c>
      <c r="F11" s="6">
        <v>47922.049120745505</v>
      </c>
      <c r="G11" s="6">
        <v>50716.708706286357</v>
      </c>
      <c r="H11" s="7">
        <f t="shared" si="0"/>
        <v>0.44561950901125802</v>
      </c>
      <c r="I11" s="7">
        <f t="shared" si="0"/>
        <v>0.5776881520706002</v>
      </c>
      <c r="J11" s="7">
        <f t="shared" si="1"/>
        <v>0.46783398618016053</v>
      </c>
      <c r="K11" s="8">
        <f t="shared" si="1"/>
        <v>0.60648651666521514</v>
      </c>
      <c r="L11" s="4" t="s">
        <v>315</v>
      </c>
      <c r="M11" s="4"/>
      <c r="N11" s="4" t="s">
        <v>315</v>
      </c>
      <c r="O11">
        <f>P7/P$5</f>
        <v>35.936523966929698</v>
      </c>
    </row>
    <row r="12" spans="1:16" x14ac:dyDescent="0.2">
      <c r="A12" s="3" t="s">
        <v>18</v>
      </c>
      <c r="B12" s="5">
        <v>4172</v>
      </c>
      <c r="C12" s="5">
        <v>11085</v>
      </c>
      <c r="D12" s="5">
        <v>1901</v>
      </c>
      <c r="E12" s="5">
        <v>5051</v>
      </c>
      <c r="F12" s="6">
        <v>17216.17853498663</v>
      </c>
      <c r="G12" s="6">
        <v>7875.756952542878</v>
      </c>
      <c r="H12" s="7">
        <f t="shared" si="0"/>
        <v>0.24233020071914815</v>
      </c>
      <c r="I12" s="7">
        <f t="shared" si="0"/>
        <v>0.64387111097117866</v>
      </c>
      <c r="J12" s="7">
        <f t="shared" si="1"/>
        <v>0.24137362433286064</v>
      </c>
      <c r="K12" s="8">
        <f t="shared" si="1"/>
        <v>0.64133517964507059</v>
      </c>
      <c r="L12" s="4" t="s">
        <v>520</v>
      </c>
      <c r="M12" s="4"/>
    </row>
    <row r="13" spans="1:16" x14ac:dyDescent="0.2">
      <c r="A13" s="3" t="s">
        <v>19</v>
      </c>
      <c r="B13" s="5">
        <v>21245</v>
      </c>
      <c r="C13" s="5">
        <v>27277</v>
      </c>
      <c r="D13" s="5">
        <v>11962</v>
      </c>
      <c r="E13" s="5">
        <v>15358</v>
      </c>
      <c r="F13" s="6">
        <v>44274.967063324686</v>
      </c>
      <c r="G13" s="6">
        <v>24744.357631915671</v>
      </c>
      <c r="H13" s="7">
        <f t="shared" si="0"/>
        <v>0.47984225419330384</v>
      </c>
      <c r="I13" s="7">
        <f t="shared" si="0"/>
        <v>0.6160817683045775</v>
      </c>
      <c r="J13" s="7">
        <f t="shared" si="1"/>
        <v>0.48342333949179672</v>
      </c>
      <c r="K13" s="8">
        <f t="shared" si="1"/>
        <v>0.62066674869712535</v>
      </c>
      <c r="L13" s="4" t="s">
        <v>315</v>
      </c>
      <c r="M13" s="4"/>
    </row>
    <row r="14" spans="1:16" x14ac:dyDescent="0.2">
      <c r="A14" s="3" t="s">
        <v>20</v>
      </c>
      <c r="B14" s="4">
        <v>93</v>
      </c>
      <c r="C14" s="5">
        <v>1315</v>
      </c>
      <c r="D14" s="4">
        <v>30</v>
      </c>
      <c r="E14" s="5">
        <v>427</v>
      </c>
      <c r="F14" s="6">
        <v>3033.4046321143792</v>
      </c>
      <c r="G14" s="6">
        <v>981.83987915039881</v>
      </c>
      <c r="H14" s="7">
        <f t="shared" si="0"/>
        <v>3.0658620025636359E-2</v>
      </c>
      <c r="I14" s="7">
        <f t="shared" si="0"/>
        <v>0.43350629391087969</v>
      </c>
      <c r="J14" s="7">
        <f t="shared" si="1"/>
        <v>3.0554880319140696E-2</v>
      </c>
      <c r="K14" s="8">
        <f t="shared" si="1"/>
        <v>0.43489779654243588</v>
      </c>
      <c r="L14" s="4" t="s">
        <v>374</v>
      </c>
      <c r="M14" s="4"/>
    </row>
    <row r="15" spans="1:16" x14ac:dyDescent="0.2">
      <c r="A15" s="3" t="s">
        <v>21</v>
      </c>
      <c r="B15" s="5">
        <v>4407</v>
      </c>
      <c r="C15" s="5">
        <v>11297</v>
      </c>
      <c r="D15" s="5">
        <v>1895</v>
      </c>
      <c r="E15" s="5">
        <v>4857</v>
      </c>
      <c r="F15" s="6">
        <v>18298.847064961261</v>
      </c>
      <c r="G15" s="6">
        <v>7978.8726147107627</v>
      </c>
      <c r="H15" s="7">
        <f t="shared" si="0"/>
        <v>0.24083484518751727</v>
      </c>
      <c r="I15" s="7">
        <f t="shared" si="0"/>
        <v>0.61736129931549411</v>
      </c>
      <c r="J15" s="7">
        <f t="shared" si="1"/>
        <v>0.2375022251271641</v>
      </c>
      <c r="K15" s="8">
        <f t="shared" si="1"/>
        <v>0.60873261606471563</v>
      </c>
      <c r="L15" s="4" t="s">
        <v>520</v>
      </c>
      <c r="M15" s="4"/>
    </row>
    <row r="16" spans="1:16" x14ac:dyDescent="0.2">
      <c r="A16" s="3" t="s">
        <v>22</v>
      </c>
      <c r="B16" s="5">
        <v>20060</v>
      </c>
      <c r="C16" s="5">
        <v>23111</v>
      </c>
      <c r="D16" s="5">
        <v>22570</v>
      </c>
      <c r="E16" s="5">
        <v>26003</v>
      </c>
      <c r="F16" s="6">
        <v>43611.072914714023</v>
      </c>
      <c r="G16" s="6">
        <v>46680.389822948273</v>
      </c>
      <c r="H16" s="7">
        <f t="shared" si="0"/>
        <v>0.45997492515787014</v>
      </c>
      <c r="I16" s="7">
        <f t="shared" si="0"/>
        <v>0.52993422209987717</v>
      </c>
      <c r="J16" s="7">
        <f t="shared" si="1"/>
        <v>0.48350067524295809</v>
      </c>
      <c r="K16" s="8">
        <f t="shared" si="1"/>
        <v>0.55704333444141074</v>
      </c>
      <c r="L16" s="4" t="s">
        <v>315</v>
      </c>
      <c r="M16" s="4"/>
    </row>
    <row r="17" spans="1:13" x14ac:dyDescent="0.2">
      <c r="A17" s="3" t="s">
        <v>23</v>
      </c>
      <c r="B17" s="5">
        <v>1012</v>
      </c>
      <c r="C17" s="5">
        <v>4340</v>
      </c>
      <c r="D17" s="4">
        <v>584</v>
      </c>
      <c r="E17" s="5">
        <v>2503</v>
      </c>
      <c r="F17" s="6">
        <v>8052.7944579114028</v>
      </c>
      <c r="G17" s="6">
        <v>4652.5090030805723</v>
      </c>
      <c r="H17" s="7">
        <f t="shared" si="0"/>
        <v>0.12567066069912772</v>
      </c>
      <c r="I17" s="7">
        <f t="shared" si="0"/>
        <v>0.53894334726701021</v>
      </c>
      <c r="J17" s="7">
        <f t="shared" si="1"/>
        <v>0.12552366897373338</v>
      </c>
      <c r="K17" s="8">
        <f t="shared" si="1"/>
        <v>0.5379892867144771</v>
      </c>
      <c r="L17" s="4" t="s">
        <v>520</v>
      </c>
      <c r="M17" s="4"/>
    </row>
    <row r="18" spans="1:13" x14ac:dyDescent="0.2">
      <c r="A18" s="3" t="s">
        <v>24</v>
      </c>
      <c r="B18" s="4">
        <v>46</v>
      </c>
      <c r="C18" s="4">
        <v>921</v>
      </c>
      <c r="D18" s="4">
        <v>20</v>
      </c>
      <c r="E18" s="5">
        <v>414</v>
      </c>
      <c r="F18" s="6">
        <v>2006.32788137536</v>
      </c>
      <c r="G18" s="6">
        <v>915.31562116321504</v>
      </c>
      <c r="H18" s="7">
        <f t="shared" si="0"/>
        <v>2.2927458879984507E-2</v>
      </c>
      <c r="I18" s="7">
        <f t="shared" si="0"/>
        <v>0.45904760061882022</v>
      </c>
      <c r="J18" s="7">
        <f t="shared" si="1"/>
        <v>2.1850386399593292E-2</v>
      </c>
      <c r="K18" s="8">
        <f t="shared" si="1"/>
        <v>0.45230299847158112</v>
      </c>
      <c r="L18" s="4" t="s">
        <v>369</v>
      </c>
      <c r="M18" s="4"/>
    </row>
    <row r="19" spans="1:13" x14ac:dyDescent="0.2">
      <c r="A19" s="3" t="s">
        <v>25</v>
      </c>
      <c r="B19" s="4">
        <v>835</v>
      </c>
      <c r="C19" s="5">
        <v>3943</v>
      </c>
      <c r="D19" s="4">
        <v>267</v>
      </c>
      <c r="E19" s="5">
        <v>1258</v>
      </c>
      <c r="F19" s="6">
        <v>7897.8544941460086</v>
      </c>
      <c r="G19" s="6">
        <v>2532.0156424178044</v>
      </c>
      <c r="H19" s="7">
        <f t="shared" si="0"/>
        <v>0.10572491562346618</v>
      </c>
      <c r="I19" s="7">
        <f t="shared" si="0"/>
        <v>0.49924951174051158</v>
      </c>
      <c r="J19" s="7">
        <f t="shared" si="1"/>
        <v>0.1054495855108713</v>
      </c>
      <c r="K19" s="8">
        <f t="shared" si="1"/>
        <v>0.49683737293137115</v>
      </c>
      <c r="L19" s="4" t="s">
        <v>374</v>
      </c>
      <c r="M19" s="4"/>
    </row>
    <row r="20" spans="1:13" x14ac:dyDescent="0.2">
      <c r="A20" s="3" t="s">
        <v>26</v>
      </c>
      <c r="B20" s="4">
        <v>534</v>
      </c>
      <c r="C20" s="5">
        <v>3151</v>
      </c>
      <c r="D20" s="4">
        <v>250</v>
      </c>
      <c r="E20" s="5">
        <v>1474</v>
      </c>
      <c r="F20" s="6">
        <v>6231.2963449990411</v>
      </c>
      <c r="G20" s="6">
        <v>2908.2000854807752</v>
      </c>
      <c r="H20" s="7">
        <f t="shared" si="0"/>
        <v>8.5696453905384301E-2</v>
      </c>
      <c r="I20" s="7">
        <f t="shared" si="0"/>
        <v>0.50567327014207109</v>
      </c>
      <c r="J20" s="7">
        <f t="shared" si="1"/>
        <v>8.5963823895105457E-2</v>
      </c>
      <c r="K20" s="8">
        <f t="shared" si="1"/>
        <v>0.50684270568554179</v>
      </c>
      <c r="L20" s="4" t="s">
        <v>374</v>
      </c>
      <c r="M20" s="4"/>
    </row>
    <row r="21" spans="1:13" x14ac:dyDescent="0.2">
      <c r="A21" s="3" t="s">
        <v>27</v>
      </c>
      <c r="B21" s="5">
        <v>1318</v>
      </c>
      <c r="C21" s="5">
        <v>4952</v>
      </c>
      <c r="D21" s="4">
        <v>644</v>
      </c>
      <c r="E21" s="5">
        <v>2421</v>
      </c>
      <c r="F21" s="6">
        <v>11016.582851167712</v>
      </c>
      <c r="G21" s="6">
        <v>5131.3945064293239</v>
      </c>
      <c r="H21" s="7">
        <f t="shared" si="0"/>
        <v>0.11963782397917495</v>
      </c>
      <c r="I21" s="7">
        <f t="shared" si="0"/>
        <v>0.44950417628594413</v>
      </c>
      <c r="J21" s="7">
        <f t="shared" si="1"/>
        <v>0.12550194673068057</v>
      </c>
      <c r="K21" s="8">
        <f t="shared" si="1"/>
        <v>0.47180157303567966</v>
      </c>
      <c r="L21" s="4" t="s">
        <v>520</v>
      </c>
      <c r="M21" s="4"/>
    </row>
    <row r="22" spans="1:13" x14ac:dyDescent="0.2">
      <c r="A22" s="3" t="s">
        <v>28</v>
      </c>
      <c r="B22" s="5">
        <v>3490</v>
      </c>
      <c r="C22" s="5">
        <v>10419</v>
      </c>
      <c r="D22" s="5">
        <v>1621</v>
      </c>
      <c r="E22" s="5">
        <v>4839</v>
      </c>
      <c r="F22" s="6">
        <v>16310.102885282746</v>
      </c>
      <c r="G22" s="6">
        <v>7224.9651715078571</v>
      </c>
      <c r="H22" s="7">
        <f t="shared" si="0"/>
        <v>0.21397780409767775</v>
      </c>
      <c r="I22" s="7">
        <f t="shared" si="0"/>
        <v>0.63880651601538807</v>
      </c>
      <c r="J22" s="7">
        <f t="shared" si="1"/>
        <v>0.22436094313541111</v>
      </c>
      <c r="K22" s="8">
        <f t="shared" si="1"/>
        <v>0.66976101408528954</v>
      </c>
      <c r="L22" s="4" t="s">
        <v>520</v>
      </c>
      <c r="M22" s="4"/>
    </row>
    <row r="23" spans="1:13" x14ac:dyDescent="0.2">
      <c r="A23" s="3" t="s">
        <v>29</v>
      </c>
      <c r="B23" s="5">
        <v>3210</v>
      </c>
      <c r="C23" s="5">
        <v>10122</v>
      </c>
      <c r="D23" s="5">
        <v>2393</v>
      </c>
      <c r="E23" s="5">
        <v>7544</v>
      </c>
      <c r="F23" s="6">
        <v>16111.443744573198</v>
      </c>
      <c r="G23" s="6">
        <v>12300.322575223263</v>
      </c>
      <c r="H23" s="7">
        <f t="shared" si="0"/>
        <v>0.19923726581494108</v>
      </c>
      <c r="I23" s="7">
        <f t="shared" si="0"/>
        <v>0.62824909799963669</v>
      </c>
      <c r="J23" s="7">
        <f t="shared" si="1"/>
        <v>0.19454774339172684</v>
      </c>
      <c r="K23" s="8">
        <f t="shared" si="1"/>
        <v>0.61331724870337956</v>
      </c>
      <c r="L23" s="4" t="s">
        <v>520</v>
      </c>
      <c r="M23" s="4"/>
    </row>
    <row r="24" spans="1:13" x14ac:dyDescent="0.2">
      <c r="A24" s="3" t="s">
        <v>30</v>
      </c>
      <c r="B24" s="5">
        <v>29901</v>
      </c>
      <c r="C24" s="5">
        <v>73137</v>
      </c>
      <c r="D24" s="5">
        <v>16065</v>
      </c>
      <c r="E24" s="5">
        <v>39294</v>
      </c>
      <c r="F24" s="6">
        <v>82263.498306577734</v>
      </c>
      <c r="G24" s="6">
        <v>44740.085018516977</v>
      </c>
      <c r="H24" s="7">
        <f t="shared" si="0"/>
        <v>0.36347834234529675</v>
      </c>
      <c r="I24" s="7">
        <f t="shared" si="0"/>
        <v>0.88905774135005411</v>
      </c>
      <c r="J24" s="7">
        <f t="shared" si="1"/>
        <v>0.35907397121286283</v>
      </c>
      <c r="K24" s="8">
        <f t="shared" si="1"/>
        <v>0.87827280577891265</v>
      </c>
      <c r="L24" s="4" t="s">
        <v>315</v>
      </c>
      <c r="M24" s="4"/>
    </row>
    <row r="25" spans="1:13" x14ac:dyDescent="0.2">
      <c r="A25" s="3" t="s">
        <v>31</v>
      </c>
      <c r="B25" s="5">
        <v>3609</v>
      </c>
      <c r="C25" s="5">
        <v>10541</v>
      </c>
      <c r="D25" s="5">
        <v>1720</v>
      </c>
      <c r="E25" s="5">
        <v>5025</v>
      </c>
      <c r="F25" s="6">
        <v>16571.028761690963</v>
      </c>
      <c r="G25" s="6">
        <v>7646.8398655454166</v>
      </c>
      <c r="H25" s="7">
        <f t="shared" si="0"/>
        <v>0.21778973725175804</v>
      </c>
      <c r="I25" s="7">
        <f t="shared" si="0"/>
        <v>0.63611017466632902</v>
      </c>
      <c r="J25" s="7">
        <f t="shared" si="1"/>
        <v>0.22492951732255476</v>
      </c>
      <c r="K25" s="8">
        <f t="shared" si="1"/>
        <v>0.65713420031734748</v>
      </c>
      <c r="L25" s="4" t="s">
        <v>520</v>
      </c>
      <c r="M25" s="4"/>
    </row>
    <row r="26" spans="1:13" x14ac:dyDescent="0.2">
      <c r="A26" s="3" t="s">
        <v>32</v>
      </c>
      <c r="B26" s="4">
        <v>38</v>
      </c>
      <c r="C26" s="4">
        <v>840</v>
      </c>
      <c r="D26" s="4">
        <v>17</v>
      </c>
      <c r="E26" s="5">
        <v>379</v>
      </c>
      <c r="F26" s="6">
        <v>1620.205368712298</v>
      </c>
      <c r="G26" s="6">
        <v>699.77940563245284</v>
      </c>
      <c r="H26" s="7">
        <f t="shared" si="0"/>
        <v>2.345381686409392E-2</v>
      </c>
      <c r="I26" s="7">
        <f t="shared" si="0"/>
        <v>0.51845279383786558</v>
      </c>
      <c r="J26" s="7">
        <f t="shared" si="1"/>
        <v>2.4293369972263744E-2</v>
      </c>
      <c r="K26" s="8">
        <f t="shared" si="1"/>
        <v>0.54159924820517402</v>
      </c>
      <c r="L26" s="4" t="s">
        <v>369</v>
      </c>
      <c r="M26" s="4"/>
    </row>
    <row r="27" spans="1:13" x14ac:dyDescent="0.2">
      <c r="A27" s="3" t="s">
        <v>33</v>
      </c>
      <c r="B27" s="4">
        <v>8</v>
      </c>
      <c r="C27" s="4">
        <v>396</v>
      </c>
      <c r="D27" s="4">
        <v>3</v>
      </c>
      <c r="E27" s="5">
        <v>137</v>
      </c>
      <c r="F27" s="6">
        <v>788.89378267275276</v>
      </c>
      <c r="G27" s="6">
        <v>256.97600279675419</v>
      </c>
      <c r="H27" s="7">
        <f t="shared" si="0"/>
        <v>1.014078216321619E-2</v>
      </c>
      <c r="I27" s="7">
        <f t="shared" si="0"/>
        <v>0.50196871707920132</v>
      </c>
      <c r="J27" s="7">
        <f t="shared" si="1"/>
        <v>1.1674241825501273E-2</v>
      </c>
      <c r="K27" s="8">
        <f t="shared" si="1"/>
        <v>0.53312371003122483</v>
      </c>
      <c r="L27" s="4" t="s">
        <v>369</v>
      </c>
      <c r="M27" s="4"/>
    </row>
    <row r="28" spans="1:13" x14ac:dyDescent="0.2">
      <c r="A28" s="3" t="s">
        <v>34</v>
      </c>
      <c r="B28" s="4">
        <v>584</v>
      </c>
      <c r="C28" s="5">
        <v>3297</v>
      </c>
      <c r="D28" s="4">
        <v>343</v>
      </c>
      <c r="E28" s="5">
        <v>1935</v>
      </c>
      <c r="F28" s="6">
        <v>6285.9698232807423</v>
      </c>
      <c r="G28" s="6">
        <v>3615.9790413109863</v>
      </c>
      <c r="H28" s="7">
        <f t="shared" si="0"/>
        <v>9.2905313963979802E-2</v>
      </c>
      <c r="I28" s="7">
        <f t="shared" si="0"/>
        <v>0.52450140434801606</v>
      </c>
      <c r="J28" s="7">
        <f t="shared" si="1"/>
        <v>9.4856744489216979E-2</v>
      </c>
      <c r="K28" s="8">
        <f t="shared" si="1"/>
        <v>0.53512478305141353</v>
      </c>
      <c r="L28" s="4" t="s">
        <v>374</v>
      </c>
      <c r="M28" s="4"/>
    </row>
    <row r="29" spans="1:13" x14ac:dyDescent="0.2">
      <c r="A29" s="3" t="s">
        <v>35</v>
      </c>
      <c r="B29" s="4">
        <v>131</v>
      </c>
      <c r="C29" s="5">
        <v>1564</v>
      </c>
      <c r="D29" s="4">
        <v>44</v>
      </c>
      <c r="E29" s="5">
        <v>518</v>
      </c>
      <c r="F29" s="6">
        <v>3073.3181430408763</v>
      </c>
      <c r="G29" s="6">
        <v>1013.420400615404</v>
      </c>
      <c r="H29" s="7">
        <f t="shared" si="0"/>
        <v>4.2624939528838633E-2</v>
      </c>
      <c r="I29" s="7">
        <f t="shared" si="0"/>
        <v>0.50889622460384443</v>
      </c>
      <c r="J29" s="7">
        <f t="shared" si="1"/>
        <v>4.3417322143190336E-2</v>
      </c>
      <c r="K29" s="8">
        <f t="shared" si="1"/>
        <v>0.51114029250392257</v>
      </c>
      <c r="L29" s="4" t="s">
        <v>374</v>
      </c>
      <c r="M29" s="4"/>
    </row>
    <row r="30" spans="1:13" x14ac:dyDescent="0.2">
      <c r="A30" s="3" t="s">
        <v>36</v>
      </c>
      <c r="B30" s="4">
        <v>104</v>
      </c>
      <c r="C30" s="5">
        <v>1394</v>
      </c>
      <c r="D30" s="4">
        <v>49</v>
      </c>
      <c r="E30" s="5">
        <v>654</v>
      </c>
      <c r="F30" s="6">
        <v>3153.6823575895874</v>
      </c>
      <c r="G30" s="6">
        <v>1465.2223269067022</v>
      </c>
      <c r="H30" s="7">
        <f t="shared" si="0"/>
        <v>3.2977322446477761E-2</v>
      </c>
      <c r="I30" s="7">
        <f t="shared" si="0"/>
        <v>0.44202295663836538</v>
      </c>
      <c r="J30" s="7">
        <f t="shared" si="1"/>
        <v>3.344202384865793E-2</v>
      </c>
      <c r="K30" s="8">
        <f t="shared" si="1"/>
        <v>0.4463486448371895</v>
      </c>
      <c r="L30" s="4" t="s">
        <v>374</v>
      </c>
      <c r="M30" s="4"/>
    </row>
    <row r="31" spans="1:13" x14ac:dyDescent="0.2">
      <c r="A31" s="3" t="s">
        <v>37</v>
      </c>
      <c r="B31" s="5">
        <v>21051</v>
      </c>
      <c r="C31" s="5">
        <v>26564</v>
      </c>
      <c r="D31" s="5">
        <v>25292</v>
      </c>
      <c r="E31" s="5">
        <v>31915</v>
      </c>
      <c r="F31" s="6">
        <v>44188.731707998857</v>
      </c>
      <c r="G31" s="6">
        <v>52504.655704109042</v>
      </c>
      <c r="H31" s="7">
        <f t="shared" si="0"/>
        <v>0.47638841818556737</v>
      </c>
      <c r="I31" s="7">
        <f t="shared" si="0"/>
        <v>0.60114873120903578</v>
      </c>
      <c r="J31" s="7">
        <f t="shared" si="1"/>
        <v>0.48170966290177264</v>
      </c>
      <c r="K31" s="8">
        <f t="shared" si="1"/>
        <v>0.60785085764313118</v>
      </c>
      <c r="L31" s="4" t="s">
        <v>315</v>
      </c>
      <c r="M31" s="4"/>
    </row>
    <row r="32" spans="1:13" x14ac:dyDescent="0.2">
      <c r="A32" s="3" t="s">
        <v>38</v>
      </c>
      <c r="B32" s="4">
        <v>5</v>
      </c>
      <c r="C32" s="4">
        <v>310</v>
      </c>
      <c r="D32" s="4">
        <v>3</v>
      </c>
      <c r="E32" s="5">
        <v>171</v>
      </c>
      <c r="F32" s="6">
        <v>703.49241036188118</v>
      </c>
      <c r="G32" s="6">
        <v>382.34030020092689</v>
      </c>
      <c r="H32" s="7">
        <f t="shared" si="0"/>
        <v>7.1073972175875596E-3</v>
      </c>
      <c r="I32" s="7">
        <f t="shared" si="0"/>
        <v>0.44065862749042867</v>
      </c>
      <c r="J32" s="7">
        <f t="shared" si="1"/>
        <v>7.8464132565242133E-3</v>
      </c>
      <c r="K32" s="8">
        <f t="shared" si="1"/>
        <v>0.44724555562188012</v>
      </c>
      <c r="L32" s="4" t="s">
        <v>369</v>
      </c>
      <c r="M32" s="4"/>
    </row>
    <row r="33" spans="1:13" x14ac:dyDescent="0.2">
      <c r="A33" s="3" t="s">
        <v>39</v>
      </c>
      <c r="B33" s="4">
        <v>61</v>
      </c>
      <c r="C33" s="5">
        <v>1070</v>
      </c>
      <c r="D33" s="4">
        <v>31</v>
      </c>
      <c r="E33" s="5">
        <v>540</v>
      </c>
      <c r="F33" s="6">
        <v>2067.7964673923807</v>
      </c>
      <c r="G33" s="6">
        <v>979.53395918411752</v>
      </c>
      <c r="H33" s="7">
        <f t="shared" si="0"/>
        <v>2.950000203691458E-2</v>
      </c>
      <c r="I33" s="7">
        <f t="shared" si="0"/>
        <v>0.51745905212292787</v>
      </c>
      <c r="J33" s="7">
        <f t="shared" si="1"/>
        <v>3.1647703185115506E-2</v>
      </c>
      <c r="K33" s="8">
        <f t="shared" si="1"/>
        <v>0.55128257161168948</v>
      </c>
      <c r="L33" s="4" t="s">
        <v>369</v>
      </c>
      <c r="M33" s="4"/>
    </row>
    <row r="34" spans="1:13" x14ac:dyDescent="0.2">
      <c r="A34" s="3" t="s">
        <v>40</v>
      </c>
      <c r="B34" s="5">
        <v>6819</v>
      </c>
      <c r="C34" s="5">
        <v>13141</v>
      </c>
      <c r="D34" s="5">
        <v>4896</v>
      </c>
      <c r="E34" s="5">
        <v>9436</v>
      </c>
      <c r="F34" s="6">
        <v>22439.278355963772</v>
      </c>
      <c r="G34" s="6">
        <v>15842.940090133363</v>
      </c>
      <c r="H34" s="7">
        <f t="shared" si="0"/>
        <v>0.30388677798935049</v>
      </c>
      <c r="I34" s="7">
        <f t="shared" si="0"/>
        <v>0.58562489361461423</v>
      </c>
      <c r="J34" s="7">
        <f t="shared" si="1"/>
        <v>0.30903354883284079</v>
      </c>
      <c r="K34" s="8">
        <f t="shared" si="1"/>
        <v>0.59559652099401261</v>
      </c>
      <c r="L34" s="4" t="s">
        <v>315</v>
      </c>
      <c r="M34" s="4"/>
    </row>
    <row r="35" spans="1:13" x14ac:dyDescent="0.2">
      <c r="A35" s="3" t="s">
        <v>41</v>
      </c>
      <c r="B35" s="5">
        <v>2013</v>
      </c>
      <c r="C35" s="5">
        <v>7957</v>
      </c>
      <c r="D35" s="5">
        <v>1151</v>
      </c>
      <c r="E35" s="5">
        <v>4550</v>
      </c>
      <c r="F35" s="6">
        <v>12361.397971483902</v>
      </c>
      <c r="G35" s="6">
        <v>7050.6459198896337</v>
      </c>
      <c r="H35" s="7">
        <f t="shared" si="0"/>
        <v>0.16284565909484694</v>
      </c>
      <c r="I35" s="7">
        <f t="shared" si="0"/>
        <v>0.64369742146929809</v>
      </c>
      <c r="J35" s="7">
        <f t="shared" si="1"/>
        <v>0.16324745464143475</v>
      </c>
      <c r="K35" s="8">
        <f t="shared" si="1"/>
        <v>0.64533094580237027</v>
      </c>
      <c r="L35" s="4" t="s">
        <v>520</v>
      </c>
      <c r="M35" s="4"/>
    </row>
    <row r="36" spans="1:13" x14ac:dyDescent="0.2">
      <c r="A36" s="3" t="s">
        <v>42</v>
      </c>
      <c r="B36" s="5">
        <v>2174</v>
      </c>
      <c r="C36" s="5">
        <v>8754</v>
      </c>
      <c r="D36" s="5">
        <v>1370</v>
      </c>
      <c r="E36" s="5">
        <v>5518</v>
      </c>
      <c r="F36" s="6">
        <v>12891.379310605926</v>
      </c>
      <c r="G36" s="6">
        <v>8212.6678292468296</v>
      </c>
      <c r="H36" s="7">
        <f t="shared" si="0"/>
        <v>0.16863982880493</v>
      </c>
      <c r="I36" s="7">
        <f t="shared" si="0"/>
        <v>0.67905844588700892</v>
      </c>
      <c r="J36" s="7">
        <f t="shared" si="1"/>
        <v>0.16681546465585476</v>
      </c>
      <c r="K36" s="8">
        <f t="shared" si="1"/>
        <v>0.67188885691314348</v>
      </c>
      <c r="L36" s="4" t="s">
        <v>520</v>
      </c>
      <c r="M36" s="4"/>
    </row>
    <row r="37" spans="1:13" x14ac:dyDescent="0.2">
      <c r="A37" s="3" t="s">
        <v>43</v>
      </c>
      <c r="B37" s="4">
        <v>35</v>
      </c>
      <c r="C37" s="4">
        <v>801</v>
      </c>
      <c r="D37" s="4">
        <v>19</v>
      </c>
      <c r="E37" s="5">
        <v>452</v>
      </c>
      <c r="F37" s="6">
        <v>2627.343900396389</v>
      </c>
      <c r="G37" s="6">
        <v>1504.9208593027281</v>
      </c>
      <c r="H37" s="7">
        <f t="shared" si="0"/>
        <v>1.3321438428642527E-2</v>
      </c>
      <c r="I37" s="7">
        <f t="shared" si="0"/>
        <v>0.30487063375264756</v>
      </c>
      <c r="J37" s="7">
        <f t="shared" si="1"/>
        <v>1.2625248618590636E-2</v>
      </c>
      <c r="K37" s="8">
        <f t="shared" si="1"/>
        <v>0.30034801976857722</v>
      </c>
      <c r="L37" s="4" t="s">
        <v>374</v>
      </c>
      <c r="M37" s="4"/>
    </row>
    <row r="38" spans="1:13" x14ac:dyDescent="0.2">
      <c r="A38" s="3" t="s">
        <v>44</v>
      </c>
      <c r="B38" s="4">
        <v>8</v>
      </c>
      <c r="C38" s="4">
        <v>384</v>
      </c>
      <c r="D38" s="4">
        <v>5</v>
      </c>
      <c r="E38" s="5">
        <v>230</v>
      </c>
      <c r="F38" s="6">
        <v>768.6449156788459</v>
      </c>
      <c r="G38" s="6">
        <v>457.96372825642032</v>
      </c>
      <c r="H38" s="7">
        <f t="shared" si="0"/>
        <v>1.0407926777131702E-2</v>
      </c>
      <c r="I38" s="7">
        <f t="shared" si="0"/>
        <v>0.49958048530232174</v>
      </c>
      <c r="J38" s="7">
        <f t="shared" si="1"/>
        <v>1.0917895220733354E-2</v>
      </c>
      <c r="K38" s="8">
        <f t="shared" si="1"/>
        <v>0.50222318015373424</v>
      </c>
      <c r="L38" s="4" t="s">
        <v>369</v>
      </c>
      <c r="M38" s="4"/>
    </row>
    <row r="39" spans="1:13" x14ac:dyDescent="0.2">
      <c r="A39" s="3" t="s">
        <v>45</v>
      </c>
      <c r="B39" s="4">
        <v>489</v>
      </c>
      <c r="C39" s="5">
        <v>3016</v>
      </c>
      <c r="D39" s="4">
        <v>264</v>
      </c>
      <c r="E39" s="5">
        <v>1628</v>
      </c>
      <c r="F39" s="6">
        <v>5667.5957990405732</v>
      </c>
      <c r="G39" s="6">
        <v>3047.0645893371907</v>
      </c>
      <c r="H39" s="7">
        <f t="shared" si="0"/>
        <v>8.6279970791632549E-2</v>
      </c>
      <c r="I39" s="7">
        <f t="shared" si="0"/>
        <v>0.53214804071076438</v>
      </c>
      <c r="J39" s="7">
        <f t="shared" si="1"/>
        <v>8.6640762694638621E-2</v>
      </c>
      <c r="K39" s="8">
        <f t="shared" si="1"/>
        <v>0.53428470328360478</v>
      </c>
      <c r="L39" s="4" t="s">
        <v>374</v>
      </c>
      <c r="M39" s="4"/>
    </row>
    <row r="40" spans="1:13" x14ac:dyDescent="0.2">
      <c r="A40" s="3" t="s">
        <v>46</v>
      </c>
      <c r="B40" s="5">
        <v>2733</v>
      </c>
      <c r="C40" s="5">
        <v>9574</v>
      </c>
      <c r="D40" s="5">
        <v>2006</v>
      </c>
      <c r="E40" s="5">
        <v>7027</v>
      </c>
      <c r="F40" s="6">
        <v>14445.898359847452</v>
      </c>
      <c r="G40" s="6">
        <v>10490.080647635072</v>
      </c>
      <c r="H40" s="7">
        <f t="shared" si="0"/>
        <v>0.18918864939520871</v>
      </c>
      <c r="I40" s="7">
        <f t="shared" si="0"/>
        <v>0.66274867519565617</v>
      </c>
      <c r="J40" s="7">
        <f t="shared" si="1"/>
        <v>0.19122827243966339</v>
      </c>
      <c r="K40" s="8">
        <f t="shared" si="1"/>
        <v>0.66987092244940905</v>
      </c>
      <c r="L40" s="4" t="s">
        <v>520</v>
      </c>
      <c r="M40" s="4"/>
    </row>
    <row r="41" spans="1:13" x14ac:dyDescent="0.2">
      <c r="A41" s="3" t="s">
        <v>47</v>
      </c>
      <c r="B41" s="4">
        <v>129</v>
      </c>
      <c r="C41" s="5">
        <v>1548</v>
      </c>
      <c r="D41" s="4">
        <v>61</v>
      </c>
      <c r="E41" s="5">
        <v>737</v>
      </c>
      <c r="F41" s="6">
        <v>2970.2023383222499</v>
      </c>
      <c r="G41" s="6">
        <v>1415.4692773406593</v>
      </c>
      <c r="H41" s="7">
        <f t="shared" si="0"/>
        <v>4.343138456784968E-2</v>
      </c>
      <c r="I41" s="7">
        <f t="shared" si="0"/>
        <v>0.52117661481419619</v>
      </c>
      <c r="J41" s="7">
        <f t="shared" si="1"/>
        <v>4.3095248322595134E-2</v>
      </c>
      <c r="K41" s="8">
        <f t="shared" si="1"/>
        <v>0.52067537727463309</v>
      </c>
      <c r="L41" s="4" t="s">
        <v>374</v>
      </c>
      <c r="M41" s="4"/>
    </row>
    <row r="42" spans="1:13" x14ac:dyDescent="0.2">
      <c r="A42" s="3" t="s">
        <v>48</v>
      </c>
      <c r="B42" s="5">
        <v>6206</v>
      </c>
      <c r="C42" s="5">
        <v>12720</v>
      </c>
      <c r="D42" s="5">
        <v>3953</v>
      </c>
      <c r="E42" s="5">
        <v>8101</v>
      </c>
      <c r="F42" s="6">
        <v>21807.124949745641</v>
      </c>
      <c r="G42" s="6">
        <v>13665.914178987658</v>
      </c>
      <c r="H42" s="7">
        <f t="shared" si="0"/>
        <v>0.28458588714934596</v>
      </c>
      <c r="I42" s="7">
        <f t="shared" si="0"/>
        <v>0.58329559854007107</v>
      </c>
      <c r="J42" s="7">
        <f t="shared" si="1"/>
        <v>0.28925982910664161</v>
      </c>
      <c r="K42" s="8">
        <f t="shared" si="1"/>
        <v>0.59278873655272035</v>
      </c>
      <c r="L42" s="4" t="s">
        <v>315</v>
      </c>
      <c r="M42" s="4"/>
    </row>
    <row r="43" spans="1:13" x14ac:dyDescent="0.2">
      <c r="A43" s="3" t="s">
        <v>49</v>
      </c>
      <c r="B43" s="5">
        <v>12318</v>
      </c>
      <c r="C43" s="5">
        <v>16130</v>
      </c>
      <c r="D43" s="5">
        <v>11020</v>
      </c>
      <c r="E43" s="5">
        <v>14430</v>
      </c>
      <c r="F43" s="6">
        <v>30620.8621496663</v>
      </c>
      <c r="G43" s="6">
        <v>27942.301269602802</v>
      </c>
      <c r="H43" s="7">
        <f t="shared" si="0"/>
        <v>0.40227476090624181</v>
      </c>
      <c r="I43" s="7">
        <f t="shared" si="0"/>
        <v>0.52676505061030043</v>
      </c>
      <c r="J43" s="7">
        <f t="shared" si="1"/>
        <v>0.39438412368662606</v>
      </c>
      <c r="K43" s="8">
        <f t="shared" si="1"/>
        <v>0.5164213162248652</v>
      </c>
      <c r="L43" s="4" t="s">
        <v>315</v>
      </c>
      <c r="M43" s="4"/>
    </row>
    <row r="44" spans="1:13" x14ac:dyDescent="0.2">
      <c r="A44" s="3" t="s">
        <v>50</v>
      </c>
      <c r="B44" s="5">
        <v>10620</v>
      </c>
      <c r="C44" s="5">
        <v>15322</v>
      </c>
      <c r="D44" s="5">
        <v>7325</v>
      </c>
      <c r="E44" s="5">
        <v>10569</v>
      </c>
      <c r="F44" s="6">
        <v>30485.714154111276</v>
      </c>
      <c r="G44" s="6">
        <v>19916.019387372155</v>
      </c>
      <c r="H44" s="7">
        <f t="shared" si="0"/>
        <v>0.34835988903897125</v>
      </c>
      <c r="I44" s="7">
        <f t="shared" si="0"/>
        <v>0.50259606589972861</v>
      </c>
      <c r="J44" s="7">
        <f t="shared" si="1"/>
        <v>0.36779437986711594</v>
      </c>
      <c r="K44" s="8">
        <f t="shared" si="1"/>
        <v>0.53067833458232738</v>
      </c>
      <c r="L44" s="4" t="s">
        <v>315</v>
      </c>
      <c r="M44" s="4"/>
    </row>
    <row r="45" spans="1:13" x14ac:dyDescent="0.2">
      <c r="A45" s="3" t="s">
        <v>51</v>
      </c>
      <c r="B45" s="5">
        <v>20888</v>
      </c>
      <c r="C45" s="5">
        <v>25974</v>
      </c>
      <c r="D45" s="5">
        <v>28767</v>
      </c>
      <c r="E45" s="5">
        <v>35771</v>
      </c>
      <c r="F45" s="6">
        <v>46726.854143783181</v>
      </c>
      <c r="G45" s="6">
        <v>61191.193704202844</v>
      </c>
      <c r="H45" s="7">
        <f t="shared" si="0"/>
        <v>0.44702345969462326</v>
      </c>
      <c r="I45" s="7">
        <f t="shared" si="0"/>
        <v>0.55586879270912215</v>
      </c>
      <c r="J45" s="7">
        <f t="shared" si="1"/>
        <v>0.47011666644483474</v>
      </c>
      <c r="K45" s="8">
        <f t="shared" si="1"/>
        <v>0.58457758109633207</v>
      </c>
      <c r="L45" s="4" t="s">
        <v>315</v>
      </c>
      <c r="M45" s="4"/>
    </row>
    <row r="46" spans="1:13" x14ac:dyDescent="0.2">
      <c r="A46" s="3" t="s">
        <v>52</v>
      </c>
      <c r="B46" s="4">
        <v>128</v>
      </c>
      <c r="C46" s="5">
        <v>1541</v>
      </c>
      <c r="D46" s="4">
        <v>71</v>
      </c>
      <c r="E46" s="5">
        <v>857</v>
      </c>
      <c r="F46" s="6">
        <v>0</v>
      </c>
      <c r="G46" s="6">
        <v>1499.7670216216086</v>
      </c>
      <c r="H46" s="7" t="e">
        <f t="shared" si="0"/>
        <v>#DIV/0!</v>
      </c>
      <c r="I46" s="7" t="e">
        <f t="shared" si="0"/>
        <v>#DIV/0!</v>
      </c>
      <c r="J46" s="7">
        <f t="shared" si="1"/>
        <v>4.7340686237541042E-2</v>
      </c>
      <c r="K46" s="8">
        <f t="shared" si="1"/>
        <v>0.57142208599398125</v>
      </c>
      <c r="L46" s="4" t="s">
        <v>374</v>
      </c>
      <c r="M46" s="4"/>
    </row>
    <row r="47" spans="1:13" x14ac:dyDescent="0.2">
      <c r="A47" s="3" t="s">
        <v>53</v>
      </c>
      <c r="B47" s="5">
        <v>1429</v>
      </c>
      <c r="C47" s="5">
        <v>5205</v>
      </c>
      <c r="D47" s="4">
        <v>991</v>
      </c>
      <c r="E47" s="5">
        <v>3611</v>
      </c>
      <c r="F47" s="6">
        <v>10438.621133557022</v>
      </c>
      <c r="G47" s="6">
        <v>7068.5357446835142</v>
      </c>
      <c r="H47" s="7">
        <f t="shared" si="0"/>
        <v>0.13689547515104228</v>
      </c>
      <c r="I47" s="7">
        <f t="shared" si="0"/>
        <v>0.49862907499032538</v>
      </c>
      <c r="J47" s="7">
        <f t="shared" si="1"/>
        <v>0.14019876758002742</v>
      </c>
      <c r="K47" s="8">
        <f t="shared" si="1"/>
        <v>0.51085544877041267</v>
      </c>
      <c r="L47" s="4" t="s">
        <v>520</v>
      </c>
      <c r="M47" s="4"/>
    </row>
    <row r="48" spans="1:13" x14ac:dyDescent="0.2">
      <c r="A48" s="3" t="s">
        <v>54</v>
      </c>
      <c r="B48" s="5">
        <v>1943</v>
      </c>
      <c r="C48" s="5">
        <v>7618</v>
      </c>
      <c r="D48" s="4">
        <v>937</v>
      </c>
      <c r="E48" s="5">
        <v>3675</v>
      </c>
      <c r="F48" s="6">
        <v>12634.964571372799</v>
      </c>
      <c r="G48" s="6">
        <v>6236.1043694607397</v>
      </c>
      <c r="H48" s="7">
        <f t="shared" si="0"/>
        <v>0.15377961600322015</v>
      </c>
      <c r="I48" s="7">
        <f t="shared" si="0"/>
        <v>0.60293006418555384</v>
      </c>
      <c r="J48" s="7">
        <f t="shared" si="1"/>
        <v>0.15025405998473146</v>
      </c>
      <c r="K48" s="8">
        <f t="shared" si="1"/>
        <v>0.58931021392090521</v>
      </c>
      <c r="L48" s="4" t="s">
        <v>520</v>
      </c>
      <c r="M48" s="4"/>
    </row>
    <row r="49" spans="1:13" x14ac:dyDescent="0.2">
      <c r="A49" s="3" t="s">
        <v>55</v>
      </c>
      <c r="B49" s="5">
        <v>1557</v>
      </c>
      <c r="C49" s="5">
        <v>5788</v>
      </c>
      <c r="D49" s="4">
        <v>858</v>
      </c>
      <c r="E49" s="5">
        <v>3191</v>
      </c>
      <c r="F49" s="6">
        <v>11028.429043812765</v>
      </c>
      <c r="G49" s="6">
        <v>6056.3308269681047</v>
      </c>
      <c r="H49" s="7">
        <f t="shared" si="0"/>
        <v>0.14118057919350874</v>
      </c>
      <c r="I49" s="7">
        <f t="shared" si="0"/>
        <v>0.52482542862686488</v>
      </c>
      <c r="J49" s="7">
        <f t="shared" si="1"/>
        <v>0.14166993589244339</v>
      </c>
      <c r="K49" s="8">
        <f t="shared" si="1"/>
        <v>0.52688667299858605</v>
      </c>
      <c r="L49" s="4" t="s">
        <v>520</v>
      </c>
      <c r="M49" s="4"/>
    </row>
    <row r="50" spans="1:13" x14ac:dyDescent="0.2">
      <c r="A50" s="3" t="s">
        <v>56</v>
      </c>
      <c r="B50" s="5">
        <v>1745</v>
      </c>
      <c r="C50" s="5">
        <v>6669</v>
      </c>
      <c r="D50" s="4">
        <v>522</v>
      </c>
      <c r="E50" s="5">
        <v>1993</v>
      </c>
      <c r="F50" s="6">
        <v>10340.54214423902</v>
      </c>
      <c r="G50" s="6">
        <v>3264.3787871527666</v>
      </c>
      <c r="H50" s="7">
        <f t="shared" si="0"/>
        <v>0.16875324094802749</v>
      </c>
      <c r="I50" s="7">
        <f t="shared" si="0"/>
        <v>0.64493717127930961</v>
      </c>
      <c r="J50" s="7">
        <f t="shared" si="1"/>
        <v>0.15990791327721351</v>
      </c>
      <c r="K50" s="8">
        <f t="shared" si="1"/>
        <v>0.61052963824039563</v>
      </c>
      <c r="L50" s="4" t="s">
        <v>374</v>
      </c>
      <c r="M50" s="4"/>
    </row>
    <row r="51" spans="1:13" x14ac:dyDescent="0.2">
      <c r="A51" s="3" t="s">
        <v>57</v>
      </c>
      <c r="B51" s="4">
        <v>856</v>
      </c>
      <c r="C51" s="5">
        <v>3991</v>
      </c>
      <c r="D51" s="4">
        <v>422</v>
      </c>
      <c r="E51" s="5">
        <v>1967</v>
      </c>
      <c r="F51" s="6">
        <v>7014.7866580905247</v>
      </c>
      <c r="G51" s="6">
        <v>3509.5314926261594</v>
      </c>
      <c r="H51" s="7">
        <f t="shared" si="0"/>
        <v>0.12202794492869286</v>
      </c>
      <c r="I51" s="7">
        <f t="shared" si="0"/>
        <v>0.5689410376289874</v>
      </c>
      <c r="J51" s="7">
        <f t="shared" si="1"/>
        <v>0.12024397013865237</v>
      </c>
      <c r="K51" s="8">
        <f t="shared" si="1"/>
        <v>0.56047367123869485</v>
      </c>
      <c r="L51" s="4" t="s">
        <v>374</v>
      </c>
      <c r="M51" s="4"/>
    </row>
    <row r="52" spans="1:13" x14ac:dyDescent="0.2">
      <c r="A52" s="3" t="s">
        <v>58</v>
      </c>
      <c r="B52" s="5">
        <v>16150</v>
      </c>
      <c r="C52" s="5">
        <v>17717</v>
      </c>
      <c r="D52" s="5">
        <v>9843</v>
      </c>
      <c r="E52" s="5">
        <v>10798</v>
      </c>
      <c r="F52" s="6">
        <v>34180.711532119756</v>
      </c>
      <c r="G52" s="6">
        <v>20384.9245274473</v>
      </c>
      <c r="H52" s="7">
        <f t="shared" si="0"/>
        <v>0.47248870126134673</v>
      </c>
      <c r="I52" s="7">
        <f t="shared" si="0"/>
        <v>0.51833327060354673</v>
      </c>
      <c r="J52" s="7">
        <f t="shared" si="1"/>
        <v>0.48285682817941677</v>
      </c>
      <c r="K52" s="8">
        <f t="shared" si="1"/>
        <v>0.52970517430471831</v>
      </c>
      <c r="L52" s="4" t="s">
        <v>520</v>
      </c>
      <c r="M52" s="4"/>
    </row>
    <row r="53" spans="1:13" x14ac:dyDescent="0.2">
      <c r="A53" s="3" t="s">
        <v>59</v>
      </c>
      <c r="B53" s="4">
        <v>20</v>
      </c>
      <c r="C53" s="4">
        <v>615</v>
      </c>
      <c r="D53" s="4">
        <v>9</v>
      </c>
      <c r="E53" s="5">
        <v>280</v>
      </c>
      <c r="F53" s="6">
        <v>0</v>
      </c>
      <c r="G53" s="6">
        <v>0</v>
      </c>
      <c r="H53" s="7" t="e">
        <f t="shared" si="0"/>
        <v>#DIV/0!</v>
      </c>
      <c r="I53" s="7" t="e">
        <f t="shared" si="0"/>
        <v>#DIV/0!</v>
      </c>
      <c r="J53" s="7" t="e">
        <f t="shared" si="1"/>
        <v>#DIV/0!</v>
      </c>
      <c r="K53" s="8" t="e">
        <f t="shared" si="1"/>
        <v>#DIV/0!</v>
      </c>
      <c r="L53" s="4" t="s">
        <v>369</v>
      </c>
      <c r="M53" s="4"/>
    </row>
    <row r="54" spans="1:13" x14ac:dyDescent="0.2">
      <c r="A54" s="3" t="s">
        <v>60</v>
      </c>
      <c r="B54" s="5">
        <v>8912</v>
      </c>
      <c r="C54" s="5">
        <v>14418</v>
      </c>
      <c r="D54" s="5">
        <v>6574</v>
      </c>
      <c r="E54" s="5">
        <v>10636</v>
      </c>
      <c r="F54" s="6">
        <v>27495.734418569406</v>
      </c>
      <c r="G54" s="6">
        <v>19072.238517566937</v>
      </c>
      <c r="H54" s="7">
        <f t="shared" si="0"/>
        <v>0.32412300265677679</v>
      </c>
      <c r="I54" s="7">
        <f t="shared" si="0"/>
        <v>0.52437224554593886</v>
      </c>
      <c r="J54" s="7">
        <f t="shared" si="1"/>
        <v>0.34468948120299886</v>
      </c>
      <c r="K54" s="8">
        <f t="shared" si="1"/>
        <v>0.55766920019396049</v>
      </c>
      <c r="L54" s="4" t="s">
        <v>315</v>
      </c>
      <c r="M54" s="4"/>
    </row>
    <row r="55" spans="1:13" x14ac:dyDescent="0.2">
      <c r="A55" s="3" t="s">
        <v>61</v>
      </c>
      <c r="B55" s="4">
        <v>26</v>
      </c>
      <c r="C55" s="4">
        <v>696</v>
      </c>
      <c r="D55" s="4">
        <v>10</v>
      </c>
      <c r="E55" s="5">
        <v>255</v>
      </c>
      <c r="F55" s="6">
        <v>1367.7141442788632</v>
      </c>
      <c r="G55" s="6">
        <v>499.53157205990686</v>
      </c>
      <c r="H55" s="7">
        <f t="shared" si="0"/>
        <v>1.9009820223588228E-2</v>
      </c>
      <c r="I55" s="7">
        <f t="shared" si="0"/>
        <v>0.50887826444682338</v>
      </c>
      <c r="J55" s="7">
        <f t="shared" si="1"/>
        <v>2.00187546880435E-2</v>
      </c>
      <c r="K55" s="8">
        <f t="shared" si="1"/>
        <v>0.51047824454510926</v>
      </c>
      <c r="L55" s="4" t="s">
        <v>369</v>
      </c>
      <c r="M55" s="4"/>
    </row>
    <row r="56" spans="1:13" x14ac:dyDescent="0.2">
      <c r="A56" s="3" t="s">
        <v>62</v>
      </c>
      <c r="B56" s="4">
        <v>897</v>
      </c>
      <c r="C56" s="5">
        <v>4086</v>
      </c>
      <c r="D56" s="4">
        <v>507</v>
      </c>
      <c r="E56" s="5">
        <v>2307</v>
      </c>
      <c r="F56" s="6">
        <v>8262.957326149306</v>
      </c>
      <c r="G56" s="6">
        <v>4840.6937161580181</v>
      </c>
      <c r="H56" s="7">
        <f t="shared" si="0"/>
        <v>0.10855677508599926</v>
      </c>
      <c r="I56" s="7">
        <f t="shared" si="0"/>
        <v>0.49449607915428423</v>
      </c>
      <c r="J56" s="7">
        <f t="shared" si="1"/>
        <v>0.10473705417627577</v>
      </c>
      <c r="K56" s="8">
        <f t="shared" si="1"/>
        <v>0.47658458379618973</v>
      </c>
      <c r="L56" s="4" t="s">
        <v>520</v>
      </c>
      <c r="M56" s="4"/>
    </row>
    <row r="57" spans="1:13" x14ac:dyDescent="0.2">
      <c r="A57" s="3" t="s">
        <v>63</v>
      </c>
      <c r="B57" s="5">
        <v>19334</v>
      </c>
      <c r="C57" s="5">
        <v>20781</v>
      </c>
      <c r="D57" s="5">
        <v>23867</v>
      </c>
      <c r="E57" s="5">
        <v>25653</v>
      </c>
      <c r="F57" s="6">
        <v>41293.515772852435</v>
      </c>
      <c r="G57" s="6">
        <v>49638.077129813944</v>
      </c>
      <c r="H57" s="7">
        <f t="shared" si="0"/>
        <v>0.46820910349103134</v>
      </c>
      <c r="I57" s="7">
        <f t="shared" si="0"/>
        <v>0.50325092477744504</v>
      </c>
      <c r="J57" s="7">
        <f t="shared" si="1"/>
        <v>0.48082039796954279</v>
      </c>
      <c r="K57" s="8">
        <f t="shared" si="1"/>
        <v>0.51680084087286549</v>
      </c>
      <c r="L57" s="4" t="s">
        <v>315</v>
      </c>
      <c r="M57" s="4"/>
    </row>
    <row r="58" spans="1:13" x14ac:dyDescent="0.2">
      <c r="A58" s="3" t="s">
        <v>64</v>
      </c>
      <c r="B58" s="5">
        <v>18861</v>
      </c>
      <c r="C58" s="5">
        <v>19347</v>
      </c>
      <c r="D58" s="5">
        <v>21168</v>
      </c>
      <c r="E58" s="5">
        <v>21713</v>
      </c>
      <c r="F58" s="6">
        <v>39523.853954218073</v>
      </c>
      <c r="G58" s="6">
        <v>42592.934094334167</v>
      </c>
      <c r="H58" s="7">
        <f t="shared" si="0"/>
        <v>0.47720548764924053</v>
      </c>
      <c r="I58" s="7">
        <f t="shared" si="0"/>
        <v>0.48950185936853069</v>
      </c>
      <c r="J58" s="7">
        <f t="shared" si="1"/>
        <v>0.49698384133662743</v>
      </c>
      <c r="K58" s="8">
        <f t="shared" si="1"/>
        <v>0.509779390917526</v>
      </c>
      <c r="L58" s="4" t="s">
        <v>315</v>
      </c>
      <c r="M58" s="4"/>
    </row>
    <row r="59" spans="1:13" x14ac:dyDescent="0.2">
      <c r="A59" s="3" t="s">
        <v>65</v>
      </c>
      <c r="B59" s="5">
        <v>5268</v>
      </c>
      <c r="C59" s="5">
        <v>12018</v>
      </c>
      <c r="D59" s="5">
        <v>3164</v>
      </c>
      <c r="E59" s="5">
        <v>7218</v>
      </c>
      <c r="F59" s="6">
        <v>17116.34364637933</v>
      </c>
      <c r="G59" s="6">
        <v>9680.8243388027331</v>
      </c>
      <c r="H59" s="7">
        <f t="shared" si="0"/>
        <v>0.30777601273005262</v>
      </c>
      <c r="I59" s="7">
        <f t="shared" si="0"/>
        <v>0.7021359379251656</v>
      </c>
      <c r="J59" s="7">
        <f t="shared" si="1"/>
        <v>0.32683167148463149</v>
      </c>
      <c r="K59" s="8">
        <f t="shared" si="1"/>
        <v>0.74559766269787309</v>
      </c>
      <c r="L59" s="4" t="s">
        <v>520</v>
      </c>
      <c r="M59" s="4"/>
    </row>
    <row r="60" spans="1:13" x14ac:dyDescent="0.2">
      <c r="A60" s="3" t="s">
        <v>66</v>
      </c>
      <c r="B60" s="4">
        <v>39</v>
      </c>
      <c r="C60" s="4">
        <v>857</v>
      </c>
      <c r="D60" s="4">
        <v>12</v>
      </c>
      <c r="E60" s="5">
        <v>252</v>
      </c>
      <c r="F60" s="6">
        <v>1556.1264872031047</v>
      </c>
      <c r="G60" s="6">
        <v>696.15212477248679</v>
      </c>
      <c r="H60" s="7">
        <f t="shared" si="0"/>
        <v>2.5062230044099073E-2</v>
      </c>
      <c r="I60" s="7">
        <f t="shared" si="0"/>
        <v>0.55072643968699753</v>
      </c>
      <c r="J60" s="7">
        <f t="shared" si="1"/>
        <v>1.7237611684259076E-2</v>
      </c>
      <c r="K60" s="8">
        <f t="shared" si="1"/>
        <v>0.36198984536944057</v>
      </c>
      <c r="L60" s="4" t="s">
        <v>369</v>
      </c>
      <c r="M60" s="4"/>
    </row>
    <row r="61" spans="1:13" x14ac:dyDescent="0.2">
      <c r="A61" s="3" t="s">
        <v>67</v>
      </c>
      <c r="B61" s="4">
        <v>729</v>
      </c>
      <c r="C61" s="5">
        <v>3683</v>
      </c>
      <c r="D61" s="4">
        <v>366</v>
      </c>
      <c r="E61" s="5">
        <v>1850</v>
      </c>
      <c r="F61" s="6">
        <v>8694.2206348395157</v>
      </c>
      <c r="G61" s="6">
        <v>4341.4351223077019</v>
      </c>
      <c r="H61" s="7">
        <f t="shared" si="0"/>
        <v>8.3848803776470582E-2</v>
      </c>
      <c r="I61" s="7">
        <f t="shared" si="0"/>
        <v>0.42361473842076974</v>
      </c>
      <c r="J61" s="7">
        <f t="shared" si="1"/>
        <v>8.430392017592829E-2</v>
      </c>
      <c r="K61" s="8">
        <f t="shared" si="1"/>
        <v>0.42612637247395452</v>
      </c>
      <c r="L61" s="4" t="s">
        <v>520</v>
      </c>
      <c r="M61" s="4"/>
    </row>
    <row r="62" spans="1:13" x14ac:dyDescent="0.2">
      <c r="A62" s="3" t="s">
        <v>68</v>
      </c>
      <c r="B62" s="5">
        <v>21080</v>
      </c>
      <c r="C62" s="5">
        <v>26668</v>
      </c>
      <c r="D62" s="5">
        <v>21933</v>
      </c>
      <c r="E62" s="5">
        <v>27747</v>
      </c>
      <c r="F62" s="6">
        <v>45232.197853081809</v>
      </c>
      <c r="G62" s="6">
        <v>46530.911427577608</v>
      </c>
      <c r="H62" s="7">
        <f t="shared" si="0"/>
        <v>0.46603970181749094</v>
      </c>
      <c r="I62" s="7">
        <f t="shared" si="0"/>
        <v>0.58958001746057154</v>
      </c>
      <c r="J62" s="7">
        <f t="shared" si="1"/>
        <v>0.47136407448492201</v>
      </c>
      <c r="K62" s="8">
        <f t="shared" si="1"/>
        <v>0.59631327108617749</v>
      </c>
      <c r="L62" s="4" t="s">
        <v>315</v>
      </c>
      <c r="M62" s="4"/>
    </row>
    <row r="63" spans="1:13" x14ac:dyDescent="0.2">
      <c r="A63" s="3" t="s">
        <v>69</v>
      </c>
      <c r="B63" s="4">
        <v>224</v>
      </c>
      <c r="C63" s="5">
        <v>2043</v>
      </c>
      <c r="D63" s="4">
        <v>104</v>
      </c>
      <c r="E63" s="5">
        <v>951</v>
      </c>
      <c r="F63" s="6">
        <v>3909.669522987494</v>
      </c>
      <c r="G63" s="6">
        <v>2378.1595122722997</v>
      </c>
      <c r="H63" s="7">
        <f t="shared" si="0"/>
        <v>5.7293845089196944E-2</v>
      </c>
      <c r="I63" s="7">
        <f t="shared" si="0"/>
        <v>0.52255056034477398</v>
      </c>
      <c r="J63" s="7">
        <f t="shared" si="1"/>
        <v>4.3731297023314214E-2</v>
      </c>
      <c r="K63" s="8">
        <f t="shared" si="1"/>
        <v>0.39988907181895977</v>
      </c>
      <c r="L63" s="4" t="s">
        <v>374</v>
      </c>
      <c r="M63" s="4"/>
    </row>
    <row r="64" spans="1:13" x14ac:dyDescent="0.2">
      <c r="A64" s="3" t="s">
        <v>70</v>
      </c>
      <c r="B64" s="5">
        <v>9345</v>
      </c>
      <c r="C64" s="5">
        <v>14658</v>
      </c>
      <c r="D64" s="5">
        <v>7982</v>
      </c>
      <c r="E64" s="5">
        <v>12520</v>
      </c>
      <c r="F64" s="6">
        <v>26097.871900873568</v>
      </c>
      <c r="G64" s="6">
        <v>21874.819504166666</v>
      </c>
      <c r="H64" s="7">
        <f t="shared" si="0"/>
        <v>0.35807517315950949</v>
      </c>
      <c r="I64" s="7">
        <f t="shared" si="0"/>
        <v>0.5616549907086239</v>
      </c>
      <c r="J64" s="7">
        <f t="shared" si="1"/>
        <v>0.36489443940232774</v>
      </c>
      <c r="K64" s="8">
        <f t="shared" si="1"/>
        <v>0.57234757971901062</v>
      </c>
      <c r="L64" s="4" t="s">
        <v>315</v>
      </c>
      <c r="M64" s="4"/>
    </row>
    <row r="65" spans="1:13" x14ac:dyDescent="0.2">
      <c r="A65" s="3" t="s">
        <v>71</v>
      </c>
      <c r="B65" s="5">
        <v>1878</v>
      </c>
      <c r="C65" s="5">
        <v>7302</v>
      </c>
      <c r="D65" s="5">
        <v>1272</v>
      </c>
      <c r="E65" s="5">
        <v>4948</v>
      </c>
      <c r="F65" s="6">
        <v>11436.025811527947</v>
      </c>
      <c r="G65" s="6">
        <v>7789.7763807997717</v>
      </c>
      <c r="H65" s="7">
        <f t="shared" si="0"/>
        <v>0.16421788748560753</v>
      </c>
      <c r="I65" s="7">
        <f t="shared" si="0"/>
        <v>0.63850852738014174</v>
      </c>
      <c r="J65" s="7">
        <f t="shared" si="1"/>
        <v>0.1632909518603414</v>
      </c>
      <c r="K65" s="8">
        <f t="shared" si="1"/>
        <v>0.63519153286554186</v>
      </c>
      <c r="L65" s="4" t="s">
        <v>520</v>
      </c>
      <c r="M65" s="4"/>
    </row>
    <row r="66" spans="1:13" x14ac:dyDescent="0.2">
      <c r="A66" s="3" t="s">
        <v>72</v>
      </c>
      <c r="B66" s="4">
        <v>756</v>
      </c>
      <c r="C66" s="5">
        <v>3750</v>
      </c>
      <c r="D66" s="4">
        <v>360</v>
      </c>
      <c r="E66" s="5">
        <v>1788</v>
      </c>
      <c r="F66" s="6">
        <v>7264.8538267455315</v>
      </c>
      <c r="G66" s="6">
        <v>3452.9216789505072</v>
      </c>
      <c r="H66" s="7">
        <f t="shared" si="0"/>
        <v>0.10406265811113624</v>
      </c>
      <c r="I66" s="7">
        <f t="shared" si="0"/>
        <v>0.5161838199957155</v>
      </c>
      <c r="J66" s="7">
        <f t="shared" si="1"/>
        <v>0.10425953249811899</v>
      </c>
      <c r="K66" s="8">
        <f t="shared" si="1"/>
        <v>0.51782234474065769</v>
      </c>
      <c r="L66" s="4" t="s">
        <v>520</v>
      </c>
      <c r="M66" s="4"/>
    </row>
    <row r="67" spans="1:13" x14ac:dyDescent="0.2">
      <c r="A67" s="3" t="s">
        <v>73</v>
      </c>
      <c r="B67" s="4">
        <v>22</v>
      </c>
      <c r="C67" s="4">
        <v>645</v>
      </c>
      <c r="D67" s="4">
        <v>9</v>
      </c>
      <c r="E67" s="5">
        <v>269</v>
      </c>
      <c r="F67" s="6">
        <v>1880.0701414322928</v>
      </c>
      <c r="G67" s="6">
        <v>769.0039432685187</v>
      </c>
      <c r="H67" s="7">
        <f t="shared" si="0"/>
        <v>1.1701691077993374E-2</v>
      </c>
      <c r="I67" s="7">
        <f t="shared" si="0"/>
        <v>0.3430723066048057</v>
      </c>
      <c r="J67" s="7">
        <f t="shared" si="1"/>
        <v>1.1703451040507089E-2</v>
      </c>
      <c r="K67" s="8">
        <f t="shared" si="1"/>
        <v>0.34980314776626747</v>
      </c>
      <c r="L67" s="4" t="s">
        <v>369</v>
      </c>
      <c r="M67" s="4"/>
    </row>
    <row r="68" spans="1:13" x14ac:dyDescent="0.2">
      <c r="A68" s="3" t="s">
        <v>74</v>
      </c>
      <c r="B68" s="4">
        <v>22</v>
      </c>
      <c r="C68" s="4">
        <v>639</v>
      </c>
      <c r="D68" s="4">
        <v>9</v>
      </c>
      <c r="E68" s="5">
        <v>256</v>
      </c>
      <c r="F68" s="6">
        <v>1503.7458862347726</v>
      </c>
      <c r="G68" s="6">
        <v>634.4824459930602</v>
      </c>
      <c r="H68" s="7">
        <f t="shared" si="0"/>
        <v>1.4630131461297475E-2</v>
      </c>
      <c r="I68" s="7">
        <f t="shared" si="0"/>
        <v>0.42493881835314029</v>
      </c>
      <c r="J68" s="7">
        <f t="shared" si="1"/>
        <v>1.4184789597943328E-2</v>
      </c>
      <c r="K68" s="8">
        <f t="shared" si="1"/>
        <v>0.40347845967483248</v>
      </c>
      <c r="L68" s="4" t="s">
        <v>369</v>
      </c>
      <c r="M68" s="4"/>
    </row>
    <row r="69" spans="1:13" x14ac:dyDescent="0.2">
      <c r="A69" s="3" t="s">
        <v>75</v>
      </c>
      <c r="B69" s="4">
        <v>610</v>
      </c>
      <c r="C69" s="5">
        <v>3368</v>
      </c>
      <c r="D69" s="4">
        <v>348</v>
      </c>
      <c r="E69" s="5">
        <v>1924</v>
      </c>
      <c r="F69" s="6">
        <v>6933.9820442392329</v>
      </c>
      <c r="G69" s="6">
        <v>3934.8652617190382</v>
      </c>
      <c r="H69" s="7">
        <f t="shared" ref="H69:I132" si="2">B69/$F69</f>
        <v>8.7972538161789626E-2</v>
      </c>
      <c r="I69" s="7">
        <f t="shared" si="2"/>
        <v>0.4857237844736188</v>
      </c>
      <c r="J69" s="7">
        <f t="shared" ref="J69:K132" si="3">D69/$G69</f>
        <v>8.8440131199808356E-2</v>
      </c>
      <c r="K69" s="8">
        <f t="shared" si="3"/>
        <v>0.48896210467940027</v>
      </c>
      <c r="L69" s="4" t="s">
        <v>520</v>
      </c>
      <c r="M69" s="4"/>
    </row>
    <row r="70" spans="1:13" x14ac:dyDescent="0.2">
      <c r="A70" s="3" t="s">
        <v>76</v>
      </c>
      <c r="B70" s="4">
        <v>41</v>
      </c>
      <c r="C70" s="4">
        <v>875</v>
      </c>
      <c r="D70" s="4">
        <v>20</v>
      </c>
      <c r="E70" s="5">
        <v>421</v>
      </c>
      <c r="F70" s="6">
        <v>1694.8029819931062</v>
      </c>
      <c r="G70" s="6">
        <v>812.68869003738723</v>
      </c>
      <c r="H70" s="7">
        <f t="shared" si="2"/>
        <v>2.4191602466844594E-2</v>
      </c>
      <c r="I70" s="7">
        <f t="shared" si="2"/>
        <v>0.51628419898753708</v>
      </c>
      <c r="J70" s="7">
        <f t="shared" si="3"/>
        <v>2.460966941607113E-2</v>
      </c>
      <c r="K70" s="8">
        <f t="shared" si="3"/>
        <v>0.51803354120829737</v>
      </c>
      <c r="L70" s="4" t="s">
        <v>369</v>
      </c>
      <c r="M70" s="4"/>
    </row>
    <row r="71" spans="1:13" x14ac:dyDescent="0.2">
      <c r="A71" s="3" t="s">
        <v>77</v>
      </c>
      <c r="B71" s="4">
        <v>299</v>
      </c>
      <c r="C71" s="5">
        <v>2360</v>
      </c>
      <c r="D71" s="4">
        <v>149</v>
      </c>
      <c r="E71" s="5">
        <v>1177</v>
      </c>
      <c r="F71" s="6">
        <v>4263.120157398127</v>
      </c>
      <c r="G71" s="6">
        <v>2088.0979440372448</v>
      </c>
      <c r="H71" s="7">
        <f t="shared" si="2"/>
        <v>7.0136423314534499E-2</v>
      </c>
      <c r="I71" s="7">
        <f t="shared" si="2"/>
        <v>0.55358514723177732</v>
      </c>
      <c r="J71" s="7">
        <f t="shared" si="3"/>
        <v>7.1356806047093324E-2</v>
      </c>
      <c r="K71" s="8">
        <f t="shared" si="3"/>
        <v>0.56367087729818011</v>
      </c>
      <c r="L71" s="4" t="s">
        <v>374</v>
      </c>
      <c r="M71" s="4"/>
    </row>
    <row r="72" spans="1:13" x14ac:dyDescent="0.2">
      <c r="A72" s="3" t="s">
        <v>78</v>
      </c>
      <c r="B72" s="5">
        <v>24302</v>
      </c>
      <c r="C72" s="5">
        <v>40202</v>
      </c>
      <c r="D72" s="5">
        <v>17409</v>
      </c>
      <c r="E72" s="5">
        <v>28801</v>
      </c>
      <c r="F72" s="6">
        <v>53649.863059248128</v>
      </c>
      <c r="G72" s="6">
        <v>38403.777714547701</v>
      </c>
      <c r="H72" s="7">
        <f t="shared" si="2"/>
        <v>0.45297412918206575</v>
      </c>
      <c r="I72" s="7">
        <f t="shared" si="2"/>
        <v>0.7493402164997699</v>
      </c>
      <c r="J72" s="7">
        <f t="shared" si="3"/>
        <v>0.45331477880639104</v>
      </c>
      <c r="K72" s="8">
        <f t="shared" si="3"/>
        <v>0.74995226287568884</v>
      </c>
      <c r="L72" s="4" t="s">
        <v>315</v>
      </c>
      <c r="M72" s="4"/>
    </row>
    <row r="73" spans="1:13" x14ac:dyDescent="0.2">
      <c r="A73" s="3" t="s">
        <v>79</v>
      </c>
      <c r="B73" s="5">
        <v>7434</v>
      </c>
      <c r="C73" s="5">
        <v>13540</v>
      </c>
      <c r="D73" s="5">
        <v>4268</v>
      </c>
      <c r="E73" s="5">
        <v>7773</v>
      </c>
      <c r="F73" s="6">
        <v>24464.136037426841</v>
      </c>
      <c r="G73" s="6">
        <v>13668.226050328962</v>
      </c>
      <c r="H73" s="7">
        <f t="shared" si="2"/>
        <v>0.30387339199826957</v>
      </c>
      <c r="I73" s="7">
        <f t="shared" si="2"/>
        <v>0.55346324020131421</v>
      </c>
      <c r="J73" s="7">
        <f t="shared" si="3"/>
        <v>0.31225705400864945</v>
      </c>
      <c r="K73" s="8">
        <f t="shared" si="3"/>
        <v>0.56869120918679295</v>
      </c>
      <c r="L73" s="4" t="s">
        <v>315</v>
      </c>
      <c r="M73" s="4"/>
    </row>
    <row r="74" spans="1:13" x14ac:dyDescent="0.2">
      <c r="A74" s="3" t="s">
        <v>80</v>
      </c>
      <c r="B74" s="5">
        <v>19942</v>
      </c>
      <c r="C74" s="5">
        <v>22720</v>
      </c>
      <c r="D74" s="5">
        <v>22567</v>
      </c>
      <c r="E74" s="5">
        <v>25712</v>
      </c>
      <c r="F74" s="6">
        <v>44157.552460126382</v>
      </c>
      <c r="G74" s="6">
        <v>49522.236966588651</v>
      </c>
      <c r="H74" s="7">
        <f t="shared" si="2"/>
        <v>0.45161017513385354</v>
      </c>
      <c r="I74" s="7">
        <f t="shared" si="2"/>
        <v>0.51452127063690467</v>
      </c>
      <c r="J74" s="7">
        <f t="shared" si="3"/>
        <v>0.45569427760755965</v>
      </c>
      <c r="K74" s="8">
        <f t="shared" si="3"/>
        <v>0.5192011018675754</v>
      </c>
      <c r="L74" s="4" t="s">
        <v>315</v>
      </c>
      <c r="M74" s="4"/>
    </row>
    <row r="75" spans="1:13" x14ac:dyDescent="0.2">
      <c r="A75" s="3" t="s">
        <v>81</v>
      </c>
      <c r="B75" s="4">
        <v>416</v>
      </c>
      <c r="C75" s="5">
        <v>2781</v>
      </c>
      <c r="D75" s="4">
        <v>115</v>
      </c>
      <c r="E75" s="5">
        <v>770</v>
      </c>
      <c r="F75" s="6">
        <v>5252.2724460037825</v>
      </c>
      <c r="G75" s="6">
        <v>1449.6059123386981</v>
      </c>
      <c r="H75" s="7">
        <f t="shared" si="2"/>
        <v>7.9203812116889649E-2</v>
      </c>
      <c r="I75" s="7">
        <f t="shared" si="2"/>
        <v>0.52948509975257241</v>
      </c>
      <c r="J75" s="7">
        <f t="shared" si="3"/>
        <v>7.9331906017454518E-2</v>
      </c>
      <c r="K75" s="8">
        <f t="shared" si="3"/>
        <v>0.53117884898643453</v>
      </c>
      <c r="L75" s="4" t="s">
        <v>374</v>
      </c>
      <c r="M75" s="4"/>
    </row>
    <row r="76" spans="1:13" x14ac:dyDescent="0.2">
      <c r="A76" s="3" t="s">
        <v>82</v>
      </c>
      <c r="B76" s="5">
        <v>1298</v>
      </c>
      <c r="C76" s="5">
        <v>4914</v>
      </c>
      <c r="D76" s="4">
        <v>472</v>
      </c>
      <c r="E76" s="5">
        <v>1786</v>
      </c>
      <c r="F76" s="6">
        <v>10009.665483371451</v>
      </c>
      <c r="G76" s="6">
        <v>3623.9115823513462</v>
      </c>
      <c r="H76" s="7">
        <f t="shared" si="2"/>
        <v>0.12967466316994325</v>
      </c>
      <c r="I76" s="7">
        <f t="shared" si="2"/>
        <v>0.49092549677742764</v>
      </c>
      <c r="J76" s="7">
        <f t="shared" si="3"/>
        <v>0.13024600332377495</v>
      </c>
      <c r="K76" s="8">
        <f t="shared" si="3"/>
        <v>0.49283763122089425</v>
      </c>
      <c r="L76" s="4" t="s">
        <v>374</v>
      </c>
      <c r="M76" s="4"/>
    </row>
    <row r="77" spans="1:13" x14ac:dyDescent="0.2">
      <c r="A77" s="3" t="s">
        <v>83</v>
      </c>
      <c r="B77" s="5">
        <v>3450</v>
      </c>
      <c r="C77" s="5">
        <v>10378</v>
      </c>
      <c r="D77" s="5">
        <v>1054</v>
      </c>
      <c r="E77" s="5">
        <v>3171</v>
      </c>
      <c r="F77" s="6">
        <v>17202.300300269046</v>
      </c>
      <c r="G77" s="6">
        <v>6111.4406080308281</v>
      </c>
      <c r="H77" s="7">
        <f t="shared" si="2"/>
        <v>0.20055457350352393</v>
      </c>
      <c r="I77" s="7">
        <f t="shared" si="2"/>
        <v>0.60329140980277429</v>
      </c>
      <c r="J77" s="7">
        <f t="shared" si="3"/>
        <v>0.17246342844516493</v>
      </c>
      <c r="K77" s="8">
        <f t="shared" si="3"/>
        <v>0.5188629332064687</v>
      </c>
      <c r="L77" s="4" t="s">
        <v>520</v>
      </c>
      <c r="M77" s="4"/>
    </row>
    <row r="78" spans="1:13" x14ac:dyDescent="0.2">
      <c r="A78" s="3" t="s">
        <v>84</v>
      </c>
      <c r="B78" s="5">
        <v>3276</v>
      </c>
      <c r="C78" s="5">
        <v>10194</v>
      </c>
      <c r="D78" s="5">
        <v>1504</v>
      </c>
      <c r="E78" s="5">
        <v>4679</v>
      </c>
      <c r="F78" s="6">
        <v>16133.565241032547</v>
      </c>
      <c r="G78" s="6">
        <v>7076.8771798886537</v>
      </c>
      <c r="H78" s="7">
        <f t="shared" si="2"/>
        <v>0.20305493243788042</v>
      </c>
      <c r="I78" s="7">
        <f t="shared" si="2"/>
        <v>0.63185042163362426</v>
      </c>
      <c r="J78" s="7">
        <f t="shared" si="3"/>
        <v>0.2125231174385965</v>
      </c>
      <c r="K78" s="8">
        <f t="shared" si="3"/>
        <v>0.66116733144627193</v>
      </c>
      <c r="L78" s="4" t="s">
        <v>520</v>
      </c>
      <c r="M78" s="4"/>
    </row>
    <row r="79" spans="1:13" x14ac:dyDescent="0.2">
      <c r="A79" s="3" t="s">
        <v>85</v>
      </c>
      <c r="B79" s="5">
        <v>21071</v>
      </c>
      <c r="C79" s="5">
        <v>26634</v>
      </c>
      <c r="D79" s="5">
        <v>23063</v>
      </c>
      <c r="E79" s="5">
        <v>29153</v>
      </c>
      <c r="F79" s="6">
        <v>47897.291662585638</v>
      </c>
      <c r="G79" s="6">
        <v>51590.188445362925</v>
      </c>
      <c r="H79" s="7">
        <f t="shared" si="2"/>
        <v>0.43992048962675157</v>
      </c>
      <c r="I79" s="7">
        <f t="shared" si="2"/>
        <v>0.5560648436580562</v>
      </c>
      <c r="J79" s="7">
        <f t="shared" si="3"/>
        <v>0.44704236784141788</v>
      </c>
      <c r="K79" s="8">
        <f t="shared" si="3"/>
        <v>0.5650880696215087</v>
      </c>
      <c r="L79" s="4" t="s">
        <v>315</v>
      </c>
      <c r="M79" s="4"/>
    </row>
    <row r="80" spans="1:13" x14ac:dyDescent="0.2">
      <c r="A80" s="3" t="s">
        <v>86</v>
      </c>
      <c r="B80" s="5">
        <v>15243</v>
      </c>
      <c r="C80" s="5">
        <v>17366</v>
      </c>
      <c r="D80" s="5">
        <v>16821</v>
      </c>
      <c r="E80" s="5">
        <v>19163</v>
      </c>
      <c r="F80" s="6">
        <v>34178.482700374763</v>
      </c>
      <c r="G80" s="6">
        <v>36344.315513023976</v>
      </c>
      <c r="H80" s="7">
        <f t="shared" si="2"/>
        <v>0.445982349000907</v>
      </c>
      <c r="I80" s="7">
        <f t="shared" si="2"/>
        <v>0.50809745278158835</v>
      </c>
      <c r="J80" s="7">
        <f t="shared" si="3"/>
        <v>0.46282340890344181</v>
      </c>
      <c r="K80" s="8">
        <f t="shared" si="3"/>
        <v>0.5272626469779832</v>
      </c>
      <c r="L80" s="4" t="s">
        <v>315</v>
      </c>
      <c r="M80" s="4"/>
    </row>
    <row r="81" spans="1:13" x14ac:dyDescent="0.2">
      <c r="A81" s="3" t="s">
        <v>87</v>
      </c>
      <c r="B81" s="5">
        <v>16712</v>
      </c>
      <c r="C81" s="5">
        <v>17928</v>
      </c>
      <c r="D81" s="5">
        <v>16867</v>
      </c>
      <c r="E81" s="5">
        <v>18094</v>
      </c>
      <c r="F81" s="6">
        <v>36131.132112359912</v>
      </c>
      <c r="G81" s="6">
        <v>35370.275258375528</v>
      </c>
      <c r="H81" s="7">
        <f t="shared" si="2"/>
        <v>0.46253740259312492</v>
      </c>
      <c r="I81" s="7">
        <f t="shared" si="2"/>
        <v>0.49619258937826372</v>
      </c>
      <c r="J81" s="7">
        <f t="shared" si="3"/>
        <v>0.47686934514330553</v>
      </c>
      <c r="K81" s="8">
        <f t="shared" si="3"/>
        <v>0.51155949078217644</v>
      </c>
      <c r="L81" s="4" t="s">
        <v>315</v>
      </c>
      <c r="M81" s="4"/>
    </row>
    <row r="82" spans="1:13" x14ac:dyDescent="0.2">
      <c r="A82" s="3" t="s">
        <v>88</v>
      </c>
      <c r="B82" s="5">
        <v>1122</v>
      </c>
      <c r="C82" s="5">
        <v>4570</v>
      </c>
      <c r="D82" s="4">
        <v>668</v>
      </c>
      <c r="E82" s="5">
        <v>2719</v>
      </c>
      <c r="F82" s="6">
        <v>8306.8345786789669</v>
      </c>
      <c r="G82" s="6">
        <v>4964.8327939274996</v>
      </c>
      <c r="H82" s="7">
        <f t="shared" si="2"/>
        <v>0.13506950082764635</v>
      </c>
      <c r="I82" s="7">
        <f t="shared" si="2"/>
        <v>0.55014939285413889</v>
      </c>
      <c r="J82" s="7">
        <f t="shared" si="3"/>
        <v>0.13454632365807617</v>
      </c>
      <c r="K82" s="8">
        <f t="shared" si="3"/>
        <v>0.54765187728489395</v>
      </c>
      <c r="L82" s="4" t="s">
        <v>520</v>
      </c>
      <c r="M82" s="4"/>
    </row>
    <row r="83" spans="1:13" x14ac:dyDescent="0.2">
      <c r="A83" s="3" t="s">
        <v>89</v>
      </c>
      <c r="B83" s="5">
        <v>18651</v>
      </c>
      <c r="C83" s="5">
        <v>18731</v>
      </c>
      <c r="D83" s="5">
        <v>19769</v>
      </c>
      <c r="E83" s="5">
        <v>19854</v>
      </c>
      <c r="F83" s="6">
        <v>38974.079488612726</v>
      </c>
      <c r="G83" s="6">
        <v>40454.447457890281</v>
      </c>
      <c r="H83" s="7">
        <f t="shared" si="2"/>
        <v>0.47854882641806501</v>
      </c>
      <c r="I83" s="7">
        <f t="shared" si="2"/>
        <v>0.48060147271657155</v>
      </c>
      <c r="J83" s="7">
        <f t="shared" si="3"/>
        <v>0.48867309386879865</v>
      </c>
      <c r="K83" s="8">
        <f t="shared" si="3"/>
        <v>0.49077422255405578</v>
      </c>
      <c r="L83" s="4" t="s">
        <v>315</v>
      </c>
      <c r="M83" s="4"/>
    </row>
    <row r="84" spans="1:13" x14ac:dyDescent="0.2">
      <c r="A84" s="3" t="s">
        <v>90</v>
      </c>
      <c r="B84" s="5">
        <v>1971</v>
      </c>
      <c r="C84" s="5">
        <v>7757</v>
      </c>
      <c r="D84" s="4">
        <v>872</v>
      </c>
      <c r="E84" s="5">
        <v>3432</v>
      </c>
      <c r="F84" s="6">
        <v>8983.2214096304415</v>
      </c>
      <c r="G84" s="6">
        <v>3952.340311372574</v>
      </c>
      <c r="H84" s="7">
        <f t="shared" si="2"/>
        <v>0.21940904160360492</v>
      </c>
      <c r="I84" s="7">
        <f t="shared" si="2"/>
        <v>0.86349869899500931</v>
      </c>
      <c r="J84" s="7">
        <f t="shared" si="3"/>
        <v>0.22062877467582509</v>
      </c>
      <c r="K84" s="8">
        <f t="shared" si="3"/>
        <v>0.86834627831127487</v>
      </c>
      <c r="L84" s="4" t="s">
        <v>520</v>
      </c>
      <c r="M84" s="4"/>
    </row>
    <row r="85" spans="1:13" x14ac:dyDescent="0.2">
      <c r="A85" s="3" t="s">
        <v>91</v>
      </c>
      <c r="B85" s="5">
        <v>7648</v>
      </c>
      <c r="C85" s="5">
        <v>13675</v>
      </c>
      <c r="D85" s="5">
        <v>4485</v>
      </c>
      <c r="E85" s="5">
        <v>8018</v>
      </c>
      <c r="F85" s="6">
        <v>23823.886129113362</v>
      </c>
      <c r="G85" s="6">
        <v>13890.631771683453</v>
      </c>
      <c r="H85" s="7">
        <f t="shared" si="2"/>
        <v>0.32102235372313842</v>
      </c>
      <c r="I85" s="7">
        <f t="shared" si="2"/>
        <v>0.57400375093670475</v>
      </c>
      <c r="J85" s="7">
        <f t="shared" si="3"/>
        <v>0.32287948264115907</v>
      </c>
      <c r="K85" s="8">
        <f t="shared" si="3"/>
        <v>0.5772235656224779</v>
      </c>
      <c r="L85" s="4" t="s">
        <v>520</v>
      </c>
      <c r="M85" s="4"/>
    </row>
    <row r="86" spans="1:13" x14ac:dyDescent="0.2">
      <c r="A86" s="3" t="s">
        <v>92</v>
      </c>
      <c r="B86" s="4">
        <v>73</v>
      </c>
      <c r="C86" s="5">
        <v>1164</v>
      </c>
      <c r="D86" s="4">
        <v>32</v>
      </c>
      <c r="E86" s="5">
        <v>519</v>
      </c>
      <c r="F86" s="6">
        <v>2740.0286400256109</v>
      </c>
      <c r="G86" s="6">
        <v>1210.3880140819497</v>
      </c>
      <c r="H86" s="7">
        <f t="shared" si="2"/>
        <v>2.6642057288612016E-2</v>
      </c>
      <c r="I86" s="7">
        <f t="shared" si="2"/>
        <v>0.42481307786225186</v>
      </c>
      <c r="J86" s="7">
        <f t="shared" si="3"/>
        <v>2.6437803107519395E-2</v>
      </c>
      <c r="K86" s="8">
        <f t="shared" si="3"/>
        <v>0.42878811915008019</v>
      </c>
      <c r="L86" s="4" t="s">
        <v>374</v>
      </c>
      <c r="M86" s="4"/>
    </row>
    <row r="87" spans="1:13" x14ac:dyDescent="0.2">
      <c r="A87" s="3" t="s">
        <v>93</v>
      </c>
      <c r="B87" s="4">
        <v>49</v>
      </c>
      <c r="C87" s="4">
        <v>954</v>
      </c>
      <c r="D87" s="4">
        <v>43</v>
      </c>
      <c r="E87" s="5">
        <v>848</v>
      </c>
      <c r="F87" s="6">
        <v>1921.6144592095256</v>
      </c>
      <c r="G87" s="6">
        <v>1715.7653314161435</v>
      </c>
      <c r="H87" s="7">
        <f t="shared" si="2"/>
        <v>2.5499391808363376E-2</v>
      </c>
      <c r="I87" s="7">
        <f t="shared" si="2"/>
        <v>0.49645754663629921</v>
      </c>
      <c r="J87" s="7">
        <f t="shared" si="3"/>
        <v>2.5061702327619031E-2</v>
      </c>
      <c r="K87" s="8">
        <f t="shared" si="3"/>
        <v>0.49424008311211481</v>
      </c>
      <c r="L87" s="4" t="s">
        <v>374</v>
      </c>
      <c r="M87" s="4"/>
    </row>
    <row r="88" spans="1:13" x14ac:dyDescent="0.2">
      <c r="A88" s="3" t="s">
        <v>94</v>
      </c>
      <c r="B88" s="5">
        <v>15598</v>
      </c>
      <c r="C88" s="5">
        <v>17505</v>
      </c>
      <c r="D88" s="5">
        <v>12227</v>
      </c>
      <c r="E88" s="5">
        <v>13722</v>
      </c>
      <c r="F88" s="6">
        <v>32615.772589583466</v>
      </c>
      <c r="G88" s="6">
        <v>25890.01866989056</v>
      </c>
      <c r="H88" s="7">
        <f t="shared" si="2"/>
        <v>0.47823487722567548</v>
      </c>
      <c r="I88" s="7">
        <f t="shared" si="2"/>
        <v>0.53670352133834143</v>
      </c>
      <c r="J88" s="7">
        <f t="shared" si="3"/>
        <v>0.47226694410304515</v>
      </c>
      <c r="K88" s="8">
        <f t="shared" si="3"/>
        <v>0.53001120528191592</v>
      </c>
      <c r="L88" s="4" t="s">
        <v>315</v>
      </c>
      <c r="M88" s="4"/>
    </row>
    <row r="89" spans="1:13" x14ac:dyDescent="0.2">
      <c r="A89" s="3" t="s">
        <v>95</v>
      </c>
      <c r="B89" s="5">
        <v>1085</v>
      </c>
      <c r="C89" s="5">
        <v>4493</v>
      </c>
      <c r="D89" s="4">
        <v>473</v>
      </c>
      <c r="E89" s="5">
        <v>1961</v>
      </c>
      <c r="F89" s="6">
        <v>8909.5002790803428</v>
      </c>
      <c r="G89" s="6">
        <v>3876.9583021074168</v>
      </c>
      <c r="H89" s="7">
        <f t="shared" si="2"/>
        <v>0.12178011852669204</v>
      </c>
      <c r="I89" s="7">
        <f t="shared" si="2"/>
        <v>0.50429315441514044</v>
      </c>
      <c r="J89" s="7">
        <f t="shared" si="3"/>
        <v>0.12200285975293805</v>
      </c>
      <c r="K89" s="8">
        <f t="shared" si="3"/>
        <v>0.50580889635414694</v>
      </c>
      <c r="L89" s="4" t="s">
        <v>520</v>
      </c>
      <c r="M89" s="4"/>
    </row>
    <row r="90" spans="1:13" x14ac:dyDescent="0.2">
      <c r="A90" s="3" t="s">
        <v>96</v>
      </c>
      <c r="B90" s="4">
        <v>147</v>
      </c>
      <c r="C90" s="5">
        <v>1651</v>
      </c>
      <c r="D90" s="4">
        <v>58</v>
      </c>
      <c r="E90" s="5">
        <v>649</v>
      </c>
      <c r="F90" s="6">
        <v>3232.1287542687701</v>
      </c>
      <c r="G90" s="6">
        <v>1282.4371620246661</v>
      </c>
      <c r="H90" s="7">
        <f t="shared" si="2"/>
        <v>4.5480861430984967E-2</v>
      </c>
      <c r="I90" s="7">
        <f t="shared" si="2"/>
        <v>0.51080885865684478</v>
      </c>
      <c r="J90" s="7">
        <f t="shared" si="3"/>
        <v>4.5226387473388301E-2</v>
      </c>
      <c r="K90" s="8">
        <f t="shared" si="3"/>
        <v>0.50606768052118978</v>
      </c>
      <c r="L90" s="4" t="s">
        <v>374</v>
      </c>
      <c r="M90" s="4"/>
    </row>
    <row r="91" spans="1:13" x14ac:dyDescent="0.2">
      <c r="A91" s="3" t="s">
        <v>97</v>
      </c>
      <c r="B91" s="4">
        <v>329</v>
      </c>
      <c r="C91" s="5">
        <v>2474</v>
      </c>
      <c r="D91" s="4">
        <v>113</v>
      </c>
      <c r="E91" s="5">
        <v>852</v>
      </c>
      <c r="F91" s="6">
        <v>5267.2846435582187</v>
      </c>
      <c r="G91" s="6">
        <v>1825.665113306763</v>
      </c>
      <c r="H91" s="7">
        <f t="shared" si="2"/>
        <v>6.2461025417025882E-2</v>
      </c>
      <c r="I91" s="7">
        <f t="shared" si="2"/>
        <v>0.46969172304474782</v>
      </c>
      <c r="J91" s="7">
        <f t="shared" si="3"/>
        <v>6.1895250764433501E-2</v>
      </c>
      <c r="K91" s="8">
        <f t="shared" si="3"/>
        <v>0.4666792358521889</v>
      </c>
      <c r="L91" s="4" t="s">
        <v>374</v>
      </c>
      <c r="M91" s="4"/>
    </row>
    <row r="92" spans="1:13" x14ac:dyDescent="0.2">
      <c r="A92" s="3" t="s">
        <v>98</v>
      </c>
      <c r="B92" s="5">
        <v>7532</v>
      </c>
      <c r="C92" s="5">
        <v>13602</v>
      </c>
      <c r="D92" s="5">
        <v>5133</v>
      </c>
      <c r="E92" s="5">
        <v>9270</v>
      </c>
      <c r="F92" s="6">
        <v>22676.507790694664</v>
      </c>
      <c r="G92" s="6">
        <v>15032.282013148895</v>
      </c>
      <c r="H92" s="7">
        <f t="shared" si="2"/>
        <v>0.33214990903893793</v>
      </c>
      <c r="I92" s="7">
        <f t="shared" si="2"/>
        <v>0.59982780971158178</v>
      </c>
      <c r="J92" s="7">
        <f t="shared" si="3"/>
        <v>0.3414651212311019</v>
      </c>
      <c r="K92" s="8">
        <f t="shared" si="3"/>
        <v>0.61667283729053468</v>
      </c>
      <c r="L92" s="4" t="s">
        <v>315</v>
      </c>
      <c r="M92" s="4"/>
    </row>
    <row r="93" spans="1:13" x14ac:dyDescent="0.2">
      <c r="A93" s="3" t="s">
        <v>99</v>
      </c>
      <c r="B93" s="5">
        <v>4187</v>
      </c>
      <c r="C93" s="5">
        <v>11098</v>
      </c>
      <c r="D93" s="5">
        <v>2420</v>
      </c>
      <c r="E93" s="5">
        <v>6416</v>
      </c>
      <c r="F93" s="6">
        <v>13309.019953001703</v>
      </c>
      <c r="G93" s="6">
        <v>7923.8517172659958</v>
      </c>
      <c r="H93" s="7">
        <f t="shared" si="2"/>
        <v>0.31459867178692358</v>
      </c>
      <c r="I93" s="7">
        <f t="shared" si="2"/>
        <v>0.83387056591623543</v>
      </c>
      <c r="J93" s="7">
        <f t="shared" si="3"/>
        <v>0.30540702758569338</v>
      </c>
      <c r="K93" s="8">
        <f t="shared" si="3"/>
        <v>0.80970722685529295</v>
      </c>
      <c r="L93" s="4" t="s">
        <v>520</v>
      </c>
      <c r="M93" s="4"/>
    </row>
    <row r="94" spans="1:13" x14ac:dyDescent="0.2">
      <c r="A94" s="3" t="s">
        <v>100</v>
      </c>
      <c r="B94" s="4">
        <v>95</v>
      </c>
      <c r="C94" s="5">
        <v>1329</v>
      </c>
      <c r="D94" s="4">
        <v>41</v>
      </c>
      <c r="E94" s="5">
        <v>581</v>
      </c>
      <c r="F94" s="6">
        <v>2847.9681473311111</v>
      </c>
      <c r="G94" s="6">
        <v>1245.2479185888667</v>
      </c>
      <c r="H94" s="7">
        <f t="shared" si="2"/>
        <v>3.3357114646463452E-2</v>
      </c>
      <c r="I94" s="7">
        <f t="shared" si="2"/>
        <v>0.46664847752789401</v>
      </c>
      <c r="J94" s="7">
        <f t="shared" si="3"/>
        <v>3.292517047244841E-2</v>
      </c>
      <c r="K94" s="8">
        <f t="shared" si="3"/>
        <v>0.46657375718274458</v>
      </c>
      <c r="L94" s="4" t="s">
        <v>374</v>
      </c>
      <c r="M94" s="4"/>
    </row>
    <row r="95" spans="1:13" x14ac:dyDescent="0.2">
      <c r="A95" s="3" t="s">
        <v>101</v>
      </c>
      <c r="B95" s="4">
        <v>11</v>
      </c>
      <c r="C95" s="4">
        <v>451</v>
      </c>
      <c r="D95" s="4">
        <v>6</v>
      </c>
      <c r="E95" s="5">
        <v>234</v>
      </c>
      <c r="F95" s="6">
        <v>1329.049282895317</v>
      </c>
      <c r="G95" s="6">
        <v>721.93005540524825</v>
      </c>
      <c r="H95" s="7">
        <f t="shared" si="2"/>
        <v>8.2765930064208296E-3</v>
      </c>
      <c r="I95" s="7">
        <f t="shared" si="2"/>
        <v>0.33934031326325403</v>
      </c>
      <c r="J95" s="7">
        <f t="shared" si="3"/>
        <v>8.3110544506031954E-3</v>
      </c>
      <c r="K95" s="8">
        <f t="shared" si="3"/>
        <v>0.32413112357352464</v>
      </c>
      <c r="L95" s="4" t="s">
        <v>369</v>
      </c>
      <c r="M95" s="4"/>
    </row>
    <row r="96" spans="1:13" x14ac:dyDescent="0.2">
      <c r="A96" s="3" t="s">
        <v>102</v>
      </c>
      <c r="B96" s="5">
        <v>6503</v>
      </c>
      <c r="C96" s="5">
        <v>12927</v>
      </c>
      <c r="D96" s="5">
        <v>3697</v>
      </c>
      <c r="E96" s="5">
        <v>7349</v>
      </c>
      <c r="F96" s="6">
        <v>21929.503505823272</v>
      </c>
      <c r="G96" s="6">
        <v>10363.789489455128</v>
      </c>
      <c r="H96" s="7">
        <f t="shared" si="2"/>
        <v>0.29654114140218268</v>
      </c>
      <c r="I96" s="7">
        <f t="shared" si="2"/>
        <v>0.58947983006397286</v>
      </c>
      <c r="J96" s="7">
        <f t="shared" si="3"/>
        <v>0.35672279948966507</v>
      </c>
      <c r="K96" s="8">
        <f t="shared" si="3"/>
        <v>0.70910355787112489</v>
      </c>
      <c r="L96" s="4" t="s">
        <v>520</v>
      </c>
      <c r="M96" s="4"/>
    </row>
    <row r="97" spans="1:13" x14ac:dyDescent="0.2">
      <c r="A97" s="3" t="s">
        <v>103</v>
      </c>
      <c r="B97" s="5">
        <v>9175</v>
      </c>
      <c r="C97" s="5">
        <v>14565</v>
      </c>
      <c r="D97" s="5">
        <v>5598</v>
      </c>
      <c r="E97" s="5">
        <v>8886</v>
      </c>
      <c r="F97" s="6">
        <v>26660.706404559711</v>
      </c>
      <c r="G97" s="6">
        <v>15693.786728259918</v>
      </c>
      <c r="H97" s="7">
        <f t="shared" si="2"/>
        <v>0.34413941854259433</v>
      </c>
      <c r="I97" s="7">
        <f t="shared" si="2"/>
        <v>0.54630960556652719</v>
      </c>
      <c r="J97" s="7">
        <f t="shared" si="3"/>
        <v>0.3567016741676271</v>
      </c>
      <c r="K97" s="8">
        <f t="shared" si="3"/>
        <v>0.56621133916640487</v>
      </c>
      <c r="L97" s="4" t="s">
        <v>315</v>
      </c>
      <c r="M97" s="4"/>
    </row>
    <row r="98" spans="1:13" x14ac:dyDescent="0.2">
      <c r="A98" s="3" t="s">
        <v>104</v>
      </c>
      <c r="B98" s="5">
        <v>35195</v>
      </c>
      <c r="C98" s="5">
        <v>117072</v>
      </c>
      <c r="D98" s="5">
        <v>43092</v>
      </c>
      <c r="E98" s="5">
        <v>143342</v>
      </c>
      <c r="F98" s="6">
        <v>95590.538698425138</v>
      </c>
      <c r="G98" s="6">
        <v>113625.13289955996</v>
      </c>
      <c r="H98" s="7">
        <f t="shared" si="2"/>
        <v>0.36818497394428684</v>
      </c>
      <c r="I98" s="7">
        <f t="shared" si="2"/>
        <v>1.2247237184147051</v>
      </c>
      <c r="J98" s="7">
        <f t="shared" si="3"/>
        <v>0.37924708117253947</v>
      </c>
      <c r="K98" s="8">
        <f t="shared" si="3"/>
        <v>1.2615342780431205</v>
      </c>
      <c r="L98" s="4" t="s">
        <v>315</v>
      </c>
      <c r="M98" s="4"/>
    </row>
    <row r="99" spans="1:13" x14ac:dyDescent="0.2">
      <c r="A99" s="3" t="s">
        <v>105</v>
      </c>
      <c r="B99" s="5">
        <v>48116</v>
      </c>
      <c r="C99" s="5">
        <v>288671</v>
      </c>
      <c r="D99" s="5">
        <v>30832</v>
      </c>
      <c r="E99" s="5">
        <v>184977</v>
      </c>
      <c r="F99" s="6">
        <v>139962.25600803955</v>
      </c>
      <c r="G99" s="6">
        <v>89287.454018411489</v>
      </c>
      <c r="H99" s="7">
        <f t="shared" si="2"/>
        <v>0.3437783969217828</v>
      </c>
      <c r="I99" s="7">
        <f t="shared" si="2"/>
        <v>2.0624917619462959</v>
      </c>
      <c r="J99" s="7">
        <f t="shared" si="3"/>
        <v>0.34531167159993492</v>
      </c>
      <c r="K99" s="8">
        <f t="shared" si="3"/>
        <v>2.0717020328730271</v>
      </c>
      <c r="L99" s="4" t="s">
        <v>315</v>
      </c>
      <c r="M99" s="4"/>
    </row>
    <row r="100" spans="1:13" x14ac:dyDescent="0.2">
      <c r="A100" s="3" t="s">
        <v>106</v>
      </c>
      <c r="B100" s="5">
        <v>1978</v>
      </c>
      <c r="C100" s="5">
        <v>7791</v>
      </c>
      <c r="D100" s="4">
        <v>824</v>
      </c>
      <c r="E100" s="5">
        <v>3246</v>
      </c>
      <c r="F100" s="6">
        <v>12653.596546254985</v>
      </c>
      <c r="G100" s="6">
        <v>5210.6758302815415</v>
      </c>
      <c r="H100" s="7">
        <f t="shared" si="2"/>
        <v>0.15631919294798582</v>
      </c>
      <c r="I100" s="7">
        <f t="shared" si="2"/>
        <v>0.61571427313334559</v>
      </c>
      <c r="J100" s="7">
        <f t="shared" si="3"/>
        <v>0.15813687645110672</v>
      </c>
      <c r="K100" s="8">
        <f t="shared" si="3"/>
        <v>0.62295182155375284</v>
      </c>
      <c r="L100" s="4" t="s">
        <v>520</v>
      </c>
      <c r="M100" s="4"/>
    </row>
    <row r="101" spans="1:13" x14ac:dyDescent="0.2">
      <c r="A101" s="3" t="s">
        <v>107</v>
      </c>
      <c r="B101" s="4">
        <v>28</v>
      </c>
      <c r="C101" s="4">
        <v>717</v>
      </c>
      <c r="D101" s="4">
        <v>9</v>
      </c>
      <c r="E101" s="5">
        <v>235</v>
      </c>
      <c r="F101" s="6">
        <v>1414.9077241513592</v>
      </c>
      <c r="G101" s="6">
        <v>461.72092053343613</v>
      </c>
      <c r="H101" s="7">
        <f t="shared" si="2"/>
        <v>1.9789276376163675E-2</v>
      </c>
      <c r="I101" s="7">
        <f t="shared" si="2"/>
        <v>0.50674682720390551</v>
      </c>
      <c r="J101" s="7">
        <f t="shared" si="3"/>
        <v>1.9492294153797721E-2</v>
      </c>
      <c r="K101" s="8">
        <f t="shared" si="3"/>
        <v>0.50896545846027386</v>
      </c>
      <c r="L101" s="4" t="s">
        <v>369</v>
      </c>
      <c r="M101" s="4"/>
    </row>
    <row r="102" spans="1:13" x14ac:dyDescent="0.2">
      <c r="A102" s="3" t="s">
        <v>108</v>
      </c>
      <c r="B102" s="4">
        <v>9</v>
      </c>
      <c r="C102" s="4">
        <v>401</v>
      </c>
      <c r="D102" s="4">
        <v>3</v>
      </c>
      <c r="E102" s="5">
        <v>116</v>
      </c>
      <c r="F102" s="6">
        <v>1152.8485687840866</v>
      </c>
      <c r="G102" s="6">
        <v>348.43026964057208</v>
      </c>
      <c r="H102" s="7">
        <f t="shared" si="2"/>
        <v>7.8067495104689518E-3</v>
      </c>
      <c r="I102" s="7">
        <f t="shared" si="2"/>
        <v>0.34783406152200552</v>
      </c>
      <c r="J102" s="7">
        <f t="shared" si="3"/>
        <v>8.6100441362189639E-3</v>
      </c>
      <c r="K102" s="8">
        <f t="shared" si="3"/>
        <v>0.3329217066004666</v>
      </c>
      <c r="L102" s="4" t="s">
        <v>369</v>
      </c>
      <c r="M102" s="4"/>
    </row>
    <row r="103" spans="1:13" x14ac:dyDescent="0.2">
      <c r="A103" s="3" t="s">
        <v>109</v>
      </c>
      <c r="B103" s="5">
        <v>7709</v>
      </c>
      <c r="C103" s="5">
        <v>13712</v>
      </c>
      <c r="D103" s="5">
        <v>3481</v>
      </c>
      <c r="E103" s="5">
        <v>6192</v>
      </c>
      <c r="F103" s="6">
        <v>24279.371694235888</v>
      </c>
      <c r="G103" s="6">
        <v>10970.123284901401</v>
      </c>
      <c r="H103" s="7">
        <f t="shared" si="2"/>
        <v>0.31751233504243342</v>
      </c>
      <c r="I103" s="7">
        <f t="shared" si="2"/>
        <v>0.56475926035826274</v>
      </c>
      <c r="J103" s="7">
        <f t="shared" si="3"/>
        <v>0.31731639741834378</v>
      </c>
      <c r="K103" s="8">
        <f t="shared" si="3"/>
        <v>0.5644421524890505</v>
      </c>
      <c r="L103" s="4" t="s">
        <v>520</v>
      </c>
      <c r="M103" s="4"/>
    </row>
    <row r="104" spans="1:13" x14ac:dyDescent="0.2">
      <c r="A104" s="3" t="s">
        <v>110</v>
      </c>
      <c r="B104" s="5">
        <v>1929</v>
      </c>
      <c r="C104" s="5">
        <v>7550</v>
      </c>
      <c r="D104" s="5">
        <v>1103</v>
      </c>
      <c r="E104" s="5">
        <v>4318</v>
      </c>
      <c r="F104" s="6">
        <v>13039.047916835289</v>
      </c>
      <c r="G104" s="6">
        <v>7928.4573651482406</v>
      </c>
      <c r="H104" s="7">
        <f t="shared" si="2"/>
        <v>0.1479402493420845</v>
      </c>
      <c r="I104" s="7">
        <f t="shared" si="2"/>
        <v>0.57903000649701297</v>
      </c>
      <c r="J104" s="7">
        <f t="shared" si="3"/>
        <v>0.13911911853730161</v>
      </c>
      <c r="K104" s="8">
        <f t="shared" si="3"/>
        <v>0.54462044772807638</v>
      </c>
      <c r="L104" s="4" t="s">
        <v>520</v>
      </c>
      <c r="M104" s="4"/>
    </row>
    <row r="105" spans="1:13" x14ac:dyDescent="0.2">
      <c r="A105" s="3" t="s">
        <v>111</v>
      </c>
      <c r="B105" s="4">
        <v>38</v>
      </c>
      <c r="C105" s="4">
        <v>844</v>
      </c>
      <c r="D105" s="4">
        <v>17</v>
      </c>
      <c r="E105" s="5">
        <v>368</v>
      </c>
      <c r="F105" s="6">
        <v>1863.3677566921865</v>
      </c>
      <c r="G105" s="6">
        <v>805.25966849418705</v>
      </c>
      <c r="H105" s="7">
        <f t="shared" si="2"/>
        <v>2.0393183183257849E-2</v>
      </c>
      <c r="I105" s="7">
        <f t="shared" si="2"/>
        <v>0.45294333175446377</v>
      </c>
      <c r="J105" s="7">
        <f t="shared" si="3"/>
        <v>2.1111202591071677E-2</v>
      </c>
      <c r="K105" s="8">
        <f t="shared" si="3"/>
        <v>0.45699544432437511</v>
      </c>
      <c r="L105" s="4" t="s">
        <v>369</v>
      </c>
      <c r="M105" s="4"/>
    </row>
    <row r="106" spans="1:13" x14ac:dyDescent="0.2">
      <c r="A106" s="3" t="s">
        <v>112</v>
      </c>
      <c r="B106" s="5">
        <v>12965</v>
      </c>
      <c r="C106" s="5">
        <v>16419</v>
      </c>
      <c r="D106" s="5">
        <v>10138</v>
      </c>
      <c r="E106" s="5">
        <v>12838</v>
      </c>
      <c r="F106" s="6">
        <v>31082.639066680247</v>
      </c>
      <c r="G106" s="6">
        <v>23830.93705790953</v>
      </c>
      <c r="H106" s="7">
        <f t="shared" si="2"/>
        <v>0.41711387415292323</v>
      </c>
      <c r="I106" s="7">
        <f t="shared" si="2"/>
        <v>0.52823699959250647</v>
      </c>
      <c r="J106" s="7">
        <f t="shared" si="3"/>
        <v>0.42541340172081821</v>
      </c>
      <c r="K106" s="8">
        <f t="shared" si="3"/>
        <v>0.53871150634167131</v>
      </c>
      <c r="L106" s="4" t="s">
        <v>315</v>
      </c>
      <c r="M106" s="4"/>
    </row>
    <row r="107" spans="1:13" x14ac:dyDescent="0.2">
      <c r="A107" s="3" t="s">
        <v>113</v>
      </c>
      <c r="B107" s="4">
        <v>196</v>
      </c>
      <c r="C107" s="5">
        <v>1908</v>
      </c>
      <c r="D107" s="4">
        <v>182</v>
      </c>
      <c r="E107" s="5">
        <v>1774</v>
      </c>
      <c r="F107" s="6">
        <v>3577.9524411785183</v>
      </c>
      <c r="G107" s="6">
        <v>3351.0274333485545</v>
      </c>
      <c r="H107" s="7">
        <f t="shared" si="2"/>
        <v>5.4779934396065044E-2</v>
      </c>
      <c r="I107" s="7">
        <f t="shared" si="2"/>
        <v>0.53326589197802088</v>
      </c>
      <c r="J107" s="7">
        <f t="shared" si="3"/>
        <v>5.4311700999157241E-2</v>
      </c>
      <c r="K107" s="8">
        <f t="shared" si="3"/>
        <v>0.52938987677200511</v>
      </c>
      <c r="L107" s="4" t="s">
        <v>520</v>
      </c>
      <c r="M107" s="4"/>
    </row>
    <row r="108" spans="1:13" x14ac:dyDescent="0.2">
      <c r="A108" s="3" t="s">
        <v>114</v>
      </c>
      <c r="B108" s="4">
        <v>131</v>
      </c>
      <c r="C108" s="5">
        <v>1564</v>
      </c>
      <c r="D108" s="4">
        <v>46</v>
      </c>
      <c r="E108" s="5">
        <v>550</v>
      </c>
      <c r="F108" s="6">
        <v>3822.3125480681952</v>
      </c>
      <c r="G108" s="6">
        <v>1477.361539245627</v>
      </c>
      <c r="H108" s="7">
        <f t="shared" si="2"/>
        <v>3.4272445895667969E-2</v>
      </c>
      <c r="I108" s="7">
        <f t="shared" si="2"/>
        <v>0.40917637695286035</v>
      </c>
      <c r="J108" s="7">
        <f t="shared" si="3"/>
        <v>3.1136589641753233E-2</v>
      </c>
      <c r="K108" s="8">
        <f t="shared" si="3"/>
        <v>0.37228531093400602</v>
      </c>
      <c r="L108" s="4" t="s">
        <v>374</v>
      </c>
      <c r="M108" s="4"/>
    </row>
    <row r="109" spans="1:13" x14ac:dyDescent="0.2">
      <c r="A109" s="3" t="s">
        <v>115</v>
      </c>
      <c r="B109" s="5">
        <v>4202</v>
      </c>
      <c r="C109" s="5">
        <v>11112</v>
      </c>
      <c r="D109" s="5">
        <v>2248</v>
      </c>
      <c r="E109" s="5">
        <v>5945</v>
      </c>
      <c r="F109" s="6">
        <v>18282.228080395733</v>
      </c>
      <c r="G109" s="6">
        <v>9637.0026500095792</v>
      </c>
      <c r="H109" s="7">
        <f t="shared" si="2"/>
        <v>0.22984069455439396</v>
      </c>
      <c r="I109" s="7">
        <f t="shared" si="2"/>
        <v>0.6078033788406535</v>
      </c>
      <c r="J109" s="7">
        <f t="shared" si="3"/>
        <v>0.23326755025825022</v>
      </c>
      <c r="K109" s="8">
        <f t="shared" si="3"/>
        <v>0.6168930543973743</v>
      </c>
      <c r="L109" s="4" t="s">
        <v>520</v>
      </c>
      <c r="M109" s="4"/>
    </row>
    <row r="110" spans="1:13" x14ac:dyDescent="0.2">
      <c r="A110" s="3" t="s">
        <v>116</v>
      </c>
      <c r="B110" s="5">
        <v>3850</v>
      </c>
      <c r="C110" s="5">
        <v>10780</v>
      </c>
      <c r="D110" s="5">
        <v>2410</v>
      </c>
      <c r="E110" s="5">
        <v>6749</v>
      </c>
      <c r="F110" s="6">
        <v>17373.897018091251</v>
      </c>
      <c r="G110" s="6">
        <v>10725.183316603581</v>
      </c>
      <c r="H110" s="7">
        <f t="shared" si="2"/>
        <v>0.22159680099352705</v>
      </c>
      <c r="I110" s="7">
        <f t="shared" si="2"/>
        <v>0.6204710427818757</v>
      </c>
      <c r="J110" s="7">
        <f t="shared" si="3"/>
        <v>0.22470478395172006</v>
      </c>
      <c r="K110" s="8">
        <f t="shared" si="3"/>
        <v>0.62926663356438117</v>
      </c>
      <c r="L110" s="4" t="s">
        <v>520</v>
      </c>
      <c r="M110" s="4"/>
    </row>
    <row r="111" spans="1:13" x14ac:dyDescent="0.2">
      <c r="A111" s="3" t="s">
        <v>117</v>
      </c>
      <c r="B111" s="4">
        <v>180</v>
      </c>
      <c r="C111" s="5">
        <v>1829</v>
      </c>
      <c r="D111" s="4">
        <v>162</v>
      </c>
      <c r="E111" s="5">
        <v>1646</v>
      </c>
      <c r="F111" s="6">
        <v>3257.744379203808</v>
      </c>
      <c r="G111" s="6">
        <v>2983.5979834979134</v>
      </c>
      <c r="H111" s="7">
        <f t="shared" si="2"/>
        <v>5.5252953899345522E-2</v>
      </c>
      <c r="I111" s="7">
        <f t="shared" si="2"/>
        <v>0.56143140378834977</v>
      </c>
      <c r="J111" s="7">
        <f t="shared" si="3"/>
        <v>5.4296859327567414E-2</v>
      </c>
      <c r="K111" s="8">
        <f t="shared" si="3"/>
        <v>0.55168290403195031</v>
      </c>
      <c r="L111" s="4" t="s">
        <v>374</v>
      </c>
      <c r="M111" s="4"/>
    </row>
    <row r="112" spans="1:13" x14ac:dyDescent="0.2">
      <c r="A112" s="3" t="s">
        <v>118</v>
      </c>
      <c r="B112" s="4">
        <v>310</v>
      </c>
      <c r="C112" s="5">
        <v>2400</v>
      </c>
      <c r="D112" s="4">
        <v>148</v>
      </c>
      <c r="E112" s="5">
        <v>1151</v>
      </c>
      <c r="F112" s="6">
        <v>5637.5024647177934</v>
      </c>
      <c r="G112" s="6">
        <v>2668.6830317136864</v>
      </c>
      <c r="H112" s="7">
        <f t="shared" si="2"/>
        <v>5.4988889484329159E-2</v>
      </c>
      <c r="I112" s="7">
        <f t="shared" si="2"/>
        <v>0.42572043471738708</v>
      </c>
      <c r="J112" s="7">
        <f t="shared" si="3"/>
        <v>5.5458066110220014E-2</v>
      </c>
      <c r="K112" s="8">
        <f t="shared" si="3"/>
        <v>0.43129887900583269</v>
      </c>
      <c r="L112" s="4" t="s">
        <v>374</v>
      </c>
      <c r="M112" s="4"/>
    </row>
    <row r="113" spans="1:13" x14ac:dyDescent="0.2">
      <c r="A113" s="3" t="s">
        <v>119</v>
      </c>
      <c r="B113" s="5">
        <v>1264</v>
      </c>
      <c r="C113" s="5">
        <v>4849</v>
      </c>
      <c r="D113" s="4">
        <v>543</v>
      </c>
      <c r="E113" s="5">
        <v>2085</v>
      </c>
      <c r="F113" s="6">
        <v>11068.456560614377</v>
      </c>
      <c r="G113" s="6">
        <v>4366.0759014502546</v>
      </c>
      <c r="H113" s="7">
        <f t="shared" si="2"/>
        <v>0.1141983973174521</v>
      </c>
      <c r="I113" s="7">
        <f t="shared" si="2"/>
        <v>0.43809179477240923</v>
      </c>
      <c r="J113" s="7">
        <f t="shared" si="3"/>
        <v>0.12436797074911932</v>
      </c>
      <c r="K113" s="8">
        <f t="shared" si="3"/>
        <v>0.47754552304219844</v>
      </c>
      <c r="L113" s="4" t="s">
        <v>374</v>
      </c>
      <c r="M113" s="4"/>
    </row>
    <row r="114" spans="1:13" x14ac:dyDescent="0.2">
      <c r="A114" s="3" t="s">
        <v>120</v>
      </c>
      <c r="B114" s="5">
        <v>2912</v>
      </c>
      <c r="C114" s="5">
        <v>9786</v>
      </c>
      <c r="D114" s="5">
        <v>1464</v>
      </c>
      <c r="E114" s="5">
        <v>4921</v>
      </c>
      <c r="F114" s="6">
        <v>14870.226939477318</v>
      </c>
      <c r="G114" s="6">
        <v>7186.4319240618079</v>
      </c>
      <c r="H114" s="7">
        <f t="shared" si="2"/>
        <v>0.19582754263616878</v>
      </c>
      <c r="I114" s="7">
        <f t="shared" si="2"/>
        <v>0.65809352068597105</v>
      </c>
      <c r="J114" s="7">
        <f t="shared" si="3"/>
        <v>0.20371722928289282</v>
      </c>
      <c r="K114" s="8">
        <f t="shared" si="3"/>
        <v>0.68476262657180031</v>
      </c>
      <c r="L114" s="4" t="s">
        <v>520</v>
      </c>
      <c r="M114" s="4"/>
    </row>
    <row r="115" spans="1:13" x14ac:dyDescent="0.2">
      <c r="A115" s="3" t="s">
        <v>121</v>
      </c>
      <c r="B115" s="4">
        <v>736</v>
      </c>
      <c r="C115" s="5">
        <v>3702</v>
      </c>
      <c r="D115" s="4">
        <v>316</v>
      </c>
      <c r="E115" s="5">
        <v>1590</v>
      </c>
      <c r="F115" s="6">
        <v>7278.3621418899702</v>
      </c>
      <c r="G115" s="6">
        <v>3121.6811755049798</v>
      </c>
      <c r="H115" s="7">
        <f t="shared" si="2"/>
        <v>0.10112165149958904</v>
      </c>
      <c r="I115" s="7">
        <f t="shared" si="2"/>
        <v>0.50863091555907425</v>
      </c>
      <c r="J115" s="7">
        <f t="shared" si="3"/>
        <v>0.10122750602450045</v>
      </c>
      <c r="K115" s="8">
        <f t="shared" si="3"/>
        <v>0.50934093221188514</v>
      </c>
      <c r="L115" s="4" t="s">
        <v>374</v>
      </c>
      <c r="M115" s="4"/>
    </row>
    <row r="116" spans="1:13" x14ac:dyDescent="0.2">
      <c r="A116" s="3" t="s">
        <v>122</v>
      </c>
      <c r="B116" s="4">
        <v>16</v>
      </c>
      <c r="C116" s="4">
        <v>537</v>
      </c>
      <c r="D116" s="4">
        <v>8</v>
      </c>
      <c r="E116" s="5">
        <v>294</v>
      </c>
      <c r="F116" s="6">
        <v>1109.6078282690191</v>
      </c>
      <c r="G116" s="6">
        <v>626.69775579491011</v>
      </c>
      <c r="H116" s="7">
        <f t="shared" si="2"/>
        <v>1.441950894034327E-2</v>
      </c>
      <c r="I116" s="7">
        <f t="shared" si="2"/>
        <v>0.48395476881027094</v>
      </c>
      <c r="J116" s="7">
        <f t="shared" si="3"/>
        <v>1.2765324155106818E-2</v>
      </c>
      <c r="K116" s="8">
        <f t="shared" si="3"/>
        <v>0.46912566270017558</v>
      </c>
      <c r="L116" s="4" t="s">
        <v>369</v>
      </c>
      <c r="M116" s="4"/>
    </row>
    <row r="117" spans="1:13" x14ac:dyDescent="0.2">
      <c r="A117" s="3" t="s">
        <v>123</v>
      </c>
      <c r="B117" s="5">
        <v>1332</v>
      </c>
      <c r="C117" s="5">
        <v>4979</v>
      </c>
      <c r="D117" s="4">
        <v>791</v>
      </c>
      <c r="E117" s="5">
        <v>2958</v>
      </c>
      <c r="F117" s="6">
        <v>9955.4531084208065</v>
      </c>
      <c r="G117" s="6">
        <v>5694.0826342842483</v>
      </c>
      <c r="H117" s="7">
        <f t="shared" si="2"/>
        <v>0.1337960196782334</v>
      </c>
      <c r="I117" s="7">
        <f t="shared" si="2"/>
        <v>0.50012791439784088</v>
      </c>
      <c r="J117" s="7">
        <f t="shared" si="3"/>
        <v>0.13891614344290762</v>
      </c>
      <c r="K117" s="8">
        <f t="shared" si="3"/>
        <v>0.51948666536551302</v>
      </c>
      <c r="L117" s="4" t="s">
        <v>520</v>
      </c>
      <c r="M117" s="4"/>
    </row>
    <row r="118" spans="1:13" x14ac:dyDescent="0.2">
      <c r="A118" s="3" t="s">
        <v>124</v>
      </c>
      <c r="B118" s="4">
        <v>72</v>
      </c>
      <c r="C118" s="5">
        <v>1154</v>
      </c>
      <c r="D118" s="4">
        <v>22</v>
      </c>
      <c r="E118" s="5">
        <v>357</v>
      </c>
      <c r="F118" s="6">
        <v>2333.1454730074101</v>
      </c>
      <c r="G118" s="6">
        <v>715.92374304606051</v>
      </c>
      <c r="H118" s="7">
        <f t="shared" si="2"/>
        <v>3.0859627414141666E-2</v>
      </c>
      <c r="I118" s="7">
        <f t="shared" si="2"/>
        <v>0.49461125049888172</v>
      </c>
      <c r="J118" s="7">
        <f t="shared" si="3"/>
        <v>3.0729529804942621E-2</v>
      </c>
      <c r="K118" s="8">
        <f t="shared" si="3"/>
        <v>0.49865646092565985</v>
      </c>
      <c r="L118" s="4" t="s">
        <v>369</v>
      </c>
      <c r="M118" s="4"/>
    </row>
    <row r="119" spans="1:13" x14ac:dyDescent="0.2">
      <c r="A119" s="3" t="s">
        <v>125</v>
      </c>
      <c r="B119" s="5">
        <v>21104</v>
      </c>
      <c r="C119" s="5">
        <v>26757</v>
      </c>
      <c r="D119" s="5">
        <v>23153</v>
      </c>
      <c r="E119" s="5">
        <v>29354</v>
      </c>
      <c r="F119" s="6">
        <v>49241.517840630506</v>
      </c>
      <c r="G119" s="6">
        <v>52184.061850493061</v>
      </c>
      <c r="H119" s="7">
        <f t="shared" si="2"/>
        <v>0.42858142732932819</v>
      </c>
      <c r="I119" s="7">
        <f t="shared" si="2"/>
        <v>0.54338292508770059</v>
      </c>
      <c r="J119" s="7">
        <f t="shared" si="3"/>
        <v>0.44367952932320925</v>
      </c>
      <c r="K119" s="8">
        <f t="shared" si="3"/>
        <v>0.56250891477361398</v>
      </c>
      <c r="L119" s="4" t="s">
        <v>315</v>
      </c>
      <c r="M119" s="4"/>
    </row>
    <row r="120" spans="1:13" x14ac:dyDescent="0.2">
      <c r="A120" s="3" t="s">
        <v>126</v>
      </c>
      <c r="B120" s="5">
        <v>17226</v>
      </c>
      <c r="C120" s="5">
        <v>18117</v>
      </c>
      <c r="D120" s="5">
        <v>20555</v>
      </c>
      <c r="E120" s="5">
        <v>21619</v>
      </c>
      <c r="F120" s="6">
        <v>36219.424008047718</v>
      </c>
      <c r="G120" s="6">
        <v>42949.142228549783</v>
      </c>
      <c r="H120" s="7">
        <f t="shared" si="2"/>
        <v>0.47560115799115127</v>
      </c>
      <c r="I120" s="7">
        <f t="shared" si="2"/>
        <v>0.50020121788724525</v>
      </c>
      <c r="J120" s="7">
        <f t="shared" si="3"/>
        <v>0.47858930198462446</v>
      </c>
      <c r="K120" s="8">
        <f t="shared" si="3"/>
        <v>0.50336278859672079</v>
      </c>
      <c r="L120" s="4" t="s">
        <v>315</v>
      </c>
      <c r="M120" s="4"/>
    </row>
    <row r="121" spans="1:13" x14ac:dyDescent="0.2">
      <c r="A121" s="3" t="s">
        <v>127</v>
      </c>
      <c r="B121" s="4">
        <v>297</v>
      </c>
      <c r="C121" s="5">
        <v>2350</v>
      </c>
      <c r="D121" s="4">
        <v>118</v>
      </c>
      <c r="E121" s="5">
        <v>937</v>
      </c>
      <c r="F121" s="6">
        <v>4697.707026505278</v>
      </c>
      <c r="G121" s="6">
        <v>1811.63803574901</v>
      </c>
      <c r="H121" s="7">
        <f t="shared" si="2"/>
        <v>6.3222333432943881E-2</v>
      </c>
      <c r="I121" s="7">
        <f t="shared" si="2"/>
        <v>0.50024405241554915</v>
      </c>
      <c r="J121" s="7">
        <f t="shared" si="3"/>
        <v>6.5134424024837642E-2</v>
      </c>
      <c r="K121" s="8">
        <f t="shared" si="3"/>
        <v>0.51721148568875319</v>
      </c>
      <c r="L121" s="4" t="s">
        <v>374</v>
      </c>
      <c r="M121" s="4"/>
    </row>
    <row r="122" spans="1:13" x14ac:dyDescent="0.2">
      <c r="A122" s="3" t="s">
        <v>128</v>
      </c>
      <c r="B122" s="4">
        <v>12</v>
      </c>
      <c r="C122" s="4">
        <v>469</v>
      </c>
      <c r="D122" s="4">
        <v>5</v>
      </c>
      <c r="E122" s="5">
        <v>213</v>
      </c>
      <c r="F122" s="6">
        <v>902.66259953714155</v>
      </c>
      <c r="G122" s="6">
        <v>414.38861312662334</v>
      </c>
      <c r="H122" s="7">
        <f t="shared" si="2"/>
        <v>1.3294003768576699E-2</v>
      </c>
      <c r="I122" s="7">
        <f t="shared" si="2"/>
        <v>0.51957398062187266</v>
      </c>
      <c r="J122" s="7">
        <f t="shared" si="3"/>
        <v>1.2065968614036618E-2</v>
      </c>
      <c r="K122" s="8">
        <f t="shared" si="3"/>
        <v>0.51401026295795993</v>
      </c>
      <c r="L122" s="4" t="s">
        <v>369</v>
      </c>
      <c r="M122" s="4"/>
    </row>
    <row r="123" spans="1:13" x14ac:dyDescent="0.2">
      <c r="A123" s="3" t="s">
        <v>129</v>
      </c>
      <c r="B123" s="4">
        <v>446</v>
      </c>
      <c r="C123" s="5">
        <v>2880</v>
      </c>
      <c r="D123" s="4">
        <v>239</v>
      </c>
      <c r="E123" s="5">
        <v>1545</v>
      </c>
      <c r="F123" s="6">
        <v>5698.1666779838142</v>
      </c>
      <c r="G123" s="6">
        <v>2998.0728426411752</v>
      </c>
      <c r="H123" s="7">
        <f t="shared" si="2"/>
        <v>7.8270788694761104E-2</v>
      </c>
      <c r="I123" s="7">
        <f t="shared" si="2"/>
        <v>0.50542572071953362</v>
      </c>
      <c r="J123" s="7">
        <f t="shared" si="3"/>
        <v>7.9717876297312085E-2</v>
      </c>
      <c r="K123" s="8">
        <f t="shared" si="3"/>
        <v>0.51533104133618068</v>
      </c>
      <c r="L123" s="4" t="s">
        <v>374</v>
      </c>
      <c r="M123" s="4"/>
    </row>
    <row r="124" spans="1:13" x14ac:dyDescent="0.2">
      <c r="A124" s="3" t="s">
        <v>130</v>
      </c>
      <c r="B124" s="5">
        <v>28057</v>
      </c>
      <c r="C124" s="5">
        <v>60862</v>
      </c>
      <c r="D124" s="5">
        <v>43211</v>
      </c>
      <c r="E124" s="5">
        <v>93736</v>
      </c>
      <c r="F124" s="6">
        <v>67056.117039787714</v>
      </c>
      <c r="G124" s="6">
        <v>103059.24822758982</v>
      </c>
      <c r="H124" s="7">
        <f t="shared" si="2"/>
        <v>0.41841074667882117</v>
      </c>
      <c r="I124" s="7">
        <f t="shared" si="2"/>
        <v>0.9076278598697799</v>
      </c>
      <c r="J124" s="7">
        <f t="shared" si="3"/>
        <v>0.41928308951541582</v>
      </c>
      <c r="K124" s="8">
        <f t="shared" si="3"/>
        <v>0.90953506465522704</v>
      </c>
      <c r="L124" s="4" t="s">
        <v>315</v>
      </c>
      <c r="M124" s="4"/>
    </row>
    <row r="125" spans="1:13" x14ac:dyDescent="0.2">
      <c r="A125" s="3" t="s">
        <v>131</v>
      </c>
      <c r="B125" s="5">
        <v>21322</v>
      </c>
      <c r="C125" s="5">
        <v>27562</v>
      </c>
      <c r="D125" s="9"/>
      <c r="E125" s="10"/>
      <c r="F125" s="6">
        <v>42862.893654168343</v>
      </c>
      <c r="G125" s="6">
        <v>20926.55404957111</v>
      </c>
      <c r="H125" s="7">
        <f t="shared" si="2"/>
        <v>0.49744658333225883</v>
      </c>
      <c r="I125" s="7">
        <f t="shared" si="2"/>
        <v>0.64302704857910686</v>
      </c>
      <c r="J125" s="7">
        <f t="shared" si="3"/>
        <v>0</v>
      </c>
      <c r="K125" s="8">
        <f t="shared" si="3"/>
        <v>0</v>
      </c>
      <c r="L125" s="4" t="s">
        <v>315</v>
      </c>
      <c r="M125" s="4"/>
    </row>
    <row r="126" spans="1:13" x14ac:dyDescent="0.2">
      <c r="A126" s="3" t="s">
        <v>132</v>
      </c>
      <c r="B126" s="4">
        <v>314</v>
      </c>
      <c r="C126" s="5">
        <v>2416</v>
      </c>
      <c r="D126" s="4">
        <v>87</v>
      </c>
      <c r="E126" s="4">
        <v>669</v>
      </c>
      <c r="F126" s="6">
        <v>4398.3812296295609</v>
      </c>
      <c r="G126" s="6">
        <v>1208.904310296439</v>
      </c>
      <c r="H126" s="7">
        <f t="shared" si="2"/>
        <v>7.1389900876428936E-2</v>
      </c>
      <c r="I126" s="7">
        <f t="shared" si="2"/>
        <v>0.54929299527851061</v>
      </c>
      <c r="J126" s="7">
        <f t="shared" si="3"/>
        <v>7.1965993717622259E-2</v>
      </c>
      <c r="K126" s="8">
        <f t="shared" si="3"/>
        <v>0.55339367582861254</v>
      </c>
      <c r="L126" s="4" t="s">
        <v>374</v>
      </c>
      <c r="M126" s="4"/>
    </row>
    <row r="127" spans="1:13" x14ac:dyDescent="0.2">
      <c r="A127" s="3" t="s">
        <v>133</v>
      </c>
      <c r="B127" s="5">
        <v>3235</v>
      </c>
      <c r="C127" s="5">
        <v>10149</v>
      </c>
      <c r="D127" s="5">
        <v>2531</v>
      </c>
      <c r="E127" s="5">
        <v>7940</v>
      </c>
      <c r="F127" s="6">
        <v>15407.274929104651</v>
      </c>
      <c r="G127" s="6">
        <v>12799.369533113711</v>
      </c>
      <c r="H127" s="7">
        <f t="shared" si="2"/>
        <v>0.20996574766696868</v>
      </c>
      <c r="I127" s="7">
        <f t="shared" si="2"/>
        <v>0.65871479847668168</v>
      </c>
      <c r="J127" s="7">
        <f t="shared" si="3"/>
        <v>0.19774411493097049</v>
      </c>
      <c r="K127" s="8">
        <f t="shared" si="3"/>
        <v>0.62034305513706278</v>
      </c>
      <c r="L127" s="4" t="s">
        <v>315</v>
      </c>
      <c r="M127" s="4"/>
    </row>
    <row r="128" spans="1:13" x14ac:dyDescent="0.2">
      <c r="A128" s="3" t="s">
        <v>134</v>
      </c>
      <c r="B128" s="5">
        <v>5352</v>
      </c>
      <c r="C128" s="5">
        <v>12083</v>
      </c>
      <c r="D128" s="5">
        <v>3042</v>
      </c>
      <c r="E128" s="5">
        <v>6869</v>
      </c>
      <c r="F128" s="6">
        <v>20111.951216690668</v>
      </c>
      <c r="G128" s="6">
        <v>11889.127627438542</v>
      </c>
      <c r="H128" s="7">
        <f t="shared" si="2"/>
        <v>0.26611043067558948</v>
      </c>
      <c r="I128" s="7">
        <f t="shared" si="2"/>
        <v>0.60078705789483333</v>
      </c>
      <c r="J128" s="7">
        <f t="shared" si="3"/>
        <v>0.25586402092105265</v>
      </c>
      <c r="K128" s="8">
        <f t="shared" si="3"/>
        <v>0.57775475335526316</v>
      </c>
      <c r="L128" s="4" t="s">
        <v>315</v>
      </c>
      <c r="M128" s="4"/>
    </row>
    <row r="129" spans="1:13" x14ac:dyDescent="0.2">
      <c r="A129" s="3" t="s">
        <v>135</v>
      </c>
      <c r="B129" s="4">
        <v>92</v>
      </c>
      <c r="C129" s="5">
        <v>1305</v>
      </c>
      <c r="D129" s="4">
        <v>75</v>
      </c>
      <c r="E129" s="4">
        <v>1073</v>
      </c>
      <c r="F129" s="6">
        <v>3318.6709103089738</v>
      </c>
      <c r="G129" s="6">
        <v>2729.8755508986337</v>
      </c>
      <c r="H129" s="7">
        <f t="shared" si="2"/>
        <v>2.7721941248894318E-2</v>
      </c>
      <c r="I129" s="7">
        <f t="shared" si="2"/>
        <v>0.39322971010659874</v>
      </c>
      <c r="J129" s="7">
        <f t="shared" si="3"/>
        <v>2.7473779885427794E-2</v>
      </c>
      <c r="K129" s="8">
        <f t="shared" si="3"/>
        <v>0.39305821089418697</v>
      </c>
      <c r="L129" s="4" t="s">
        <v>374</v>
      </c>
      <c r="M129" s="4"/>
    </row>
    <row r="130" spans="1:13" x14ac:dyDescent="0.2">
      <c r="A130" s="3" t="s">
        <v>136</v>
      </c>
      <c r="B130" s="4">
        <v>919</v>
      </c>
      <c r="C130" s="5">
        <v>4135</v>
      </c>
      <c r="D130" s="4">
        <v>484</v>
      </c>
      <c r="E130" s="4">
        <v>2179</v>
      </c>
      <c r="F130" s="6">
        <v>10898.449016548126</v>
      </c>
      <c r="G130" s="6">
        <v>5926.8328628434429</v>
      </c>
      <c r="H130" s="7">
        <f t="shared" si="2"/>
        <v>8.4323925230516475E-2</v>
      </c>
      <c r="I130" s="7">
        <f t="shared" si="2"/>
        <v>0.37941178544960352</v>
      </c>
      <c r="J130" s="7">
        <f t="shared" si="3"/>
        <v>8.1662501913002714E-2</v>
      </c>
      <c r="K130" s="8">
        <f t="shared" si="3"/>
        <v>0.3676499827860184</v>
      </c>
      <c r="L130" s="4" t="s">
        <v>520</v>
      </c>
      <c r="M130" s="4"/>
    </row>
    <row r="131" spans="1:13" x14ac:dyDescent="0.2">
      <c r="A131" s="3" t="s">
        <v>137</v>
      </c>
      <c r="B131" s="5">
        <v>1969</v>
      </c>
      <c r="C131" s="5">
        <v>7747</v>
      </c>
      <c r="D131" s="5">
        <v>1114</v>
      </c>
      <c r="E131" s="5">
        <v>4383</v>
      </c>
      <c r="F131" s="6">
        <v>12169.120077591853</v>
      </c>
      <c r="G131" s="6">
        <v>6756.7527692655649</v>
      </c>
      <c r="H131" s="7">
        <f t="shared" si="2"/>
        <v>0.16180298883118963</v>
      </c>
      <c r="I131" s="7">
        <f t="shared" si="2"/>
        <v>0.63661135321240525</v>
      </c>
      <c r="J131" s="7">
        <f t="shared" si="3"/>
        <v>0.16487209729905331</v>
      </c>
      <c r="K131" s="8">
        <f t="shared" si="3"/>
        <v>0.64868438282024288</v>
      </c>
      <c r="L131" s="4" t="s">
        <v>520</v>
      </c>
      <c r="M131" s="4"/>
    </row>
    <row r="132" spans="1:13" x14ac:dyDescent="0.2">
      <c r="A132" s="3" t="s">
        <v>138</v>
      </c>
      <c r="B132" s="4">
        <v>606</v>
      </c>
      <c r="C132" s="5">
        <v>3358</v>
      </c>
      <c r="D132" s="4">
        <v>256</v>
      </c>
      <c r="E132" s="4">
        <v>1421</v>
      </c>
      <c r="F132" s="6">
        <v>6514.667171062667</v>
      </c>
      <c r="G132" s="6">
        <v>2749.3866357400607</v>
      </c>
      <c r="H132" s="7">
        <f t="shared" si="2"/>
        <v>9.302086877005411E-2</v>
      </c>
      <c r="I132" s="7">
        <f t="shared" si="2"/>
        <v>0.51545227282152095</v>
      </c>
      <c r="J132" s="7">
        <f t="shared" si="3"/>
        <v>9.3111676863553136E-2</v>
      </c>
      <c r="K132" s="8">
        <f t="shared" si="3"/>
        <v>0.51684255009026958</v>
      </c>
      <c r="L132" s="4" t="s">
        <v>374</v>
      </c>
      <c r="M132" s="4"/>
    </row>
    <row r="133" spans="1:13" x14ac:dyDescent="0.2">
      <c r="A133" s="3" t="s">
        <v>139</v>
      </c>
      <c r="B133" s="5">
        <v>7694</v>
      </c>
      <c r="C133" s="5">
        <v>13703</v>
      </c>
      <c r="D133" s="5">
        <v>4440</v>
      </c>
      <c r="E133" s="5">
        <v>7908</v>
      </c>
      <c r="F133" s="6">
        <v>24719.247505352094</v>
      </c>
      <c r="G133" s="6">
        <v>13781.062605381298</v>
      </c>
      <c r="H133" s="7">
        <f t="shared" ref="H133:I185" si="4">B133/$F133</f>
        <v>0.31125542953255886</v>
      </c>
      <c r="I133" s="7">
        <f t="shared" si="4"/>
        <v>0.55434535363720483</v>
      </c>
      <c r="J133" s="7">
        <f t="shared" ref="J133:K185" si="5">D133/$G133</f>
        <v>0.3221812517030615</v>
      </c>
      <c r="K133" s="8">
        <f t="shared" si="5"/>
        <v>0.57383093208734459</v>
      </c>
      <c r="L133" s="4" t="s">
        <v>315</v>
      </c>
      <c r="M133" s="4"/>
    </row>
    <row r="134" spans="1:13" x14ac:dyDescent="0.2">
      <c r="A134" s="3" t="s">
        <v>140</v>
      </c>
      <c r="B134" s="5">
        <v>9527</v>
      </c>
      <c r="C134" s="5">
        <v>14756</v>
      </c>
      <c r="D134" s="5">
        <v>7738</v>
      </c>
      <c r="E134" s="5">
        <v>11985</v>
      </c>
      <c r="F134" s="6">
        <v>27899.509465219726</v>
      </c>
      <c r="G134" s="6">
        <v>21618.735338966253</v>
      </c>
      <c r="H134" s="7">
        <f t="shared" si="4"/>
        <v>0.34147553783612622</v>
      </c>
      <c r="I134" s="7">
        <f t="shared" si="4"/>
        <v>0.52889818791958421</v>
      </c>
      <c r="J134" s="7">
        <f t="shared" si="5"/>
        <v>0.357930280318146</v>
      </c>
      <c r="K134" s="8">
        <f t="shared" si="5"/>
        <v>0.55438025453773321</v>
      </c>
      <c r="L134" s="4" t="s">
        <v>315</v>
      </c>
      <c r="M134" s="4"/>
    </row>
    <row r="135" spans="1:13" x14ac:dyDescent="0.2">
      <c r="A135" s="3" t="s">
        <v>141</v>
      </c>
      <c r="B135" s="5">
        <v>17145</v>
      </c>
      <c r="C135" s="5">
        <v>18088</v>
      </c>
      <c r="D135" s="5">
        <v>14075</v>
      </c>
      <c r="E135" s="5">
        <v>14849</v>
      </c>
      <c r="F135" s="6">
        <v>36207.679543384256</v>
      </c>
      <c r="G135" s="6">
        <v>28513.165735106708</v>
      </c>
      <c r="H135" s="7">
        <f t="shared" si="4"/>
        <v>0.47351833136549831</v>
      </c>
      <c r="I135" s="7">
        <f t="shared" si="4"/>
        <v>0.49956253005185963</v>
      </c>
      <c r="J135" s="7">
        <f t="shared" si="5"/>
        <v>0.49363161322596388</v>
      </c>
      <c r="K135" s="8">
        <f t="shared" si="5"/>
        <v>0.52077696801366513</v>
      </c>
      <c r="L135" s="4" t="s">
        <v>315</v>
      </c>
      <c r="M135" s="4"/>
    </row>
    <row r="136" spans="1:13" x14ac:dyDescent="0.2">
      <c r="A136" s="3" t="s">
        <v>142</v>
      </c>
      <c r="B136" s="5">
        <v>45558</v>
      </c>
      <c r="C136" s="5">
        <v>246565</v>
      </c>
      <c r="D136" s="5">
        <v>31105</v>
      </c>
      <c r="E136" s="5">
        <v>168345</v>
      </c>
      <c r="F136" s="6">
        <v>122495.78800525569</v>
      </c>
      <c r="G136" s="6">
        <v>85050.910971682155</v>
      </c>
      <c r="H136" s="7">
        <f t="shared" si="4"/>
        <v>0.37191482859839503</v>
      </c>
      <c r="I136" s="7">
        <f>C136/$F136</f>
        <v>2.0128447191132901</v>
      </c>
      <c r="J136" s="7">
        <f t="shared" si="5"/>
        <v>0.36572212624925865</v>
      </c>
      <c r="K136" s="8">
        <f t="shared" si="5"/>
        <v>1.9793438785864474</v>
      </c>
      <c r="L136" s="4" t="s">
        <v>315</v>
      </c>
      <c r="M136" s="4"/>
    </row>
    <row r="137" spans="1:13" x14ac:dyDescent="0.2">
      <c r="A137" s="3" t="s">
        <v>143</v>
      </c>
      <c r="B137" s="5">
        <v>4932</v>
      </c>
      <c r="C137" s="5">
        <v>11746</v>
      </c>
      <c r="D137" s="5">
        <v>2467</v>
      </c>
      <c r="E137" s="5">
        <v>5875</v>
      </c>
      <c r="F137" s="6">
        <v>19797.378874675709</v>
      </c>
      <c r="G137" s="6">
        <v>9555.2442173314048</v>
      </c>
      <c r="H137" s="7">
        <f t="shared" si="4"/>
        <v>0.24912388812788172</v>
      </c>
      <c r="I137" s="7">
        <f t="shared" si="4"/>
        <v>0.59331086576441572</v>
      </c>
      <c r="J137" s="7">
        <f t="shared" si="5"/>
        <v>0.25818283069367592</v>
      </c>
      <c r="K137" s="8">
        <f t="shared" si="5"/>
        <v>0.61484561423808104</v>
      </c>
      <c r="L137" s="4" t="s">
        <v>520</v>
      </c>
      <c r="M137" s="4"/>
    </row>
    <row r="138" spans="1:13" x14ac:dyDescent="0.2">
      <c r="A138" s="3" t="s">
        <v>144</v>
      </c>
      <c r="B138" s="5">
        <v>8263</v>
      </c>
      <c r="C138" s="5">
        <v>14046</v>
      </c>
      <c r="D138" s="5">
        <v>5007</v>
      </c>
      <c r="E138" s="5">
        <v>8511</v>
      </c>
      <c r="F138" s="6">
        <v>26240.274504790301</v>
      </c>
      <c r="G138" s="6">
        <v>16007.089993444</v>
      </c>
      <c r="H138" s="7">
        <f t="shared" si="4"/>
        <v>0.31489762039233032</v>
      </c>
      <c r="I138" s="7">
        <f t="shared" si="4"/>
        <v>0.53528403437379546</v>
      </c>
      <c r="J138" s="7">
        <f t="shared" si="5"/>
        <v>0.31279889111954201</v>
      </c>
      <c r="K138" s="8">
        <f t="shared" si="5"/>
        <v>0.53170188981793931</v>
      </c>
      <c r="L138" s="4" t="s">
        <v>520</v>
      </c>
      <c r="M138" s="4"/>
    </row>
    <row r="139" spans="1:13" x14ac:dyDescent="0.2">
      <c r="A139" s="3" t="s">
        <v>145</v>
      </c>
      <c r="B139" s="4">
        <v>30</v>
      </c>
      <c r="C139" s="4">
        <v>746</v>
      </c>
      <c r="D139" s="4">
        <v>13</v>
      </c>
      <c r="E139" s="4">
        <v>323</v>
      </c>
      <c r="F139" s="6">
        <v>1651.5872569030994</v>
      </c>
      <c r="G139" s="6">
        <v>704.98015941880374</v>
      </c>
      <c r="H139" s="7">
        <f t="shared" si="4"/>
        <v>1.8164344556795123E-2</v>
      </c>
      <c r="I139" s="7">
        <f t="shared" si="4"/>
        <v>0.45168670131230537</v>
      </c>
      <c r="J139" s="7">
        <f t="shared" si="5"/>
        <v>1.844023526948247E-2</v>
      </c>
      <c r="K139" s="8">
        <f t="shared" si="5"/>
        <v>0.45816892246483371</v>
      </c>
      <c r="L139" s="4" t="s">
        <v>369</v>
      </c>
      <c r="M139" s="4"/>
    </row>
    <row r="140" spans="1:13" x14ac:dyDescent="0.2">
      <c r="A140" s="3" t="s">
        <v>146</v>
      </c>
      <c r="B140" s="4">
        <v>363</v>
      </c>
      <c r="C140" s="5">
        <v>2598</v>
      </c>
      <c r="D140" s="4">
        <v>265</v>
      </c>
      <c r="E140" s="4">
        <v>1897</v>
      </c>
      <c r="F140" s="6">
        <v>5694.4558123640836</v>
      </c>
      <c r="G140" s="6">
        <v>4219.9097381839192</v>
      </c>
      <c r="H140" s="7">
        <f t="shared" si="4"/>
        <v>6.3746214205725585E-2</v>
      </c>
      <c r="I140" s="7">
        <f t="shared" si="4"/>
        <v>0.45623323555502776</v>
      </c>
      <c r="J140" s="7">
        <f t="shared" si="5"/>
        <v>6.2797551711152338E-2</v>
      </c>
      <c r="K140" s="8">
        <f t="shared" si="5"/>
        <v>0.44953568149455092</v>
      </c>
      <c r="L140" s="4" t="s">
        <v>520</v>
      </c>
      <c r="M140" s="4"/>
    </row>
    <row r="141" spans="1:13" x14ac:dyDescent="0.2">
      <c r="A141" s="3" t="s">
        <v>147</v>
      </c>
      <c r="B141" s="4">
        <v>125</v>
      </c>
      <c r="C141" s="5">
        <v>1527</v>
      </c>
      <c r="D141" s="4">
        <v>68</v>
      </c>
      <c r="E141" s="4">
        <v>827</v>
      </c>
      <c r="F141" s="6">
        <v>2813.1534866699412</v>
      </c>
      <c r="G141" s="6">
        <v>1577.0223291099819</v>
      </c>
      <c r="H141" s="7">
        <f t="shared" si="4"/>
        <v>4.4434120140372513E-2</v>
      </c>
      <c r="I141" s="7">
        <f t="shared" si="4"/>
        <v>0.54280721163479062</v>
      </c>
      <c r="J141" s="7">
        <f t="shared" si="5"/>
        <v>4.3119237276987007E-2</v>
      </c>
      <c r="K141" s="8">
        <f t="shared" si="5"/>
        <v>0.52440601805982723</v>
      </c>
      <c r="L141" s="4" t="s">
        <v>374</v>
      </c>
      <c r="M141" s="4"/>
    </row>
    <row r="142" spans="1:13" x14ac:dyDescent="0.2">
      <c r="A142" s="3" t="s">
        <v>148</v>
      </c>
      <c r="B142" s="5">
        <v>24484</v>
      </c>
      <c r="C142" s="5">
        <v>41080</v>
      </c>
      <c r="D142" s="5">
        <v>11799</v>
      </c>
      <c r="E142" s="5">
        <v>19797</v>
      </c>
      <c r="F142" s="6">
        <v>51188.963637783345</v>
      </c>
      <c r="G142" s="6">
        <v>24844.744370948662</v>
      </c>
      <c r="H142" s="7">
        <f t="shared" si="4"/>
        <v>0.47830622579606186</v>
      </c>
      <c r="I142" s="7">
        <f t="shared" si="4"/>
        <v>0.80251673565194492</v>
      </c>
      <c r="J142" s="7">
        <f t="shared" si="5"/>
        <v>0.47490929364508777</v>
      </c>
      <c r="K142" s="8">
        <f t="shared" si="5"/>
        <v>0.79682848430305986</v>
      </c>
      <c r="L142" s="4" t="s">
        <v>315</v>
      </c>
      <c r="M142" s="4"/>
    </row>
    <row r="143" spans="1:13" x14ac:dyDescent="0.2">
      <c r="A143" s="3" t="s">
        <v>149</v>
      </c>
      <c r="B143" s="4">
        <v>73</v>
      </c>
      <c r="C143" s="5">
        <v>1166</v>
      </c>
      <c r="D143" s="4">
        <v>34</v>
      </c>
      <c r="E143" s="4">
        <v>544</v>
      </c>
      <c r="F143" s="6">
        <v>2903.7408258962128</v>
      </c>
      <c r="G143" s="6">
        <v>1375.6787539048767</v>
      </c>
      <c r="H143" s="7">
        <f t="shared" si="4"/>
        <v>2.5139984722110736E-2</v>
      </c>
      <c r="I143" s="7">
        <f t="shared" si="4"/>
        <v>0.40155098884905643</v>
      </c>
      <c r="J143" s="7">
        <f t="shared" si="5"/>
        <v>2.4715072398618275E-2</v>
      </c>
      <c r="K143" s="8">
        <f t="shared" si="5"/>
        <v>0.3954411583778924</v>
      </c>
      <c r="L143" s="4" t="s">
        <v>374</v>
      </c>
      <c r="M143" s="4"/>
    </row>
    <row r="144" spans="1:13" x14ac:dyDescent="0.2">
      <c r="A144" s="3" t="s">
        <v>150</v>
      </c>
      <c r="B144" s="5">
        <v>2175</v>
      </c>
      <c r="C144" s="5">
        <v>8760</v>
      </c>
      <c r="D144" s="5">
        <v>1061</v>
      </c>
      <c r="E144" s="5">
        <v>4275</v>
      </c>
      <c r="F144" s="6">
        <v>14629.070170126068</v>
      </c>
      <c r="G144" s="6">
        <v>6755.0735107059418</v>
      </c>
      <c r="H144" s="7">
        <f t="shared" si="4"/>
        <v>0.14867657169637163</v>
      </c>
      <c r="I144" s="7">
        <f t="shared" si="4"/>
        <v>0.59880770945297268</v>
      </c>
      <c r="J144" s="7">
        <f t="shared" si="5"/>
        <v>0.15706712862834851</v>
      </c>
      <c r="K144" s="8">
        <f t="shared" si="5"/>
        <v>0.63285765776266723</v>
      </c>
      <c r="L144" s="4" t="s">
        <v>520</v>
      </c>
      <c r="M144" s="4"/>
    </row>
    <row r="145" spans="1:13" x14ac:dyDescent="0.2">
      <c r="A145" s="3" t="s">
        <v>151</v>
      </c>
      <c r="B145" s="5">
        <v>8310</v>
      </c>
      <c r="C145" s="5">
        <v>14074</v>
      </c>
      <c r="D145" s="5">
        <v>5470</v>
      </c>
      <c r="E145" s="5">
        <v>9265</v>
      </c>
      <c r="F145" s="6">
        <v>24412.886204365353</v>
      </c>
      <c r="G145" s="6">
        <v>14765.67398004282</v>
      </c>
      <c r="H145" s="7">
        <f t="shared" si="4"/>
        <v>0.34039400054689395</v>
      </c>
      <c r="I145" s="7">
        <f t="shared" si="4"/>
        <v>0.57649881632936051</v>
      </c>
      <c r="J145" s="7">
        <f t="shared" si="5"/>
        <v>0.37045379759794322</v>
      </c>
      <c r="K145" s="8">
        <f t="shared" si="5"/>
        <v>0.6274688180520922</v>
      </c>
      <c r="L145" s="4" t="s">
        <v>315</v>
      </c>
      <c r="M145" s="4"/>
    </row>
    <row r="146" spans="1:13" x14ac:dyDescent="0.2">
      <c r="A146" s="3" t="s">
        <v>152</v>
      </c>
      <c r="B146" s="4">
        <v>53</v>
      </c>
      <c r="C146" s="4">
        <v>990</v>
      </c>
      <c r="D146" s="4">
        <v>23</v>
      </c>
      <c r="E146" s="4">
        <v>435</v>
      </c>
      <c r="F146" s="6">
        <v>1730.9963166197902</v>
      </c>
      <c r="G146" s="6">
        <v>716.83530473477401</v>
      </c>
      <c r="H146" s="7">
        <f t="shared" si="4"/>
        <v>3.0618204955800227E-2</v>
      </c>
      <c r="I146" s="7">
        <f t="shared" si="4"/>
        <v>0.5719249604951363</v>
      </c>
      <c r="J146" s="7">
        <f t="shared" si="5"/>
        <v>3.2085473257361261E-2</v>
      </c>
      <c r="K146" s="8">
        <f t="shared" si="5"/>
        <v>0.60683395073704993</v>
      </c>
      <c r="L146" s="4" t="s">
        <v>369</v>
      </c>
      <c r="M146" s="4"/>
    </row>
    <row r="147" spans="1:13" x14ac:dyDescent="0.2">
      <c r="A147" s="3" t="s">
        <v>153</v>
      </c>
      <c r="B147" s="5">
        <v>31889</v>
      </c>
      <c r="C147" s="5">
        <v>88068</v>
      </c>
      <c r="D147" s="5">
        <v>22342</v>
      </c>
      <c r="E147" s="5">
        <v>61701</v>
      </c>
      <c r="F147" s="6">
        <v>82881.406999587882</v>
      </c>
      <c r="G147" s="6">
        <v>56967.425794038332</v>
      </c>
      <c r="H147" s="7">
        <f t="shared" si="4"/>
        <v>0.38475456865927199</v>
      </c>
      <c r="I147" s="7">
        <f>C147/$F147</f>
        <v>1.0625784863960852</v>
      </c>
      <c r="J147" s="7">
        <f t="shared" si="5"/>
        <v>0.39218903941308336</v>
      </c>
      <c r="K147" s="8">
        <f t="shared" si="5"/>
        <v>1.0830926470694948</v>
      </c>
      <c r="L147" s="4" t="s">
        <v>315</v>
      </c>
      <c r="M147" s="4"/>
    </row>
    <row r="148" spans="1:13" x14ac:dyDescent="0.2">
      <c r="A148" s="3" t="s">
        <v>154</v>
      </c>
      <c r="B148" s="5">
        <v>9686</v>
      </c>
      <c r="C148" s="5">
        <v>14841</v>
      </c>
      <c r="D148" s="5">
        <v>6561</v>
      </c>
      <c r="E148" s="5">
        <v>10053</v>
      </c>
      <c r="F148" s="6">
        <v>27897.598574919677</v>
      </c>
      <c r="G148" s="6">
        <v>18191.612786162987</v>
      </c>
      <c r="H148" s="7">
        <f t="shared" si="4"/>
        <v>0.34719834303974273</v>
      </c>
      <c r="I148" s="7">
        <f t="shared" si="4"/>
        <v>0.53198127287351038</v>
      </c>
      <c r="J148" s="7">
        <f t="shared" si="5"/>
        <v>0.3606607109068673</v>
      </c>
      <c r="K148" s="8">
        <f t="shared" si="5"/>
        <v>0.55261730326882141</v>
      </c>
      <c r="L148" s="4" t="s">
        <v>315</v>
      </c>
      <c r="M148" s="4"/>
    </row>
    <row r="149" spans="1:13" x14ac:dyDescent="0.2">
      <c r="A149" s="3" t="s">
        <v>155</v>
      </c>
      <c r="B149" s="5">
        <v>11374</v>
      </c>
      <c r="C149" s="5">
        <v>15690</v>
      </c>
      <c r="D149" s="5">
        <v>9135</v>
      </c>
      <c r="E149" s="5">
        <v>12603</v>
      </c>
      <c r="F149" s="6">
        <v>29796.811989856145</v>
      </c>
      <c r="G149" s="6">
        <v>23357.939198651973</v>
      </c>
      <c r="H149" s="7">
        <f t="shared" si="4"/>
        <v>0.38171868869300846</v>
      </c>
      <c r="I149" s="7">
        <f t="shared" si="4"/>
        <v>0.52656639929605265</v>
      </c>
      <c r="J149" s="7">
        <f t="shared" si="5"/>
        <v>0.391087583639536</v>
      </c>
      <c r="K149" s="8">
        <f t="shared" si="5"/>
        <v>0.53955958583569485</v>
      </c>
      <c r="L149" s="4" t="s">
        <v>315</v>
      </c>
      <c r="M149" s="4"/>
    </row>
    <row r="150" spans="1:13" x14ac:dyDescent="0.2">
      <c r="A150" s="3" t="s">
        <v>156</v>
      </c>
      <c r="B150" s="4">
        <v>61</v>
      </c>
      <c r="C150" s="5">
        <v>1063</v>
      </c>
      <c r="D150" s="4">
        <v>57</v>
      </c>
      <c r="E150" s="4">
        <v>1004</v>
      </c>
      <c r="F150" s="6">
        <v>2185.8687604244515</v>
      </c>
      <c r="G150" s="6">
        <v>1977.4514107432713</v>
      </c>
      <c r="H150" s="7">
        <f t="shared" si="4"/>
        <v>2.7906524446671278E-2</v>
      </c>
      <c r="I150" s="7">
        <f t="shared" si="4"/>
        <v>0.48630549978379622</v>
      </c>
      <c r="J150" s="7">
        <f t="shared" si="5"/>
        <v>2.8824981332196284E-2</v>
      </c>
      <c r="K150" s="8">
        <f t="shared" si="5"/>
        <v>0.50772423258815913</v>
      </c>
      <c r="L150" s="4" t="s">
        <v>374</v>
      </c>
      <c r="M150" s="4"/>
    </row>
    <row r="151" spans="1:13" x14ac:dyDescent="0.2">
      <c r="A151" s="3" t="s">
        <v>157</v>
      </c>
      <c r="B151" s="5">
        <v>2221</v>
      </c>
      <c r="C151" s="5">
        <v>8909</v>
      </c>
      <c r="D151" s="5">
        <v>1175</v>
      </c>
      <c r="E151" s="5">
        <v>4714</v>
      </c>
      <c r="F151" s="6">
        <v>12815.727074148177</v>
      </c>
      <c r="G151" s="6">
        <v>6828.9893930886064</v>
      </c>
      <c r="H151" s="7">
        <f t="shared" si="4"/>
        <v>0.17330269185274635</v>
      </c>
      <c r="I151" s="7">
        <f t="shared" si="4"/>
        <v>0.69516149559482987</v>
      </c>
      <c r="J151" s="7">
        <f t="shared" si="5"/>
        <v>0.17206059818882988</v>
      </c>
      <c r="K151" s="8">
        <f t="shared" si="5"/>
        <v>0.69029247647842051</v>
      </c>
      <c r="L151" s="4" t="s">
        <v>520</v>
      </c>
      <c r="M151" s="4"/>
    </row>
    <row r="152" spans="1:13" x14ac:dyDescent="0.2">
      <c r="A152" s="3" t="s">
        <v>158</v>
      </c>
      <c r="B152" s="4">
        <v>77</v>
      </c>
      <c r="C152" s="5">
        <v>1198</v>
      </c>
      <c r="D152" s="4">
        <v>40</v>
      </c>
      <c r="E152" s="4">
        <v>617</v>
      </c>
      <c r="F152" s="6">
        <v>2222.6299765968956</v>
      </c>
      <c r="G152" s="6">
        <v>1280.3071972559119</v>
      </c>
      <c r="H152" s="7">
        <f t="shared" si="4"/>
        <v>3.4643643256308428E-2</v>
      </c>
      <c r="I152" s="7">
        <f t="shared" si="4"/>
        <v>0.53900109897477266</v>
      </c>
      <c r="J152" s="7">
        <f t="shared" si="5"/>
        <v>3.1242501866530298E-2</v>
      </c>
      <c r="K152" s="8">
        <f t="shared" si="5"/>
        <v>0.48191559129122985</v>
      </c>
      <c r="L152" s="4" t="s">
        <v>369</v>
      </c>
      <c r="M152" s="4"/>
    </row>
    <row r="153" spans="1:13" x14ac:dyDescent="0.2">
      <c r="A153" s="3" t="s">
        <v>159</v>
      </c>
      <c r="B153" s="5">
        <v>14638</v>
      </c>
      <c r="C153" s="5">
        <v>17124</v>
      </c>
      <c r="D153" s="5">
        <v>13277</v>
      </c>
      <c r="E153" s="5">
        <v>15531</v>
      </c>
      <c r="F153" s="6">
        <v>32603.905771397109</v>
      </c>
      <c r="G153" s="6">
        <v>29211.773745593502</v>
      </c>
      <c r="H153" s="7">
        <f t="shared" si="4"/>
        <v>0.44896461493400847</v>
      </c>
      <c r="I153" s="7">
        <f t="shared" si="4"/>
        <v>0.52521314838980471</v>
      </c>
      <c r="J153" s="7">
        <f t="shared" si="5"/>
        <v>0.45450851823069427</v>
      </c>
      <c r="K153" s="8">
        <f t="shared" si="5"/>
        <v>0.53166918706341137</v>
      </c>
      <c r="L153" s="4" t="s">
        <v>315</v>
      </c>
      <c r="M153" s="4"/>
    </row>
    <row r="154" spans="1:13" x14ac:dyDescent="0.2">
      <c r="A154" s="3" t="s">
        <v>160</v>
      </c>
      <c r="B154" s="5">
        <v>1346</v>
      </c>
      <c r="C154" s="5">
        <v>5005</v>
      </c>
      <c r="D154" s="4">
        <v>453</v>
      </c>
      <c r="E154" s="4">
        <v>1686</v>
      </c>
      <c r="F154" s="6">
        <v>10618.202082878408</v>
      </c>
      <c r="G154" s="6">
        <v>3610.2893630489784</v>
      </c>
      <c r="H154" s="7">
        <f t="shared" si="4"/>
        <v>0.1267634567033144</v>
      </c>
      <c r="I154" s="7">
        <f t="shared" si="4"/>
        <v>0.47136040178312677</v>
      </c>
      <c r="J154" s="7">
        <f t="shared" si="5"/>
        <v>0.12547470699618113</v>
      </c>
      <c r="K154" s="8">
        <f t="shared" si="5"/>
        <v>0.46699857835664765</v>
      </c>
      <c r="L154" s="4" t="s">
        <v>520</v>
      </c>
      <c r="M154" s="4"/>
    </row>
    <row r="155" spans="1:13" x14ac:dyDescent="0.2">
      <c r="A155" s="3" t="s">
        <v>161</v>
      </c>
      <c r="B155" s="5">
        <v>6222</v>
      </c>
      <c r="C155" s="5">
        <v>12731</v>
      </c>
      <c r="D155" s="5">
        <v>4110</v>
      </c>
      <c r="E155" s="5">
        <v>8409</v>
      </c>
      <c r="F155" s="6">
        <v>26469.091091025355</v>
      </c>
      <c r="G155" s="6">
        <v>16878.19045739427</v>
      </c>
      <c r="H155" s="7">
        <f t="shared" si="4"/>
        <v>0.23506662841587483</v>
      </c>
      <c r="I155" s="7">
        <f t="shared" si="4"/>
        <v>0.48097609231155614</v>
      </c>
      <c r="J155" s="7">
        <f t="shared" si="5"/>
        <v>0.24350951663775217</v>
      </c>
      <c r="K155" s="8">
        <f t="shared" si="5"/>
        <v>0.49821691615738639</v>
      </c>
      <c r="L155" s="4" t="s">
        <v>315</v>
      </c>
      <c r="M155" s="4"/>
    </row>
    <row r="156" spans="1:13" x14ac:dyDescent="0.2">
      <c r="A156" s="3" t="s">
        <v>162</v>
      </c>
      <c r="B156" s="5">
        <v>1584</v>
      </c>
      <c r="C156" s="5">
        <v>5914</v>
      </c>
      <c r="D156" s="5">
        <v>1107</v>
      </c>
      <c r="E156" s="5">
        <v>4133</v>
      </c>
      <c r="F156" s="6">
        <v>12072.579150432286</v>
      </c>
      <c r="G156" s="6">
        <v>8343.7953735678384</v>
      </c>
      <c r="H156" s="7">
        <f t="shared" si="4"/>
        <v>0.13120642907056701</v>
      </c>
      <c r="I156" s="7">
        <f t="shared" si="4"/>
        <v>0.4898704681334175</v>
      </c>
      <c r="J156" s="7">
        <f t="shared" si="5"/>
        <v>0.13267343582116667</v>
      </c>
      <c r="K156" s="8">
        <f t="shared" si="5"/>
        <v>0.49533813030612633</v>
      </c>
      <c r="L156" s="4" t="s">
        <v>520</v>
      </c>
      <c r="M156" s="4"/>
    </row>
    <row r="157" spans="1:13" x14ac:dyDescent="0.2">
      <c r="A157" s="3" t="s">
        <v>163</v>
      </c>
      <c r="B157" s="5">
        <v>1615</v>
      </c>
      <c r="C157" s="5">
        <v>6058</v>
      </c>
      <c r="D157" s="4">
        <v>998</v>
      </c>
      <c r="E157" s="4">
        <v>3746</v>
      </c>
      <c r="F157" s="6">
        <v>10639.286342159954</v>
      </c>
      <c r="G157" s="6">
        <v>6639.6217913993278</v>
      </c>
      <c r="H157" s="7">
        <f t="shared" si="4"/>
        <v>0.15179589570780627</v>
      </c>
      <c r="I157" s="7">
        <f t="shared" si="4"/>
        <v>0.56939909362098473</v>
      </c>
      <c r="J157" s="7">
        <f t="shared" si="5"/>
        <v>0.15030976633228793</v>
      </c>
      <c r="K157" s="8">
        <f t="shared" si="5"/>
        <v>0.5641887622051609</v>
      </c>
      <c r="L157" s="4" t="s">
        <v>520</v>
      </c>
      <c r="M157" s="4"/>
    </row>
    <row r="158" spans="1:13" x14ac:dyDescent="0.2">
      <c r="A158" s="3" t="s">
        <v>164</v>
      </c>
      <c r="B158" s="4">
        <v>162</v>
      </c>
      <c r="C158" s="5">
        <v>1734</v>
      </c>
      <c r="D158" s="4">
        <v>84</v>
      </c>
      <c r="E158" s="4">
        <v>901</v>
      </c>
      <c r="F158" s="6">
        <v>4306.1493379733802</v>
      </c>
      <c r="G158" s="6">
        <v>1943.91645802007</v>
      </c>
      <c r="H158" s="7">
        <f t="shared" si="4"/>
        <v>3.7620618163754324E-2</v>
      </c>
      <c r="I158" s="7">
        <f t="shared" si="4"/>
        <v>0.40267994997499995</v>
      </c>
      <c r="J158" s="7">
        <f t="shared" si="5"/>
        <v>4.3211733535892902E-2</v>
      </c>
      <c r="K158" s="8">
        <f t="shared" si="5"/>
        <v>0.46349728471237506</v>
      </c>
      <c r="L158" s="4" t="s">
        <v>374</v>
      </c>
      <c r="M158" s="4"/>
    </row>
    <row r="159" spans="1:13" x14ac:dyDescent="0.2">
      <c r="A159" s="3" t="s">
        <v>165</v>
      </c>
      <c r="B159" s="5">
        <v>3740</v>
      </c>
      <c r="C159" s="5">
        <v>10672</v>
      </c>
      <c r="D159" s="5">
        <v>2286</v>
      </c>
      <c r="E159" s="5">
        <v>6525</v>
      </c>
      <c r="F159" s="6">
        <v>15851.996617001641</v>
      </c>
      <c r="G159" s="6">
        <v>9402.2331369556159</v>
      </c>
      <c r="H159" s="7">
        <f t="shared" si="4"/>
        <v>0.23593242481447174</v>
      </c>
      <c r="I159" s="7">
        <f t="shared" si="4"/>
        <v>0.67322749668985093</v>
      </c>
      <c r="J159" s="7">
        <f t="shared" si="5"/>
        <v>0.24313372862611152</v>
      </c>
      <c r="K159" s="8">
        <f t="shared" si="5"/>
        <v>0.69398406792886169</v>
      </c>
      <c r="L159" s="4" t="s">
        <v>520</v>
      </c>
      <c r="M159" s="4"/>
    </row>
    <row r="160" spans="1:13" x14ac:dyDescent="0.2">
      <c r="A160" s="11" t="s">
        <v>166</v>
      </c>
      <c r="B160" s="4">
        <v>634</v>
      </c>
      <c r="C160" s="5">
        <v>3436</v>
      </c>
      <c r="D160" s="4">
        <v>288</v>
      </c>
      <c r="E160" s="4">
        <v>1559</v>
      </c>
      <c r="F160" s="6">
        <v>9542.5556687523422</v>
      </c>
      <c r="G160" s="6">
        <v>4196.3097330142591</v>
      </c>
      <c r="H160" s="7">
        <f t="shared" si="4"/>
        <v>6.6439224669767469E-2</v>
      </c>
      <c r="I160" s="7">
        <f t="shared" si="4"/>
        <v>0.36007125546580604</v>
      </c>
      <c r="J160" s="7">
        <f t="shared" si="5"/>
        <v>6.8631730811997568E-2</v>
      </c>
      <c r="K160" s="8">
        <f t="shared" si="5"/>
        <v>0.3715169039441118</v>
      </c>
      <c r="L160" s="4" t="s">
        <v>374</v>
      </c>
      <c r="M160" s="4"/>
    </row>
    <row r="161" spans="1:13" x14ac:dyDescent="0.2">
      <c r="A161" s="3" t="s">
        <v>167</v>
      </c>
      <c r="B161" s="5">
        <v>21148</v>
      </c>
      <c r="C161" s="5">
        <v>26917</v>
      </c>
      <c r="D161" s="5">
        <v>28306</v>
      </c>
      <c r="E161" s="5">
        <v>36028</v>
      </c>
      <c r="F161" s="6">
        <v>45721.994855297271</v>
      </c>
      <c r="G161" s="6">
        <v>60347.687488583419</v>
      </c>
      <c r="H161" s="7">
        <f t="shared" si="4"/>
        <v>0.46253449935703822</v>
      </c>
      <c r="I161" s="7">
        <f t="shared" si="4"/>
        <v>0.5887100964248817</v>
      </c>
      <c r="J161" s="7">
        <f t="shared" si="5"/>
        <v>0.46904862767699146</v>
      </c>
      <c r="K161" s="8">
        <f t="shared" si="5"/>
        <v>0.59700713481052248</v>
      </c>
      <c r="L161" s="4" t="s">
        <v>315</v>
      </c>
      <c r="M161" s="4"/>
    </row>
    <row r="162" spans="1:13" x14ac:dyDescent="0.2">
      <c r="A162" s="3" t="s">
        <v>168</v>
      </c>
      <c r="B162" s="5">
        <v>24450</v>
      </c>
      <c r="C162" s="5">
        <v>40914</v>
      </c>
      <c r="D162" s="5">
        <v>36661</v>
      </c>
      <c r="E162" s="5">
        <v>61348</v>
      </c>
      <c r="F162" s="6">
        <v>60108.516346831821</v>
      </c>
      <c r="G162" s="6">
        <v>85112.464398414129</v>
      </c>
      <c r="H162" s="7">
        <f t="shared" si="4"/>
        <v>0.40676432369285559</v>
      </c>
      <c r="I162" s="7">
        <f t="shared" si="4"/>
        <v>0.68066893822370111</v>
      </c>
      <c r="J162" s="7">
        <f t="shared" si="5"/>
        <v>0.4307359710369647</v>
      </c>
      <c r="K162" s="8">
        <f t="shared" si="5"/>
        <v>0.72078749491764305</v>
      </c>
      <c r="L162" s="4" t="s">
        <v>315</v>
      </c>
      <c r="M162" s="4"/>
    </row>
    <row r="163" spans="1:13" x14ac:dyDescent="0.2">
      <c r="A163" s="3" t="s">
        <v>169</v>
      </c>
      <c r="B163" s="4">
        <v>90</v>
      </c>
      <c r="C163" s="5">
        <v>1291</v>
      </c>
      <c r="D163" s="4">
        <v>37</v>
      </c>
      <c r="E163" s="4">
        <v>533</v>
      </c>
      <c r="F163" s="6">
        <v>2567.7857007087177</v>
      </c>
      <c r="G163" s="6">
        <v>1048.2272925611521</v>
      </c>
      <c r="H163" s="7">
        <f t="shared" si="4"/>
        <v>3.5049653861363779E-2</v>
      </c>
      <c r="I163" s="7">
        <f t="shared" si="4"/>
        <v>0.5027678126113404</v>
      </c>
      <c r="J163" s="7">
        <f t="shared" si="5"/>
        <v>3.5297688070682884E-2</v>
      </c>
      <c r="K163" s="8">
        <f t="shared" si="5"/>
        <v>0.50847750653172918</v>
      </c>
      <c r="L163" s="4" t="s">
        <v>369</v>
      </c>
      <c r="M163" s="4"/>
    </row>
    <row r="164" spans="1:13" x14ac:dyDescent="0.2">
      <c r="A164" s="3" t="s">
        <v>170</v>
      </c>
      <c r="B164" s="4">
        <v>45</v>
      </c>
      <c r="C164" s="4">
        <v>912</v>
      </c>
      <c r="D164" s="4">
        <v>18</v>
      </c>
      <c r="E164" s="4">
        <v>357</v>
      </c>
      <c r="F164" s="6">
        <v>2539.6623992559698</v>
      </c>
      <c r="G164" s="6">
        <v>970.41693842504606</v>
      </c>
      <c r="H164" s="7">
        <f t="shared" si="4"/>
        <v>1.771889051599275E-2</v>
      </c>
      <c r="I164" s="7">
        <f t="shared" si="4"/>
        <v>0.35910284779078644</v>
      </c>
      <c r="J164" s="7">
        <f t="shared" si="5"/>
        <v>1.854872816751673E-2</v>
      </c>
      <c r="K164" s="8">
        <f t="shared" si="5"/>
        <v>0.36788310865574847</v>
      </c>
      <c r="L164" s="4" t="s">
        <v>369</v>
      </c>
      <c r="M164" s="4"/>
    </row>
    <row r="165" spans="1:13" x14ac:dyDescent="0.2">
      <c r="A165" s="3" t="s">
        <v>171</v>
      </c>
      <c r="B165" s="5">
        <v>2941</v>
      </c>
      <c r="C165" s="5">
        <v>9820</v>
      </c>
      <c r="D165" s="5">
        <v>1181</v>
      </c>
      <c r="E165" s="5">
        <v>3943</v>
      </c>
      <c r="F165" s="6">
        <v>15318.636743461107</v>
      </c>
      <c r="G165" s="6">
        <v>6168.2648954070901</v>
      </c>
      <c r="H165" s="7">
        <f t="shared" si="4"/>
        <v>0.19198836353733575</v>
      </c>
      <c r="I165" s="7">
        <f t="shared" si="4"/>
        <v>0.64104921113112445</v>
      </c>
      <c r="J165" s="7">
        <f t="shared" si="5"/>
        <v>0.19146389139016654</v>
      </c>
      <c r="K165" s="8">
        <f t="shared" si="5"/>
        <v>0.6392397322196669</v>
      </c>
      <c r="L165" s="4" t="s">
        <v>520</v>
      </c>
      <c r="M165" s="4"/>
    </row>
    <row r="166" spans="1:13" x14ac:dyDescent="0.2">
      <c r="A166" s="3" t="s">
        <v>172</v>
      </c>
      <c r="B166" s="4">
        <v>71</v>
      </c>
      <c r="C166" s="5">
        <v>1153</v>
      </c>
      <c r="D166" s="9"/>
      <c r="E166" s="9"/>
      <c r="F166" s="6">
        <v>9216.474799173795</v>
      </c>
      <c r="G166" s="6">
        <v>4888.3171229942636</v>
      </c>
      <c r="H166" s="7">
        <f t="shared" si="4"/>
        <v>7.7035961739259301E-3</v>
      </c>
      <c r="I166" s="7">
        <f t="shared" si="4"/>
        <v>0.12510206181037462</v>
      </c>
      <c r="J166" s="7">
        <f t="shared" si="5"/>
        <v>0</v>
      </c>
      <c r="K166" s="8">
        <f t="shared" si="5"/>
        <v>0</v>
      </c>
      <c r="L166" s="4" t="s">
        <v>374</v>
      </c>
      <c r="M166" s="4"/>
    </row>
    <row r="167" spans="1:13" x14ac:dyDescent="0.2">
      <c r="A167" s="3" t="s">
        <v>173</v>
      </c>
      <c r="B167" s="4">
        <v>27</v>
      </c>
      <c r="C167" s="4">
        <v>715</v>
      </c>
      <c r="D167" s="4">
        <v>13</v>
      </c>
      <c r="E167" s="4">
        <v>327</v>
      </c>
      <c r="F167" s="6">
        <v>1430.5253332491673</v>
      </c>
      <c r="G167" s="6">
        <v>621.22225977854919</v>
      </c>
      <c r="H167" s="7">
        <f t="shared" si="4"/>
        <v>1.8874185148944279E-2</v>
      </c>
      <c r="I167" s="7">
        <f t="shared" si="4"/>
        <v>0.49981638449982074</v>
      </c>
      <c r="J167" s="7">
        <f t="shared" si="5"/>
        <v>2.0926487735056672E-2</v>
      </c>
      <c r="K167" s="8">
        <f t="shared" si="5"/>
        <v>0.52638165302796402</v>
      </c>
      <c r="L167" s="4" t="s">
        <v>369</v>
      </c>
      <c r="M167" s="4"/>
    </row>
    <row r="168" spans="1:13" x14ac:dyDescent="0.2">
      <c r="A168" s="3" t="s">
        <v>174</v>
      </c>
      <c r="B168" s="4">
        <v>399</v>
      </c>
      <c r="C168" s="5">
        <v>2726</v>
      </c>
      <c r="D168" s="4">
        <v>333</v>
      </c>
      <c r="E168" s="4">
        <v>2275</v>
      </c>
      <c r="F168" s="6">
        <v>5313.8056714797467</v>
      </c>
      <c r="G168" s="6">
        <v>4428.5664813498433</v>
      </c>
      <c r="H168" s="7">
        <f t="shared" si="4"/>
        <v>7.5087427856369016E-2</v>
      </c>
      <c r="I168" s="7">
        <f t="shared" si="4"/>
        <v>0.51300332916406499</v>
      </c>
      <c r="J168" s="7">
        <f t="shared" si="5"/>
        <v>7.5193632386997694E-2</v>
      </c>
      <c r="K168" s="8">
        <f t="shared" si="5"/>
        <v>0.51371025129255177</v>
      </c>
      <c r="L168" s="4" t="s">
        <v>520</v>
      </c>
      <c r="M168" s="4"/>
    </row>
    <row r="169" spans="1:13" x14ac:dyDescent="0.2">
      <c r="A169" s="3" t="s">
        <v>175</v>
      </c>
      <c r="B169" s="5">
        <v>13159</v>
      </c>
      <c r="C169" s="5">
        <v>16503</v>
      </c>
      <c r="D169" s="5">
        <v>7941</v>
      </c>
      <c r="E169" s="5">
        <v>9959</v>
      </c>
      <c r="F169" s="6">
        <v>32767.603543740028</v>
      </c>
      <c r="G169" s="6">
        <v>20026.787534470506</v>
      </c>
      <c r="H169" s="7">
        <f t="shared" si="4"/>
        <v>0.40158566928565992</v>
      </c>
      <c r="I169" s="7">
        <f t="shared" si="4"/>
        <v>0.50363768525125352</v>
      </c>
      <c r="J169" s="7">
        <f t="shared" si="5"/>
        <v>0.39651891179909871</v>
      </c>
      <c r="K169" s="8">
        <f t="shared" si="5"/>
        <v>0.49728394945311977</v>
      </c>
      <c r="L169" s="4" t="s">
        <v>315</v>
      </c>
      <c r="M169" s="4"/>
    </row>
    <row r="170" spans="1:13" x14ac:dyDescent="0.2">
      <c r="A170" s="3" t="s">
        <v>176</v>
      </c>
      <c r="B170" s="5">
        <v>1747</v>
      </c>
      <c r="C170" s="5">
        <v>6680</v>
      </c>
      <c r="D170" s="4">
        <v>678</v>
      </c>
      <c r="E170" s="4">
        <v>2592</v>
      </c>
      <c r="F170" s="6">
        <v>11032.939570692406</v>
      </c>
      <c r="G170" s="6">
        <v>4222.7032454061073</v>
      </c>
      <c r="H170" s="7">
        <f t="shared" si="4"/>
        <v>0.15834401963377759</v>
      </c>
      <c r="I170" s="7">
        <f t="shared" si="4"/>
        <v>0.60545967438673975</v>
      </c>
      <c r="J170" s="7">
        <f t="shared" si="5"/>
        <v>0.16056065524793825</v>
      </c>
      <c r="K170" s="8">
        <f t="shared" si="5"/>
        <v>0.61382480590362232</v>
      </c>
      <c r="L170" s="4" t="s">
        <v>374</v>
      </c>
      <c r="M170" s="4"/>
    </row>
    <row r="171" spans="1:13" x14ac:dyDescent="0.2">
      <c r="A171" s="3" t="s">
        <v>177</v>
      </c>
      <c r="B171" s="5">
        <v>5114</v>
      </c>
      <c r="C171" s="5">
        <v>11895</v>
      </c>
      <c r="D171" s="5">
        <v>2950</v>
      </c>
      <c r="E171" s="5">
        <v>6861</v>
      </c>
      <c r="F171" s="6">
        <v>22269.037663137366</v>
      </c>
      <c r="G171" s="6">
        <v>12519.3914259008</v>
      </c>
      <c r="H171" s="7">
        <f t="shared" si="4"/>
        <v>0.22964620552352669</v>
      </c>
      <c r="I171" s="7">
        <f t="shared" si="4"/>
        <v>0.53414970956244623</v>
      </c>
      <c r="J171" s="7">
        <f t="shared" si="5"/>
        <v>0.23563445695106866</v>
      </c>
      <c r="K171" s="8">
        <f t="shared" si="5"/>
        <v>0.54802983360721425</v>
      </c>
      <c r="L171" s="4" t="s">
        <v>520</v>
      </c>
      <c r="M171" s="4"/>
    </row>
    <row r="172" spans="1:13" x14ac:dyDescent="0.2">
      <c r="A172" s="3" t="s">
        <v>178</v>
      </c>
      <c r="B172" s="5">
        <v>2784</v>
      </c>
      <c r="C172" s="5">
        <v>9635</v>
      </c>
      <c r="D172" s="5">
        <v>1588</v>
      </c>
      <c r="E172" s="5">
        <v>5495</v>
      </c>
      <c r="F172" s="6">
        <v>13726.372380061752</v>
      </c>
      <c r="G172" s="6">
        <v>7304.2871323098225</v>
      </c>
      <c r="H172" s="7">
        <f t="shared" si="4"/>
        <v>0.20282124970206261</v>
      </c>
      <c r="I172" s="7">
        <f t="shared" si="4"/>
        <v>0.70193345577563693</v>
      </c>
      <c r="J172" s="7">
        <f t="shared" si="5"/>
        <v>0.21740656839400965</v>
      </c>
      <c r="K172" s="8">
        <f t="shared" si="5"/>
        <v>0.7522979177110094</v>
      </c>
      <c r="L172" s="4" t="s">
        <v>520</v>
      </c>
      <c r="M172" s="4"/>
    </row>
    <row r="173" spans="1:13" x14ac:dyDescent="0.2">
      <c r="A173" s="3" t="s">
        <v>179</v>
      </c>
      <c r="B173" s="4">
        <v>188</v>
      </c>
      <c r="C173" s="5">
        <v>1870</v>
      </c>
      <c r="D173" s="4">
        <v>200</v>
      </c>
      <c r="E173" s="4">
        <v>1991</v>
      </c>
      <c r="F173" s="6">
        <v>3248.1948514054834</v>
      </c>
      <c r="G173" s="6">
        <v>3454.6849532077008</v>
      </c>
      <c r="H173" s="7">
        <f t="shared" si="4"/>
        <v>5.7878301210487114E-2</v>
      </c>
      <c r="I173" s="7">
        <f t="shared" si="4"/>
        <v>0.57570437906176009</v>
      </c>
      <c r="J173" s="7">
        <f t="shared" si="5"/>
        <v>5.7892399078039954E-2</v>
      </c>
      <c r="K173" s="8">
        <f t="shared" si="5"/>
        <v>0.57631883282188778</v>
      </c>
      <c r="L173" s="4" t="s">
        <v>520</v>
      </c>
      <c r="M173" s="4"/>
    </row>
    <row r="174" spans="1:13" x14ac:dyDescent="0.2">
      <c r="A174" s="3" t="s">
        <v>180</v>
      </c>
      <c r="B174" s="4">
        <v>28</v>
      </c>
      <c r="C174" s="4">
        <v>725</v>
      </c>
      <c r="D174" s="4">
        <v>11</v>
      </c>
      <c r="E174" s="4">
        <v>293</v>
      </c>
      <c r="F174" s="6">
        <v>1757.4900117372308</v>
      </c>
      <c r="G174" s="6">
        <v>689.15481416560135</v>
      </c>
      <c r="H174" s="7">
        <f t="shared" si="4"/>
        <v>1.5931811738903009E-2</v>
      </c>
      <c r="I174" s="7">
        <f t="shared" si="4"/>
        <v>0.41252012538231003</v>
      </c>
      <c r="J174" s="7">
        <f t="shared" si="5"/>
        <v>1.5961580437217609E-2</v>
      </c>
      <c r="K174" s="8">
        <f t="shared" si="5"/>
        <v>0.42515846073679636</v>
      </c>
      <c r="L174" s="4" t="s">
        <v>369</v>
      </c>
      <c r="M174" s="4"/>
    </row>
    <row r="175" spans="1:13" x14ac:dyDescent="0.2">
      <c r="A175" s="3" t="s">
        <v>181</v>
      </c>
      <c r="B175" s="5">
        <v>1097</v>
      </c>
      <c r="C175" s="5">
        <v>4518</v>
      </c>
      <c r="D175" s="4">
        <v>487</v>
      </c>
      <c r="E175" s="4">
        <v>2005</v>
      </c>
      <c r="F175" s="6">
        <v>8647.9903814654099</v>
      </c>
      <c r="G175" s="6">
        <v>4029.7155037213101</v>
      </c>
      <c r="H175" s="7">
        <f t="shared" si="4"/>
        <v>0.12685027984664715</v>
      </c>
      <c r="I175" s="7">
        <f t="shared" si="4"/>
        <v>0.52243351353432255</v>
      </c>
      <c r="J175" s="7">
        <f t="shared" si="5"/>
        <v>0.12085220397079434</v>
      </c>
      <c r="K175" s="8">
        <f t="shared" si="5"/>
        <v>0.4975537350337631</v>
      </c>
      <c r="L175" s="4" t="s">
        <v>374</v>
      </c>
      <c r="M175" s="4"/>
    </row>
    <row r="176" spans="1:13" x14ac:dyDescent="0.2">
      <c r="A176" s="3" t="s">
        <v>182</v>
      </c>
      <c r="B176" s="5">
        <v>18609</v>
      </c>
      <c r="C176" s="5">
        <v>18609</v>
      </c>
      <c r="D176" s="5">
        <v>20223</v>
      </c>
      <c r="E176" s="5">
        <v>20223</v>
      </c>
      <c r="F176" s="6">
        <v>39505.353269516228</v>
      </c>
      <c r="G176" s="6">
        <v>42938.425176049081</v>
      </c>
      <c r="H176" s="7">
        <f t="shared" si="4"/>
        <v>0.47105008460611292</v>
      </c>
      <c r="I176" s="7">
        <f t="shared" si="4"/>
        <v>0.47105008460611292</v>
      </c>
      <c r="J176" s="7">
        <f t="shared" si="5"/>
        <v>0.47097675140820783</v>
      </c>
      <c r="K176" s="8">
        <f t="shared" si="5"/>
        <v>0.47097675140820783</v>
      </c>
      <c r="L176" s="4" t="s">
        <v>315</v>
      </c>
      <c r="M176" s="4"/>
    </row>
    <row r="177" spans="1:13" x14ac:dyDescent="0.2">
      <c r="A177" s="3" t="s">
        <v>183</v>
      </c>
      <c r="B177" s="5">
        <v>24283</v>
      </c>
      <c r="C177" s="5">
        <v>40112</v>
      </c>
      <c r="D177" s="5">
        <v>24283</v>
      </c>
      <c r="E177" s="5">
        <v>40112</v>
      </c>
      <c r="F177" s="6">
        <v>53106.909770315469</v>
      </c>
      <c r="G177" s="6">
        <v>53106.909770315469</v>
      </c>
      <c r="H177" s="7">
        <f t="shared" si="4"/>
        <v>0.45724746751454132</v>
      </c>
      <c r="I177" s="7">
        <f t="shared" si="4"/>
        <v>0.75530661025998769</v>
      </c>
      <c r="J177" s="7">
        <f t="shared" si="5"/>
        <v>0.45724746751454132</v>
      </c>
      <c r="K177" s="8">
        <f t="shared" si="5"/>
        <v>0.75530661025998769</v>
      </c>
      <c r="L177" s="4" t="s">
        <v>315</v>
      </c>
      <c r="M177" s="4"/>
    </row>
    <row r="178" spans="1:13" x14ac:dyDescent="0.2">
      <c r="A178" s="3" t="s">
        <v>184</v>
      </c>
      <c r="B178" s="5">
        <v>5450</v>
      </c>
      <c r="C178" s="5">
        <v>12160</v>
      </c>
      <c r="D178" s="5">
        <v>4548</v>
      </c>
      <c r="E178" s="5">
        <v>10147</v>
      </c>
      <c r="F178" s="6">
        <v>20094.293779640091</v>
      </c>
      <c r="G178" s="6">
        <v>16973.67421302171</v>
      </c>
      <c r="H178" s="7">
        <f t="shared" si="4"/>
        <v>0.27122127603817758</v>
      </c>
      <c r="I178" s="7">
        <f t="shared" si="4"/>
        <v>0.60514692048151186</v>
      </c>
      <c r="J178" s="7">
        <f t="shared" si="5"/>
        <v>0.26794434386580285</v>
      </c>
      <c r="K178" s="8">
        <f t="shared" si="5"/>
        <v>0.59780810404712004</v>
      </c>
      <c r="L178" s="4" t="s">
        <v>315</v>
      </c>
      <c r="M178" s="4"/>
    </row>
    <row r="179" spans="1:13" x14ac:dyDescent="0.2">
      <c r="A179" s="3" t="s">
        <v>185</v>
      </c>
      <c r="B179" s="4">
        <v>379</v>
      </c>
      <c r="C179" s="5">
        <v>2656</v>
      </c>
      <c r="D179" s="4">
        <v>138</v>
      </c>
      <c r="E179" s="4">
        <v>965</v>
      </c>
      <c r="F179" s="6">
        <v>5255.4618154746722</v>
      </c>
      <c r="G179" s="6">
        <v>1907.5617044580497</v>
      </c>
      <c r="H179" s="7">
        <f t="shared" si="4"/>
        <v>7.2115451183383542E-2</v>
      </c>
      <c r="I179" s="7">
        <f t="shared" si="4"/>
        <v>0.50537899298962186</v>
      </c>
      <c r="J179" s="7">
        <f t="shared" si="5"/>
        <v>7.2343662423862018E-2</v>
      </c>
      <c r="K179" s="8">
        <f t="shared" si="5"/>
        <v>0.50588140752918009</v>
      </c>
      <c r="L179" s="4" t="s">
        <v>374</v>
      </c>
      <c r="M179" s="4"/>
    </row>
    <row r="180" spans="1:13" x14ac:dyDescent="0.2">
      <c r="A180" s="3" t="s">
        <v>186</v>
      </c>
      <c r="B180" s="4">
        <v>127</v>
      </c>
      <c r="C180" s="5">
        <v>1538</v>
      </c>
      <c r="D180" s="4">
        <v>139</v>
      </c>
      <c r="E180" s="4">
        <v>1685</v>
      </c>
      <c r="F180" s="6">
        <v>2956.5162634120302</v>
      </c>
      <c r="G180" s="6">
        <v>3124.2330775658838</v>
      </c>
      <c r="H180" s="7">
        <f t="shared" si="4"/>
        <v>4.295596191087174E-2</v>
      </c>
      <c r="I180" s="7">
        <f t="shared" si="4"/>
        <v>0.52020684581827348</v>
      </c>
      <c r="J180" s="7">
        <f t="shared" si="5"/>
        <v>4.449091874678443E-2</v>
      </c>
      <c r="K180" s="8">
        <f t="shared" si="5"/>
        <v>0.53933236034771059</v>
      </c>
      <c r="L180" s="4" t="s">
        <v>374</v>
      </c>
      <c r="M180" s="4"/>
    </row>
    <row r="181" spans="1:13" x14ac:dyDescent="0.2">
      <c r="A181" s="3" t="s">
        <v>187</v>
      </c>
      <c r="B181" s="5">
        <v>4701</v>
      </c>
      <c r="C181" s="5">
        <v>11553</v>
      </c>
      <c r="D181" s="5">
        <v>3724</v>
      </c>
      <c r="E181" s="5">
        <v>9151</v>
      </c>
      <c r="F181" s="6">
        <v>18648.624054298321</v>
      </c>
      <c r="G181" s="6">
        <v>12456.712453539109</v>
      </c>
      <c r="H181" s="7">
        <f t="shared" si="4"/>
        <v>0.25208294114956253</v>
      </c>
      <c r="I181" s="7">
        <f t="shared" si="4"/>
        <v>0.6195095126783442</v>
      </c>
      <c r="J181" s="7">
        <f t="shared" si="5"/>
        <v>0.29895528325709764</v>
      </c>
      <c r="K181" s="8">
        <f t="shared" si="5"/>
        <v>0.73462400566211083</v>
      </c>
      <c r="L181" s="4" t="s">
        <v>520</v>
      </c>
      <c r="M181" s="4"/>
    </row>
    <row r="182" spans="1:13" x14ac:dyDescent="0.2">
      <c r="A182" s="3" t="s">
        <v>188</v>
      </c>
      <c r="B182" s="4">
        <v>398</v>
      </c>
      <c r="C182" s="5">
        <v>2721</v>
      </c>
      <c r="D182" s="4">
        <v>144</v>
      </c>
      <c r="E182" s="4">
        <v>982</v>
      </c>
      <c r="F182" s="6">
        <v>5253.3975185633171</v>
      </c>
      <c r="G182" s="6">
        <v>1886.6718963367141</v>
      </c>
      <c r="H182" s="7">
        <f t="shared" si="4"/>
        <v>7.5760495678012921E-2</v>
      </c>
      <c r="I182" s="7">
        <f t="shared" si="4"/>
        <v>0.51795052447204315</v>
      </c>
      <c r="J182" s="7">
        <f t="shared" si="5"/>
        <v>7.6324876773539607E-2</v>
      </c>
      <c r="K182" s="8">
        <f t="shared" si="5"/>
        <v>0.5204932568862215</v>
      </c>
      <c r="L182" s="4" t="s">
        <v>374</v>
      </c>
      <c r="M182" s="4"/>
    </row>
    <row r="183" spans="1:13" x14ac:dyDescent="0.2">
      <c r="A183" s="3" t="s">
        <v>189</v>
      </c>
      <c r="B183" s="4">
        <v>223</v>
      </c>
      <c r="C183" s="5">
        <v>2035</v>
      </c>
      <c r="D183" s="4">
        <v>83</v>
      </c>
      <c r="E183" s="4">
        <v>757</v>
      </c>
      <c r="F183" s="6">
        <v>4084.882966915241</v>
      </c>
      <c r="G183" s="6">
        <v>1607.1522748868131</v>
      </c>
      <c r="H183" s="7">
        <f t="shared" si="4"/>
        <v>5.45915272986148E-2</v>
      </c>
      <c r="I183" s="7">
        <f t="shared" si="4"/>
        <v>0.49817828723175389</v>
      </c>
      <c r="J183" s="7">
        <f t="shared" si="5"/>
        <v>5.164414181341058E-2</v>
      </c>
      <c r="K183" s="8">
        <f t="shared" si="5"/>
        <v>0.4710194620813471</v>
      </c>
      <c r="L183" s="4" t="s">
        <v>369</v>
      </c>
      <c r="M183" s="4"/>
    </row>
    <row r="184" spans="1:13" x14ac:dyDescent="0.2">
      <c r="A184" s="3" t="s">
        <v>190</v>
      </c>
      <c r="B184" s="4">
        <v>144</v>
      </c>
      <c r="C184" s="5">
        <v>1635</v>
      </c>
      <c r="D184" s="4">
        <v>68</v>
      </c>
      <c r="E184" s="4">
        <v>768</v>
      </c>
      <c r="F184" s="6">
        <v>3765.5841620550391</v>
      </c>
      <c r="G184" s="6">
        <v>1878.903488867024</v>
      </c>
      <c r="H184" s="7">
        <f t="shared" si="4"/>
        <v>3.8241078622290862E-2</v>
      </c>
      <c r="I184" s="7">
        <f t="shared" si="4"/>
        <v>0.43419558019059418</v>
      </c>
      <c r="J184" s="7">
        <f t="shared" si="5"/>
        <v>3.619132137596056E-2</v>
      </c>
      <c r="K184" s="8">
        <f t="shared" si="5"/>
        <v>0.40874904142261337</v>
      </c>
      <c r="L184" s="4" t="s">
        <v>374</v>
      </c>
      <c r="M184" s="4"/>
    </row>
    <row r="185" spans="1:13" x14ac:dyDescent="0.2">
      <c r="A185" s="12" t="s">
        <v>191</v>
      </c>
      <c r="B185" s="13">
        <v>41</v>
      </c>
      <c r="C185" s="13">
        <v>874</v>
      </c>
      <c r="D185" s="13">
        <v>21</v>
      </c>
      <c r="E185" s="13">
        <v>455</v>
      </c>
      <c r="F185" s="14">
        <v>2583.9856376368916</v>
      </c>
      <c r="G185" s="14">
        <v>1430.000817955716</v>
      </c>
      <c r="H185" s="15">
        <f t="shared" si="4"/>
        <v>1.5866961256601777E-2</v>
      </c>
      <c r="I185" s="15">
        <f t="shared" si="4"/>
        <v>0.33823717410414522</v>
      </c>
      <c r="J185" s="15">
        <f t="shared" si="5"/>
        <v>1.4685306285363485E-2</v>
      </c>
      <c r="K185" s="16">
        <f t="shared" si="5"/>
        <v>0.31818163618287548</v>
      </c>
      <c r="L185" s="4" t="s">
        <v>374</v>
      </c>
      <c r="M185" s="4"/>
    </row>
  </sheetData>
  <mergeCells count="5">
    <mergeCell ref="A2:A3"/>
    <mergeCell ref="B2:K2"/>
    <mergeCell ref="B3:C3"/>
    <mergeCell ref="D3:E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workbookViewId="0">
      <selection activeCell="A87" sqref="A87"/>
    </sheetView>
  </sheetViews>
  <sheetFormatPr baseColWidth="10" defaultColWidth="8.83203125" defaultRowHeight="15" x14ac:dyDescent="0.2"/>
  <cols>
    <col min="1" max="1" width="44" style="17" bestFit="1" customWidth="1"/>
    <col min="2" max="2" width="25.6640625" style="17" bestFit="1" customWidth="1"/>
    <col min="3" max="3" width="18.83203125" style="17" bestFit="1" customWidth="1"/>
    <col min="4" max="4" width="17.1640625" style="17" bestFit="1" customWidth="1"/>
    <col min="5" max="16384" width="8.83203125" style="17"/>
  </cols>
  <sheetData>
    <row r="1" spans="1:4" x14ac:dyDescent="0.2">
      <c r="A1" s="20" t="s">
        <v>541</v>
      </c>
    </row>
    <row r="2" spans="1:4" ht="30" x14ac:dyDescent="0.2">
      <c r="A2" s="19" t="s">
        <v>193</v>
      </c>
      <c r="B2" s="19" t="s">
        <v>194</v>
      </c>
      <c r="C2" s="19" t="s">
        <v>542</v>
      </c>
      <c r="D2" s="21"/>
    </row>
    <row r="3" spans="1:4" ht="16" x14ac:dyDescent="0.2">
      <c r="A3" s="17" t="s">
        <v>195</v>
      </c>
      <c r="B3" s="17" t="s">
        <v>196</v>
      </c>
      <c r="C3" s="17">
        <v>104872</v>
      </c>
      <c r="D3"/>
    </row>
    <row r="4" spans="1:4" ht="16" x14ac:dyDescent="0.2">
      <c r="A4" s="17" t="s">
        <v>10</v>
      </c>
      <c r="B4" s="17" t="s">
        <v>197</v>
      </c>
      <c r="C4" s="17">
        <v>35383128</v>
      </c>
      <c r="D4"/>
    </row>
    <row r="5" spans="1:4" ht="16" x14ac:dyDescent="0.2">
      <c r="A5" s="17" t="s">
        <v>13</v>
      </c>
      <c r="B5" s="17" t="s">
        <v>198</v>
      </c>
      <c r="C5" s="17">
        <v>28842484</v>
      </c>
      <c r="D5"/>
    </row>
    <row r="6" spans="1:4" ht="16" x14ac:dyDescent="0.2">
      <c r="A6" s="17" t="s">
        <v>11</v>
      </c>
      <c r="B6" s="17" t="s">
        <v>199</v>
      </c>
      <c r="C6" s="17">
        <v>2876101</v>
      </c>
      <c r="D6"/>
    </row>
    <row r="7" spans="1:4" ht="16" x14ac:dyDescent="0.2">
      <c r="A7" s="17" t="s">
        <v>200</v>
      </c>
      <c r="B7" s="17" t="s">
        <v>201</v>
      </c>
      <c r="C7" s="17">
        <v>77297</v>
      </c>
      <c r="D7"/>
    </row>
    <row r="8" spans="1:4" ht="16" x14ac:dyDescent="0.2">
      <c r="A8" s="17" t="s">
        <v>202</v>
      </c>
      <c r="B8" s="17" t="s">
        <v>203</v>
      </c>
      <c r="C8" s="17">
        <v>404024433</v>
      </c>
      <c r="D8"/>
    </row>
    <row r="9" spans="1:4" ht="16" x14ac:dyDescent="0.2">
      <c r="A9" s="17" t="s">
        <v>204</v>
      </c>
      <c r="B9" s="17" t="s">
        <v>205</v>
      </c>
      <c r="C9" s="17">
        <v>9360980</v>
      </c>
      <c r="D9"/>
    </row>
    <row r="10" spans="1:4" ht="16" x14ac:dyDescent="0.2">
      <c r="A10" s="17" t="s">
        <v>206</v>
      </c>
      <c r="B10" s="17" t="s">
        <v>207</v>
      </c>
      <c r="C10" s="17">
        <v>43590368</v>
      </c>
      <c r="D10"/>
    </row>
    <row r="11" spans="1:4" ht="16" x14ac:dyDescent="0.2">
      <c r="A11" s="17" t="s">
        <v>15</v>
      </c>
      <c r="B11" s="17" t="s">
        <v>208</v>
      </c>
      <c r="C11" s="17">
        <v>2936146</v>
      </c>
      <c r="D11"/>
    </row>
    <row r="12" spans="1:4" ht="16" x14ac:dyDescent="0.2">
      <c r="A12" s="17" t="s">
        <v>209</v>
      </c>
      <c r="B12" s="17" t="s">
        <v>210</v>
      </c>
      <c r="C12" s="17">
        <v>55741</v>
      </c>
      <c r="D12"/>
    </row>
    <row r="13" spans="1:4" ht="16" x14ac:dyDescent="0.2">
      <c r="A13" s="17" t="s">
        <v>14</v>
      </c>
      <c r="B13" s="17" t="s">
        <v>211</v>
      </c>
      <c r="C13" s="17">
        <v>94527</v>
      </c>
      <c r="D13"/>
    </row>
    <row r="14" spans="1:4" ht="16" x14ac:dyDescent="0.2">
      <c r="A14" s="17" t="s">
        <v>16</v>
      </c>
      <c r="B14" s="17" t="s">
        <v>212</v>
      </c>
      <c r="C14" s="17">
        <v>24190907</v>
      </c>
      <c r="D14"/>
    </row>
    <row r="15" spans="1:4" ht="16" x14ac:dyDescent="0.2">
      <c r="A15" s="17" t="s">
        <v>17</v>
      </c>
      <c r="B15" s="17" t="s">
        <v>213</v>
      </c>
      <c r="C15" s="17">
        <v>8736668</v>
      </c>
      <c r="D15"/>
    </row>
    <row r="16" spans="1:4" ht="16" x14ac:dyDescent="0.2">
      <c r="A16" s="17" t="s">
        <v>18</v>
      </c>
      <c r="B16" s="17" t="s">
        <v>214</v>
      </c>
      <c r="C16" s="17">
        <v>9757812</v>
      </c>
      <c r="D16"/>
    </row>
    <row r="17" spans="1:4" ht="16" x14ac:dyDescent="0.2">
      <c r="A17" s="17" t="s">
        <v>33</v>
      </c>
      <c r="B17" s="17" t="s">
        <v>215</v>
      </c>
      <c r="C17" s="17">
        <v>10487998</v>
      </c>
      <c r="D17"/>
    </row>
    <row r="18" spans="1:4" ht="16" x14ac:dyDescent="0.2">
      <c r="A18" s="17" t="s">
        <v>22</v>
      </c>
      <c r="B18" s="17" t="s">
        <v>216</v>
      </c>
      <c r="C18" s="17">
        <v>11331422</v>
      </c>
      <c r="D18"/>
    </row>
    <row r="19" spans="1:4" ht="16" x14ac:dyDescent="0.2">
      <c r="A19" s="17" t="s">
        <v>24</v>
      </c>
      <c r="B19" s="17" t="s">
        <v>217</v>
      </c>
      <c r="C19" s="17">
        <v>10872067</v>
      </c>
      <c r="D19"/>
    </row>
    <row r="20" spans="1:4" ht="16" x14ac:dyDescent="0.2">
      <c r="A20" s="17" t="s">
        <v>32</v>
      </c>
      <c r="B20" s="17" t="s">
        <v>218</v>
      </c>
      <c r="C20" s="17">
        <v>18646378</v>
      </c>
      <c r="D20"/>
    </row>
    <row r="21" spans="1:4" ht="16" x14ac:dyDescent="0.2">
      <c r="A21" s="17" t="s">
        <v>20</v>
      </c>
      <c r="B21" s="17" t="s">
        <v>219</v>
      </c>
      <c r="C21" s="17">
        <v>157970840</v>
      </c>
      <c r="D21"/>
    </row>
    <row r="22" spans="1:4" ht="16" x14ac:dyDescent="0.2">
      <c r="A22" s="17" t="s">
        <v>31</v>
      </c>
      <c r="B22" s="17" t="s">
        <v>220</v>
      </c>
      <c r="C22" s="17">
        <v>7127822</v>
      </c>
      <c r="D22"/>
    </row>
    <row r="23" spans="1:4" ht="16" x14ac:dyDescent="0.2">
      <c r="A23" s="17" t="s">
        <v>19</v>
      </c>
      <c r="B23" s="17" t="s">
        <v>221</v>
      </c>
      <c r="C23" s="17">
        <v>1425791</v>
      </c>
      <c r="D23"/>
    </row>
    <row r="24" spans="1:4" ht="16" x14ac:dyDescent="0.2">
      <c r="A24" s="17" t="s">
        <v>222</v>
      </c>
      <c r="B24" s="17" t="s">
        <v>223</v>
      </c>
      <c r="C24" s="17">
        <v>377931</v>
      </c>
      <c r="D24"/>
    </row>
    <row r="25" spans="1:4" ht="16" x14ac:dyDescent="0.2">
      <c r="A25" s="17" t="s">
        <v>27</v>
      </c>
      <c r="B25" s="17" t="s">
        <v>224</v>
      </c>
      <c r="C25" s="17">
        <v>3386267</v>
      </c>
      <c r="D25"/>
    </row>
    <row r="26" spans="1:4" ht="16" x14ac:dyDescent="0.2">
      <c r="A26" s="17" t="s">
        <v>21</v>
      </c>
      <c r="B26" s="17" t="s">
        <v>225</v>
      </c>
      <c r="C26" s="17">
        <v>9501534</v>
      </c>
      <c r="D26"/>
    </row>
    <row r="27" spans="1:4" ht="16" x14ac:dyDescent="0.2">
      <c r="A27" s="17" t="s">
        <v>23</v>
      </c>
      <c r="B27" s="17" t="s">
        <v>226</v>
      </c>
      <c r="C27" s="17">
        <v>368400</v>
      </c>
      <c r="D27"/>
    </row>
    <row r="28" spans="1:4" ht="16" x14ac:dyDescent="0.2">
      <c r="A28" s="17" t="s">
        <v>227</v>
      </c>
      <c r="B28" s="17" t="s">
        <v>228</v>
      </c>
      <c r="C28" s="17">
        <v>64555</v>
      </c>
      <c r="D28"/>
    </row>
    <row r="29" spans="1:4" ht="16" x14ac:dyDescent="0.2">
      <c r="A29" s="17" t="s">
        <v>26</v>
      </c>
      <c r="B29" s="17" t="s">
        <v>229</v>
      </c>
      <c r="C29" s="17">
        <v>11031813</v>
      </c>
      <c r="D29"/>
    </row>
    <row r="30" spans="1:4" ht="16" x14ac:dyDescent="0.2">
      <c r="A30" s="17" t="s">
        <v>29</v>
      </c>
      <c r="B30" s="17" t="s">
        <v>230</v>
      </c>
      <c r="C30" s="17">
        <v>206163058</v>
      </c>
      <c r="D30"/>
    </row>
    <row r="31" spans="1:4" ht="16" x14ac:dyDescent="0.2">
      <c r="A31" s="17" t="s">
        <v>231</v>
      </c>
      <c r="B31" s="17" t="s">
        <v>232</v>
      </c>
      <c r="C31" s="17">
        <v>285796</v>
      </c>
      <c r="D31"/>
    </row>
    <row r="32" spans="1:4" ht="16" x14ac:dyDescent="0.2">
      <c r="A32" s="17" t="s">
        <v>30</v>
      </c>
      <c r="B32" s="17" t="s">
        <v>233</v>
      </c>
      <c r="C32" s="17">
        <v>419800</v>
      </c>
      <c r="D32"/>
    </row>
    <row r="33" spans="1:4" ht="16" x14ac:dyDescent="0.2">
      <c r="A33" s="17" t="s">
        <v>25</v>
      </c>
      <c r="B33" s="17" t="s">
        <v>234</v>
      </c>
      <c r="C33" s="17">
        <v>736709</v>
      </c>
      <c r="D33"/>
    </row>
    <row r="34" spans="1:4" ht="16" x14ac:dyDescent="0.2">
      <c r="A34" s="17" t="s">
        <v>28</v>
      </c>
      <c r="B34" s="17" t="s">
        <v>235</v>
      </c>
      <c r="C34" s="17">
        <v>2159944</v>
      </c>
      <c r="D34"/>
    </row>
    <row r="35" spans="1:4" ht="16" x14ac:dyDescent="0.2">
      <c r="A35" s="17" t="s">
        <v>38</v>
      </c>
      <c r="B35" s="17" t="s">
        <v>236</v>
      </c>
      <c r="C35" s="17">
        <v>4537687</v>
      </c>
      <c r="D35"/>
    </row>
    <row r="36" spans="1:4" ht="16" x14ac:dyDescent="0.2">
      <c r="A36" s="17" t="s">
        <v>37</v>
      </c>
      <c r="B36" s="17" t="s">
        <v>237</v>
      </c>
      <c r="C36" s="17">
        <v>36109487</v>
      </c>
      <c r="D36"/>
    </row>
    <row r="37" spans="1:4" ht="16" x14ac:dyDescent="0.2">
      <c r="A37" s="17" t="s">
        <v>238</v>
      </c>
      <c r="B37" s="17" t="s">
        <v>239</v>
      </c>
      <c r="C37" s="17">
        <v>102994343</v>
      </c>
      <c r="D37"/>
    </row>
    <row r="38" spans="1:4" ht="16" x14ac:dyDescent="0.2">
      <c r="A38" s="17" t="s">
        <v>168</v>
      </c>
      <c r="B38" s="17" t="s">
        <v>240</v>
      </c>
      <c r="C38" s="17">
        <v>8373338</v>
      </c>
      <c r="D38"/>
    </row>
    <row r="39" spans="1:4" ht="16" x14ac:dyDescent="0.2">
      <c r="A39" s="17" t="s">
        <v>241</v>
      </c>
      <c r="B39" s="17" t="s">
        <v>242</v>
      </c>
      <c r="C39" s="17">
        <v>166923</v>
      </c>
      <c r="D39"/>
    </row>
    <row r="40" spans="1:4" ht="16" x14ac:dyDescent="0.2">
      <c r="A40" s="17" t="s">
        <v>40</v>
      </c>
      <c r="B40" s="17" t="s">
        <v>243</v>
      </c>
      <c r="C40" s="17">
        <v>18209068</v>
      </c>
      <c r="D40"/>
    </row>
    <row r="41" spans="1:4" ht="16" x14ac:dyDescent="0.2">
      <c r="A41" s="17" t="s">
        <v>41</v>
      </c>
      <c r="B41" s="17" t="s">
        <v>244</v>
      </c>
      <c r="C41" s="17">
        <v>1378665000</v>
      </c>
      <c r="D41"/>
    </row>
    <row r="42" spans="1:4" ht="16" x14ac:dyDescent="0.2">
      <c r="A42" s="17" t="s">
        <v>47</v>
      </c>
      <c r="B42" s="17" t="s">
        <v>245</v>
      </c>
      <c r="C42" s="17">
        <v>23822714</v>
      </c>
      <c r="D42"/>
    </row>
    <row r="43" spans="1:4" ht="16" x14ac:dyDescent="0.2">
      <c r="A43" s="17" t="s">
        <v>36</v>
      </c>
      <c r="B43" s="17" t="s">
        <v>246</v>
      </c>
      <c r="C43" s="17">
        <v>23926539</v>
      </c>
      <c r="D43"/>
    </row>
    <row r="44" spans="1:4" ht="16" x14ac:dyDescent="0.2">
      <c r="A44" s="17" t="s">
        <v>44</v>
      </c>
      <c r="B44" s="17" t="s">
        <v>247</v>
      </c>
      <c r="C44" s="17">
        <v>78789127</v>
      </c>
      <c r="D44"/>
    </row>
    <row r="45" spans="1:4" ht="16" x14ac:dyDescent="0.2">
      <c r="A45" s="17" t="s">
        <v>45</v>
      </c>
      <c r="B45" s="17" t="s">
        <v>248</v>
      </c>
      <c r="C45" s="17">
        <v>4980999</v>
      </c>
      <c r="D45"/>
    </row>
    <row r="46" spans="1:4" ht="16" x14ac:dyDescent="0.2">
      <c r="A46" s="17" t="s">
        <v>42</v>
      </c>
      <c r="B46" s="17" t="s">
        <v>249</v>
      </c>
      <c r="C46" s="17">
        <v>48171392</v>
      </c>
      <c r="D46"/>
    </row>
    <row r="47" spans="1:4" ht="16" x14ac:dyDescent="0.2">
      <c r="A47" s="17" t="s">
        <v>43</v>
      </c>
      <c r="B47" s="17" t="s">
        <v>250</v>
      </c>
      <c r="C47" s="17">
        <v>795592</v>
      </c>
      <c r="D47"/>
    </row>
    <row r="48" spans="1:4" ht="16" x14ac:dyDescent="0.2">
      <c r="A48" s="17" t="s">
        <v>34</v>
      </c>
      <c r="B48" s="17" t="s">
        <v>251</v>
      </c>
      <c r="C48" s="17">
        <v>531146</v>
      </c>
      <c r="D48"/>
    </row>
    <row r="49" spans="1:4" ht="16" x14ac:dyDescent="0.2">
      <c r="A49" s="17" t="s">
        <v>46</v>
      </c>
      <c r="B49" s="17" t="s">
        <v>252</v>
      </c>
      <c r="C49" s="17">
        <v>4899345</v>
      </c>
      <c r="D49"/>
    </row>
    <row r="50" spans="1:4" ht="16" x14ac:dyDescent="0.2">
      <c r="A50" s="17" t="s">
        <v>253</v>
      </c>
      <c r="B50" s="17" t="s">
        <v>254</v>
      </c>
      <c r="C50" s="17">
        <v>7269386</v>
      </c>
      <c r="D50"/>
    </row>
    <row r="51" spans="1:4" ht="16" x14ac:dyDescent="0.2">
      <c r="A51" s="17" t="s">
        <v>255</v>
      </c>
      <c r="B51" s="17" t="s">
        <v>256</v>
      </c>
      <c r="C51" s="17">
        <v>11335109</v>
      </c>
      <c r="D51"/>
    </row>
    <row r="52" spans="1:4" ht="16" x14ac:dyDescent="0.2">
      <c r="A52" s="17" t="s">
        <v>257</v>
      </c>
      <c r="B52" s="17" t="s">
        <v>258</v>
      </c>
      <c r="C52" s="17">
        <v>159664</v>
      </c>
      <c r="D52"/>
    </row>
    <row r="53" spans="1:4" ht="16" x14ac:dyDescent="0.2">
      <c r="A53" s="17" t="s">
        <v>259</v>
      </c>
      <c r="B53" s="17" t="s">
        <v>260</v>
      </c>
      <c r="C53" s="17">
        <v>62569</v>
      </c>
      <c r="D53"/>
    </row>
    <row r="54" spans="1:4" ht="16" x14ac:dyDescent="0.2">
      <c r="A54" s="17" t="s">
        <v>49</v>
      </c>
      <c r="B54" s="17" t="s">
        <v>261</v>
      </c>
      <c r="C54" s="17">
        <v>1170187</v>
      </c>
      <c r="D54"/>
    </row>
    <row r="55" spans="1:4" ht="16" x14ac:dyDescent="0.2">
      <c r="A55" s="17" t="s">
        <v>50</v>
      </c>
      <c r="B55" s="17" t="s">
        <v>262</v>
      </c>
      <c r="C55" s="17">
        <v>10566332</v>
      </c>
      <c r="D55"/>
    </row>
    <row r="56" spans="1:4" ht="16" x14ac:dyDescent="0.2">
      <c r="A56" s="17" t="s">
        <v>68</v>
      </c>
      <c r="B56" s="17" t="s">
        <v>263</v>
      </c>
      <c r="C56" s="17">
        <v>82348669</v>
      </c>
      <c r="D56"/>
    </row>
    <row r="57" spans="1:4" ht="16" x14ac:dyDescent="0.2">
      <c r="A57" s="17" t="s">
        <v>52</v>
      </c>
      <c r="B57" s="17" t="s">
        <v>264</v>
      </c>
      <c r="C57" s="17">
        <v>929112</v>
      </c>
      <c r="D57"/>
    </row>
    <row r="58" spans="1:4" ht="16" x14ac:dyDescent="0.2">
      <c r="A58" s="17" t="s">
        <v>53</v>
      </c>
      <c r="B58" s="17" t="s">
        <v>265</v>
      </c>
      <c r="C58" s="17">
        <v>71307</v>
      </c>
      <c r="D58"/>
    </row>
    <row r="59" spans="1:4" ht="16" x14ac:dyDescent="0.2">
      <c r="A59" s="17" t="s">
        <v>51</v>
      </c>
      <c r="B59" s="17" t="s">
        <v>266</v>
      </c>
      <c r="C59" s="17">
        <v>5728010</v>
      </c>
      <c r="D59"/>
    </row>
    <row r="60" spans="1:4" ht="16" x14ac:dyDescent="0.2">
      <c r="A60" s="17" t="s">
        <v>54</v>
      </c>
      <c r="B60" s="17" t="s">
        <v>267</v>
      </c>
      <c r="C60" s="17">
        <v>10397743</v>
      </c>
      <c r="D60"/>
    </row>
    <row r="61" spans="1:4" ht="16" x14ac:dyDescent="0.2">
      <c r="A61" s="17" t="s">
        <v>12</v>
      </c>
      <c r="B61" s="17" t="s">
        <v>268</v>
      </c>
      <c r="C61" s="17">
        <v>40551404</v>
      </c>
      <c r="D61"/>
    </row>
    <row r="62" spans="1:4" ht="16" x14ac:dyDescent="0.2">
      <c r="A62" s="17" t="s">
        <v>269</v>
      </c>
      <c r="B62" s="17" t="s">
        <v>270</v>
      </c>
      <c r="C62" s="17">
        <v>2053116851</v>
      </c>
      <c r="D62"/>
    </row>
    <row r="63" spans="1:4" ht="16" x14ac:dyDescent="0.2">
      <c r="A63" s="17" t="s">
        <v>271</v>
      </c>
      <c r="B63" s="17" t="s">
        <v>272</v>
      </c>
      <c r="C63" s="17">
        <v>3165142287</v>
      </c>
      <c r="D63"/>
    </row>
    <row r="64" spans="1:4" ht="16" x14ac:dyDescent="0.2">
      <c r="A64" s="17" t="s">
        <v>273</v>
      </c>
      <c r="B64" s="17" t="s">
        <v>274</v>
      </c>
      <c r="C64" s="17">
        <v>2298514046</v>
      </c>
      <c r="D64"/>
    </row>
    <row r="65" spans="1:4" ht="16" x14ac:dyDescent="0.2">
      <c r="A65" s="17" t="s">
        <v>275</v>
      </c>
      <c r="B65" s="17" t="s">
        <v>276</v>
      </c>
      <c r="C65" s="17">
        <v>413361214</v>
      </c>
      <c r="D65"/>
    </row>
    <row r="66" spans="1:4" ht="16" x14ac:dyDescent="0.2">
      <c r="A66" s="17" t="s">
        <v>277</v>
      </c>
      <c r="B66" s="17" t="s">
        <v>278</v>
      </c>
      <c r="C66" s="17">
        <v>911812364</v>
      </c>
      <c r="D66"/>
    </row>
    <row r="67" spans="1:4" ht="16" x14ac:dyDescent="0.2">
      <c r="A67" s="17" t="s">
        <v>55</v>
      </c>
      <c r="B67" s="17" t="s">
        <v>279</v>
      </c>
      <c r="C67" s="17">
        <v>16491115</v>
      </c>
      <c r="D67"/>
    </row>
    <row r="68" spans="1:4" ht="16" x14ac:dyDescent="0.2">
      <c r="A68" s="17" t="s">
        <v>56</v>
      </c>
      <c r="B68" s="17" t="s">
        <v>280</v>
      </c>
      <c r="C68" s="17">
        <v>94447072</v>
      </c>
      <c r="D68"/>
    </row>
    <row r="69" spans="1:4" ht="16" x14ac:dyDescent="0.2">
      <c r="A69" s="17" t="s">
        <v>281</v>
      </c>
      <c r="B69" s="17" t="s">
        <v>282</v>
      </c>
      <c r="C69" s="17">
        <v>340616924</v>
      </c>
      <c r="D69"/>
    </row>
    <row r="70" spans="1:4" ht="16" x14ac:dyDescent="0.2">
      <c r="A70" s="17" t="s">
        <v>59</v>
      </c>
      <c r="B70" s="17" t="s">
        <v>283</v>
      </c>
      <c r="D70"/>
    </row>
    <row r="71" spans="1:4" ht="16" x14ac:dyDescent="0.2">
      <c r="A71" s="17" t="s">
        <v>159</v>
      </c>
      <c r="B71" s="17" t="s">
        <v>284</v>
      </c>
      <c r="C71" s="17">
        <v>46483569</v>
      </c>
      <c r="D71"/>
    </row>
    <row r="72" spans="1:4" ht="16" x14ac:dyDescent="0.2">
      <c r="A72" s="17" t="s">
        <v>60</v>
      </c>
      <c r="B72" s="17" t="s">
        <v>285</v>
      </c>
      <c r="C72" s="17">
        <v>1315790</v>
      </c>
      <c r="D72"/>
    </row>
    <row r="73" spans="1:4" ht="16" x14ac:dyDescent="0.2">
      <c r="A73" s="17" t="s">
        <v>61</v>
      </c>
      <c r="B73" s="17" t="s">
        <v>286</v>
      </c>
      <c r="C73" s="17">
        <v>103603501</v>
      </c>
      <c r="D73"/>
    </row>
    <row r="74" spans="1:4" ht="16" x14ac:dyDescent="0.2">
      <c r="A74" s="17" t="s">
        <v>287</v>
      </c>
      <c r="B74" s="17" t="s">
        <v>288</v>
      </c>
      <c r="C74" s="17">
        <v>511218529</v>
      </c>
      <c r="D74"/>
    </row>
    <row r="75" spans="1:4" ht="16" x14ac:dyDescent="0.2">
      <c r="A75" s="17" t="s">
        <v>289</v>
      </c>
      <c r="B75" s="17" t="s">
        <v>290</v>
      </c>
      <c r="C75" s="17">
        <v>493290951</v>
      </c>
      <c r="D75"/>
    </row>
    <row r="76" spans="1:4" ht="16" x14ac:dyDescent="0.2">
      <c r="A76" s="17" t="s">
        <v>63</v>
      </c>
      <c r="B76" s="17" t="s">
        <v>291</v>
      </c>
      <c r="C76" s="17">
        <v>5495303</v>
      </c>
      <c r="D76"/>
    </row>
    <row r="77" spans="1:4" ht="16" x14ac:dyDescent="0.2">
      <c r="A77" s="17" t="s">
        <v>62</v>
      </c>
      <c r="B77" s="17" t="s">
        <v>292</v>
      </c>
      <c r="C77" s="17">
        <v>872399</v>
      </c>
      <c r="D77"/>
    </row>
    <row r="78" spans="1:4" ht="16" x14ac:dyDescent="0.2">
      <c r="A78" s="17" t="s">
        <v>64</v>
      </c>
      <c r="B78" s="17" t="s">
        <v>293</v>
      </c>
      <c r="C78" s="17">
        <v>66859768</v>
      </c>
      <c r="D78"/>
    </row>
    <row r="79" spans="1:4" ht="16" x14ac:dyDescent="0.2">
      <c r="A79" s="17" t="s">
        <v>294</v>
      </c>
      <c r="B79" s="17" t="s">
        <v>295</v>
      </c>
      <c r="C79" s="17">
        <v>48173</v>
      </c>
      <c r="D79"/>
    </row>
    <row r="80" spans="1:4" ht="16" x14ac:dyDescent="0.2">
      <c r="A80" s="17" t="s">
        <v>117</v>
      </c>
      <c r="B80" s="17" t="s">
        <v>296</v>
      </c>
      <c r="C80" s="17">
        <v>110215</v>
      </c>
      <c r="D80"/>
    </row>
    <row r="81" spans="1:4" ht="16" x14ac:dyDescent="0.2">
      <c r="A81" s="17" t="s">
        <v>65</v>
      </c>
      <c r="B81" s="17" t="s">
        <v>297</v>
      </c>
      <c r="C81" s="17">
        <v>2007873</v>
      </c>
      <c r="D81"/>
    </row>
    <row r="82" spans="1:4" ht="16" x14ac:dyDescent="0.2">
      <c r="A82" s="17" t="s">
        <v>182</v>
      </c>
      <c r="B82" s="17" t="s">
        <v>298</v>
      </c>
      <c r="C82" s="17">
        <v>65595565</v>
      </c>
      <c r="D82"/>
    </row>
    <row r="83" spans="1:4" ht="16" x14ac:dyDescent="0.2">
      <c r="A83" s="17" t="s">
        <v>67</v>
      </c>
      <c r="B83" s="17" t="s">
        <v>299</v>
      </c>
      <c r="C83" s="17">
        <v>3727505</v>
      </c>
      <c r="D83"/>
    </row>
    <row r="84" spans="1:4" ht="16" x14ac:dyDescent="0.2">
      <c r="A84" s="17" t="s">
        <v>69</v>
      </c>
      <c r="B84" s="17" t="s">
        <v>300</v>
      </c>
      <c r="C84" s="17">
        <v>28481946</v>
      </c>
      <c r="D84"/>
    </row>
    <row r="85" spans="1:4" ht="16" x14ac:dyDescent="0.2">
      <c r="A85" s="17" t="s">
        <v>301</v>
      </c>
      <c r="B85" s="17" t="s">
        <v>302</v>
      </c>
      <c r="C85" s="17">
        <v>33737</v>
      </c>
      <c r="D85"/>
    </row>
    <row r="86" spans="1:4" ht="16" x14ac:dyDescent="0.2">
      <c r="A86" s="17" t="s">
        <v>73</v>
      </c>
      <c r="B86" s="17" t="s">
        <v>303</v>
      </c>
      <c r="C86" s="17">
        <v>11738441</v>
      </c>
      <c r="D86"/>
    </row>
    <row r="87" spans="1:4" ht="16" x14ac:dyDescent="0.2">
      <c r="A87" s="17" t="s">
        <v>66</v>
      </c>
      <c r="B87" s="17" t="s">
        <v>304</v>
      </c>
      <c r="C87" s="17">
        <v>2149139</v>
      </c>
      <c r="D87"/>
    </row>
    <row r="88" spans="1:4" ht="16" x14ac:dyDescent="0.2">
      <c r="A88" s="17" t="s">
        <v>74</v>
      </c>
      <c r="B88" s="17" t="s">
        <v>305</v>
      </c>
      <c r="C88" s="17">
        <v>1782437</v>
      </c>
      <c r="D88"/>
    </row>
    <row r="89" spans="1:4" ht="16" x14ac:dyDescent="0.2">
      <c r="A89" s="17" t="s">
        <v>58</v>
      </c>
      <c r="B89" s="17" t="s">
        <v>306</v>
      </c>
      <c r="C89" s="17">
        <v>1215179</v>
      </c>
      <c r="D89"/>
    </row>
    <row r="90" spans="1:4" ht="16" x14ac:dyDescent="0.2">
      <c r="A90" s="17" t="s">
        <v>70</v>
      </c>
      <c r="B90" s="17" t="s">
        <v>307</v>
      </c>
      <c r="C90" s="17">
        <v>10775971</v>
      </c>
      <c r="D90"/>
    </row>
    <row r="91" spans="1:4" ht="16" x14ac:dyDescent="0.2">
      <c r="A91" s="17" t="s">
        <v>71</v>
      </c>
      <c r="B91" s="17" t="s">
        <v>308</v>
      </c>
      <c r="C91" s="17">
        <v>110261</v>
      </c>
      <c r="D91"/>
    </row>
    <row r="92" spans="1:4" ht="16" x14ac:dyDescent="0.2">
      <c r="A92" s="17" t="s">
        <v>309</v>
      </c>
      <c r="B92" s="17" t="s">
        <v>310</v>
      </c>
      <c r="C92" s="17">
        <v>56186</v>
      </c>
      <c r="D92"/>
    </row>
    <row r="93" spans="1:4" ht="16" x14ac:dyDescent="0.2">
      <c r="A93" s="17" t="s">
        <v>72</v>
      </c>
      <c r="B93" s="17" t="s">
        <v>311</v>
      </c>
      <c r="C93" s="17">
        <v>16583060</v>
      </c>
      <c r="D93"/>
    </row>
    <row r="94" spans="1:4" ht="16" x14ac:dyDescent="0.2">
      <c r="A94" s="17" t="s">
        <v>312</v>
      </c>
      <c r="B94" s="17" t="s">
        <v>313</v>
      </c>
      <c r="C94" s="17">
        <v>162951</v>
      </c>
      <c r="D94"/>
    </row>
    <row r="95" spans="1:4" ht="16" x14ac:dyDescent="0.2">
      <c r="A95" s="17" t="s">
        <v>75</v>
      </c>
      <c r="B95" s="17" t="s">
        <v>314</v>
      </c>
      <c r="C95" s="17">
        <v>771366</v>
      </c>
      <c r="D95"/>
    </row>
    <row r="96" spans="1:4" ht="16" x14ac:dyDescent="0.2">
      <c r="A96" s="17" t="s">
        <v>315</v>
      </c>
      <c r="B96" s="17" t="s">
        <v>316</v>
      </c>
      <c r="C96" s="17">
        <v>1198350350</v>
      </c>
      <c r="D96"/>
    </row>
    <row r="97" spans="1:4" ht="16" x14ac:dyDescent="0.2">
      <c r="A97" s="17" t="s">
        <v>78</v>
      </c>
      <c r="B97" s="17" t="s">
        <v>317</v>
      </c>
      <c r="C97" s="17">
        <v>7336600</v>
      </c>
      <c r="D97"/>
    </row>
    <row r="98" spans="1:4" ht="16" x14ac:dyDescent="0.2">
      <c r="A98" s="17" t="s">
        <v>77</v>
      </c>
      <c r="B98" s="17" t="s">
        <v>318</v>
      </c>
      <c r="C98" s="17">
        <v>9270795</v>
      </c>
      <c r="D98"/>
    </row>
    <row r="99" spans="1:4" ht="16" x14ac:dyDescent="0.2">
      <c r="A99" s="17" t="s">
        <v>319</v>
      </c>
      <c r="B99" s="17" t="s">
        <v>320</v>
      </c>
      <c r="C99" s="17">
        <v>738387254</v>
      </c>
      <c r="D99"/>
    </row>
    <row r="100" spans="1:4" ht="16" x14ac:dyDescent="0.2">
      <c r="A100" s="17" t="s">
        <v>48</v>
      </c>
      <c r="B100" s="17" t="s">
        <v>321</v>
      </c>
      <c r="C100" s="17">
        <v>4174349</v>
      </c>
      <c r="D100"/>
    </row>
    <row r="101" spans="1:4" ht="16" x14ac:dyDescent="0.2">
      <c r="A101" s="17" t="s">
        <v>76</v>
      </c>
      <c r="B101" s="17" t="s">
        <v>322</v>
      </c>
      <c r="C101" s="17">
        <v>10839970</v>
      </c>
      <c r="D101"/>
    </row>
    <row r="102" spans="1:4" ht="16" x14ac:dyDescent="0.2">
      <c r="A102" s="17" t="s">
        <v>79</v>
      </c>
      <c r="B102" s="17" t="s">
        <v>323</v>
      </c>
      <c r="C102" s="17">
        <v>9814023</v>
      </c>
      <c r="D102"/>
    </row>
    <row r="103" spans="1:4" ht="16" x14ac:dyDescent="0.2">
      <c r="A103" s="17" t="s">
        <v>324</v>
      </c>
      <c r="B103" s="17" t="s">
        <v>325</v>
      </c>
      <c r="C103" s="17">
        <v>4687686335</v>
      </c>
      <c r="D103"/>
    </row>
    <row r="104" spans="1:4" ht="16" x14ac:dyDescent="0.2">
      <c r="A104" s="17" t="s">
        <v>326</v>
      </c>
      <c r="B104" s="17" t="s">
        <v>327</v>
      </c>
      <c r="C104" s="17">
        <v>6256138021</v>
      </c>
      <c r="D104"/>
    </row>
    <row r="105" spans="1:4" ht="16" x14ac:dyDescent="0.2">
      <c r="A105" s="17" t="s">
        <v>328</v>
      </c>
      <c r="B105" s="17" t="s">
        <v>329</v>
      </c>
      <c r="C105" s="17">
        <v>1568451686</v>
      </c>
      <c r="D105"/>
    </row>
    <row r="106" spans="1:4" ht="16" x14ac:dyDescent="0.2">
      <c r="A106" s="17" t="s">
        <v>330</v>
      </c>
      <c r="B106" s="17" t="s">
        <v>331</v>
      </c>
      <c r="C106" s="17">
        <v>531399044</v>
      </c>
      <c r="D106"/>
    </row>
    <row r="107" spans="1:4" ht="16" x14ac:dyDescent="0.2">
      <c r="A107" s="17" t="s">
        <v>82</v>
      </c>
      <c r="B107" s="17" t="s">
        <v>332</v>
      </c>
      <c r="C107" s="17">
        <v>261554226</v>
      </c>
      <c r="D107"/>
    </row>
    <row r="108" spans="1:4" ht="16" x14ac:dyDescent="0.2">
      <c r="A108" s="17" t="s">
        <v>333</v>
      </c>
      <c r="B108" s="17" t="s">
        <v>334</v>
      </c>
      <c r="C108" s="17">
        <v>1037052642</v>
      </c>
      <c r="D108"/>
    </row>
    <row r="109" spans="1:4" ht="16" x14ac:dyDescent="0.2">
      <c r="A109" s="17" t="s">
        <v>335</v>
      </c>
      <c r="B109" s="17" t="s">
        <v>336</v>
      </c>
      <c r="C109" s="17">
        <v>83287</v>
      </c>
      <c r="D109"/>
    </row>
    <row r="110" spans="1:4" ht="16" x14ac:dyDescent="0.2">
      <c r="A110" s="17" t="s">
        <v>81</v>
      </c>
      <c r="B110" s="17" t="s">
        <v>337</v>
      </c>
      <c r="C110" s="17">
        <v>1324509589</v>
      </c>
      <c r="D110"/>
    </row>
    <row r="111" spans="1:4" ht="16" x14ac:dyDescent="0.2">
      <c r="A111" s="17" t="s">
        <v>338</v>
      </c>
      <c r="B111" s="17" t="s">
        <v>339</v>
      </c>
      <c r="D111"/>
    </row>
    <row r="112" spans="1:4" ht="16" x14ac:dyDescent="0.2">
      <c r="A112" s="17" t="s">
        <v>85</v>
      </c>
      <c r="B112" s="17" t="s">
        <v>340</v>
      </c>
      <c r="C112" s="17">
        <v>4755335</v>
      </c>
      <c r="D112"/>
    </row>
    <row r="113" spans="1:4" ht="16" x14ac:dyDescent="0.2">
      <c r="A113" s="17" t="s">
        <v>83</v>
      </c>
      <c r="B113" s="17" t="s">
        <v>341</v>
      </c>
      <c r="C113" s="17">
        <v>79564016</v>
      </c>
      <c r="D113"/>
    </row>
    <row r="114" spans="1:4" ht="16" x14ac:dyDescent="0.2">
      <c r="A114" s="17" t="s">
        <v>84</v>
      </c>
      <c r="B114" s="17" t="s">
        <v>342</v>
      </c>
      <c r="C114" s="17">
        <v>36610632</v>
      </c>
      <c r="D114"/>
    </row>
    <row r="115" spans="1:4" ht="16" x14ac:dyDescent="0.2">
      <c r="A115" s="17" t="s">
        <v>80</v>
      </c>
      <c r="B115" s="17" t="s">
        <v>343</v>
      </c>
      <c r="C115" s="17">
        <v>335439</v>
      </c>
      <c r="D115"/>
    </row>
    <row r="116" spans="1:4" ht="16" x14ac:dyDescent="0.2">
      <c r="A116" s="17" t="s">
        <v>86</v>
      </c>
      <c r="B116" s="17" t="s">
        <v>344</v>
      </c>
      <c r="C116" s="17">
        <v>8546000</v>
      </c>
      <c r="D116"/>
    </row>
    <row r="117" spans="1:4" ht="16" x14ac:dyDescent="0.2">
      <c r="A117" s="17" t="s">
        <v>87</v>
      </c>
      <c r="B117" s="17" t="s">
        <v>345</v>
      </c>
      <c r="C117" s="17">
        <v>60627498</v>
      </c>
      <c r="D117"/>
    </row>
    <row r="118" spans="1:4" ht="16" x14ac:dyDescent="0.2">
      <c r="A118" s="17" t="s">
        <v>88</v>
      </c>
      <c r="B118" s="17" t="s">
        <v>346</v>
      </c>
      <c r="C118" s="17">
        <v>2906238</v>
      </c>
      <c r="D118"/>
    </row>
    <row r="119" spans="1:4" ht="16" x14ac:dyDescent="0.2">
      <c r="A119" s="17" t="s">
        <v>90</v>
      </c>
      <c r="B119" s="17" t="s">
        <v>347</v>
      </c>
      <c r="C119" s="17">
        <v>9551467</v>
      </c>
      <c r="D119"/>
    </row>
    <row r="120" spans="1:4" ht="16" x14ac:dyDescent="0.2">
      <c r="A120" s="17" t="s">
        <v>89</v>
      </c>
      <c r="B120" s="17" t="s">
        <v>348</v>
      </c>
      <c r="C120" s="17">
        <v>126994511</v>
      </c>
      <c r="D120"/>
    </row>
    <row r="121" spans="1:4" ht="16" x14ac:dyDescent="0.2">
      <c r="A121" s="17" t="s">
        <v>91</v>
      </c>
      <c r="B121" s="17" t="s">
        <v>349</v>
      </c>
      <c r="C121" s="17">
        <v>17794055</v>
      </c>
      <c r="D121"/>
    </row>
    <row r="122" spans="1:4" ht="16" x14ac:dyDescent="0.2">
      <c r="A122" s="17" t="s">
        <v>92</v>
      </c>
      <c r="B122" s="17" t="s">
        <v>350</v>
      </c>
      <c r="C122" s="17">
        <v>49051686</v>
      </c>
      <c r="D122"/>
    </row>
    <row r="123" spans="1:4" ht="16" x14ac:dyDescent="0.2">
      <c r="A123" s="17" t="s">
        <v>96</v>
      </c>
      <c r="B123" s="17" t="s">
        <v>351</v>
      </c>
      <c r="C123" s="17">
        <v>6079500</v>
      </c>
      <c r="D123"/>
    </row>
    <row r="124" spans="1:4" ht="16" x14ac:dyDescent="0.2">
      <c r="A124" s="17" t="s">
        <v>35</v>
      </c>
      <c r="B124" s="17" t="s">
        <v>352</v>
      </c>
      <c r="C124" s="17">
        <v>15766293</v>
      </c>
      <c r="D124"/>
    </row>
    <row r="125" spans="1:4" ht="16" x14ac:dyDescent="0.2">
      <c r="A125" s="17" t="s">
        <v>93</v>
      </c>
      <c r="B125" s="17" t="s">
        <v>353</v>
      </c>
      <c r="C125" s="17">
        <v>112524</v>
      </c>
      <c r="D125"/>
    </row>
    <row r="126" spans="1:4" ht="16" x14ac:dyDescent="0.2">
      <c r="A126" s="17" t="s">
        <v>161</v>
      </c>
      <c r="B126" s="17" t="s">
        <v>354</v>
      </c>
      <c r="C126" s="17">
        <v>51625</v>
      </c>
      <c r="D126"/>
    </row>
    <row r="127" spans="1:4" ht="16" x14ac:dyDescent="0.2">
      <c r="A127" s="17" t="s">
        <v>94</v>
      </c>
      <c r="B127" s="17" t="s">
        <v>355</v>
      </c>
      <c r="C127" s="17">
        <v>51245707</v>
      </c>
      <c r="D127"/>
    </row>
    <row r="128" spans="1:4" ht="16" x14ac:dyDescent="0.2">
      <c r="A128" s="17" t="s">
        <v>356</v>
      </c>
      <c r="B128" s="17" t="s">
        <v>357</v>
      </c>
      <c r="C128" s="17">
        <v>3956873</v>
      </c>
      <c r="D128"/>
    </row>
    <row r="129" spans="1:4" ht="16" x14ac:dyDescent="0.2">
      <c r="A129" s="17" t="s">
        <v>358</v>
      </c>
      <c r="B129" s="17" t="s">
        <v>359</v>
      </c>
      <c r="C129" s="17">
        <v>597399287</v>
      </c>
      <c r="D129"/>
    </row>
    <row r="130" spans="1:4" ht="16" x14ac:dyDescent="0.2">
      <c r="A130" s="17" t="s">
        <v>97</v>
      </c>
      <c r="B130" s="17" t="s">
        <v>360</v>
      </c>
      <c r="C130" s="17">
        <v>6845846</v>
      </c>
      <c r="D130"/>
    </row>
    <row r="131" spans="1:4" ht="16" x14ac:dyDescent="0.2">
      <c r="A131" s="17" t="s">
        <v>99</v>
      </c>
      <c r="B131" s="17" t="s">
        <v>361</v>
      </c>
      <c r="C131" s="17">
        <v>6711121</v>
      </c>
      <c r="D131"/>
    </row>
    <row r="132" spans="1:4" ht="16" x14ac:dyDescent="0.2">
      <c r="A132" s="17" t="s">
        <v>101</v>
      </c>
      <c r="B132" s="17" t="s">
        <v>362</v>
      </c>
      <c r="C132" s="17">
        <v>4586788</v>
      </c>
      <c r="D132"/>
    </row>
    <row r="133" spans="1:4" ht="16" x14ac:dyDescent="0.2">
      <c r="A133" s="17" t="s">
        <v>102</v>
      </c>
      <c r="B133" s="17" t="s">
        <v>363</v>
      </c>
      <c r="C133" s="17">
        <v>6492164</v>
      </c>
      <c r="D133"/>
    </row>
    <row r="134" spans="1:4" ht="16" x14ac:dyDescent="0.2">
      <c r="A134" s="17" t="s">
        <v>162</v>
      </c>
      <c r="B134" s="17" t="s">
        <v>364</v>
      </c>
      <c r="C134" s="17">
        <v>180024</v>
      </c>
      <c r="D134"/>
    </row>
    <row r="135" spans="1:4" ht="16" x14ac:dyDescent="0.2">
      <c r="A135" s="17" t="s">
        <v>365</v>
      </c>
      <c r="B135" s="17" t="s">
        <v>366</v>
      </c>
      <c r="C135" s="17">
        <v>629240066</v>
      </c>
      <c r="D135"/>
    </row>
    <row r="136" spans="1:4" ht="16" x14ac:dyDescent="0.2">
      <c r="A136" s="17" t="s">
        <v>367</v>
      </c>
      <c r="B136" s="17" t="s">
        <v>368</v>
      </c>
      <c r="C136" s="17">
        <v>963511276</v>
      </c>
      <c r="D136"/>
    </row>
    <row r="137" spans="1:4" ht="16" x14ac:dyDescent="0.2">
      <c r="A137" s="17" t="s">
        <v>369</v>
      </c>
      <c r="B137" s="17" t="s">
        <v>370</v>
      </c>
      <c r="C137" s="17">
        <v>670117389</v>
      </c>
      <c r="D137"/>
    </row>
    <row r="138" spans="1:4" ht="16" x14ac:dyDescent="0.2">
      <c r="A138" s="17" t="s">
        <v>371</v>
      </c>
      <c r="B138" s="17" t="s">
        <v>372</v>
      </c>
      <c r="C138" s="17">
        <v>37658</v>
      </c>
      <c r="D138"/>
    </row>
    <row r="139" spans="1:4" ht="16" x14ac:dyDescent="0.2">
      <c r="A139" s="17" t="s">
        <v>160</v>
      </c>
      <c r="B139" s="17" t="s">
        <v>373</v>
      </c>
      <c r="C139" s="17">
        <v>21203000</v>
      </c>
      <c r="D139"/>
    </row>
    <row r="140" spans="1:4" ht="16" x14ac:dyDescent="0.2">
      <c r="A140" s="17" t="s">
        <v>374</v>
      </c>
      <c r="B140" s="17" t="s">
        <v>375</v>
      </c>
      <c r="C140" s="17">
        <v>2939830821</v>
      </c>
      <c r="D140"/>
    </row>
    <row r="141" spans="1:4" ht="16" x14ac:dyDescent="0.2">
      <c r="A141" s="17" t="s">
        <v>376</v>
      </c>
      <c r="B141" s="17" t="s">
        <v>377</v>
      </c>
      <c r="C141" s="17">
        <v>6227752871</v>
      </c>
      <c r="D141"/>
    </row>
    <row r="142" spans="1:4" ht="16" x14ac:dyDescent="0.2">
      <c r="A142" s="17" t="s">
        <v>100</v>
      </c>
      <c r="B142" s="17" t="s">
        <v>378</v>
      </c>
      <c r="C142" s="17">
        <v>2075001</v>
      </c>
      <c r="D142"/>
    </row>
    <row r="143" spans="1:4" ht="16" x14ac:dyDescent="0.2">
      <c r="A143" s="17" t="s">
        <v>379</v>
      </c>
      <c r="B143" s="17" t="s">
        <v>380</v>
      </c>
      <c r="C143" s="17">
        <v>2262158994</v>
      </c>
      <c r="D143"/>
    </row>
    <row r="144" spans="1:4" ht="16" x14ac:dyDescent="0.2">
      <c r="A144" s="17" t="s">
        <v>103</v>
      </c>
      <c r="B144" s="17" t="s">
        <v>381</v>
      </c>
      <c r="C144" s="17">
        <v>2868231</v>
      </c>
      <c r="D144"/>
    </row>
    <row r="145" spans="1:4" ht="16" x14ac:dyDescent="0.2">
      <c r="A145" s="17" t="s">
        <v>104</v>
      </c>
      <c r="B145" s="17" t="s">
        <v>382</v>
      </c>
      <c r="C145" s="17">
        <v>582014</v>
      </c>
      <c r="D145"/>
    </row>
    <row r="146" spans="1:4" ht="16" x14ac:dyDescent="0.2">
      <c r="A146" s="17" t="s">
        <v>98</v>
      </c>
      <c r="B146" s="17" t="s">
        <v>383</v>
      </c>
      <c r="C146" s="17">
        <v>1959537</v>
      </c>
      <c r="D146"/>
    </row>
    <row r="147" spans="1:4" ht="16" x14ac:dyDescent="0.2">
      <c r="A147" s="17" t="s">
        <v>105</v>
      </c>
      <c r="B147" s="17" t="s">
        <v>384</v>
      </c>
      <c r="C147" s="17">
        <v>612836</v>
      </c>
      <c r="D147"/>
    </row>
    <row r="148" spans="1:4" ht="16" x14ac:dyDescent="0.2">
      <c r="A148" s="17" t="s">
        <v>385</v>
      </c>
      <c r="B148" s="17" t="s">
        <v>386</v>
      </c>
      <c r="C148" s="17">
        <v>36065</v>
      </c>
      <c r="D148"/>
    </row>
    <row r="149" spans="1:4" ht="16" x14ac:dyDescent="0.2">
      <c r="A149" s="17" t="s">
        <v>121</v>
      </c>
      <c r="B149" s="17" t="s">
        <v>387</v>
      </c>
      <c r="C149" s="17">
        <v>35126296</v>
      </c>
      <c r="D149"/>
    </row>
    <row r="150" spans="1:4" ht="16" x14ac:dyDescent="0.2">
      <c r="A150" s="17" t="s">
        <v>388</v>
      </c>
      <c r="B150" s="17" t="s">
        <v>389</v>
      </c>
      <c r="C150" s="17">
        <v>38070</v>
      </c>
      <c r="D150"/>
    </row>
    <row r="151" spans="1:4" ht="16" x14ac:dyDescent="0.2">
      <c r="A151" s="17" t="s">
        <v>118</v>
      </c>
      <c r="B151" s="17" t="s">
        <v>390</v>
      </c>
      <c r="C151" s="17">
        <v>3551954</v>
      </c>
      <c r="D151"/>
    </row>
    <row r="152" spans="1:4" ht="16" x14ac:dyDescent="0.2">
      <c r="A152" s="17" t="s">
        <v>107</v>
      </c>
      <c r="B152" s="17" t="s">
        <v>391</v>
      </c>
      <c r="C152" s="17">
        <v>24894380</v>
      </c>
      <c r="D152"/>
    </row>
    <row r="153" spans="1:4" ht="16" x14ac:dyDescent="0.2">
      <c r="A153" s="17" t="s">
        <v>110</v>
      </c>
      <c r="B153" s="17" t="s">
        <v>392</v>
      </c>
      <c r="C153" s="17">
        <v>475513</v>
      </c>
      <c r="D153"/>
    </row>
    <row r="154" spans="1:4" ht="16" x14ac:dyDescent="0.2">
      <c r="A154" s="17" t="s">
        <v>393</v>
      </c>
      <c r="B154" s="17" t="s">
        <v>394</v>
      </c>
      <c r="C154" s="17">
        <v>433597626</v>
      </c>
      <c r="D154"/>
    </row>
    <row r="155" spans="1:4" ht="16" x14ac:dyDescent="0.2">
      <c r="A155" s="17" t="s">
        <v>116</v>
      </c>
      <c r="B155" s="17" t="s">
        <v>395</v>
      </c>
      <c r="C155" s="17">
        <v>123333376</v>
      </c>
      <c r="D155"/>
    </row>
    <row r="156" spans="1:4" ht="16" x14ac:dyDescent="0.2">
      <c r="A156" s="17" t="s">
        <v>113</v>
      </c>
      <c r="B156" s="17" t="s">
        <v>396</v>
      </c>
      <c r="C156" s="17">
        <v>57735</v>
      </c>
      <c r="D156"/>
    </row>
    <row r="157" spans="1:4" ht="16" x14ac:dyDescent="0.2">
      <c r="A157" s="17" t="s">
        <v>397</v>
      </c>
      <c r="B157" s="17" t="s">
        <v>398</v>
      </c>
      <c r="C157" s="17">
        <v>5557635482</v>
      </c>
      <c r="D157"/>
    </row>
    <row r="158" spans="1:4" ht="16" x14ac:dyDescent="0.2">
      <c r="A158" s="3" t="s">
        <v>106</v>
      </c>
      <c r="B158" s="17" t="s">
        <v>399</v>
      </c>
      <c r="C158" s="17">
        <v>2080745</v>
      </c>
      <c r="D158"/>
    </row>
    <row r="159" spans="1:4" ht="16" x14ac:dyDescent="0.2">
      <c r="A159" s="17" t="s">
        <v>111</v>
      </c>
      <c r="B159" s="17" t="s">
        <v>400</v>
      </c>
      <c r="C159" s="17">
        <v>17965429</v>
      </c>
      <c r="D159"/>
    </row>
    <row r="160" spans="1:4" ht="16" x14ac:dyDescent="0.2">
      <c r="A160" s="17" t="s">
        <v>112</v>
      </c>
      <c r="B160" s="17" t="s">
        <v>401</v>
      </c>
      <c r="C160" s="17">
        <v>455356</v>
      </c>
      <c r="D160"/>
    </row>
    <row r="161" spans="1:4" ht="16" x14ac:dyDescent="0.2">
      <c r="A161" s="17" t="s">
        <v>402</v>
      </c>
      <c r="B161" s="17" t="s">
        <v>403</v>
      </c>
      <c r="C161" s="17">
        <v>53045226</v>
      </c>
      <c r="D161"/>
    </row>
    <row r="162" spans="1:4" ht="16" x14ac:dyDescent="0.2">
      <c r="A162" s="17" t="s">
        <v>404</v>
      </c>
      <c r="B162" s="17" t="s">
        <v>405</v>
      </c>
      <c r="C162" s="17">
        <v>370276461</v>
      </c>
      <c r="D162"/>
    </row>
    <row r="163" spans="1:4" ht="16" x14ac:dyDescent="0.2">
      <c r="A163" s="17" t="s">
        <v>120</v>
      </c>
      <c r="B163" s="17" t="s">
        <v>406</v>
      </c>
      <c r="C163" s="17">
        <v>622303</v>
      </c>
      <c r="D163"/>
    </row>
    <row r="164" spans="1:4" ht="16" x14ac:dyDescent="0.2">
      <c r="A164" s="17" t="s">
        <v>119</v>
      </c>
      <c r="B164" s="17" t="s">
        <v>407</v>
      </c>
      <c r="C164" s="17">
        <v>3056359</v>
      </c>
      <c r="D164"/>
    </row>
    <row r="165" spans="1:4" ht="16" x14ac:dyDescent="0.2">
      <c r="A165" s="17" t="s">
        <v>408</v>
      </c>
      <c r="B165" s="17" t="s">
        <v>409</v>
      </c>
      <c r="C165" s="17">
        <v>56188</v>
      </c>
      <c r="D165"/>
    </row>
    <row r="166" spans="1:4" ht="16" x14ac:dyDescent="0.2">
      <c r="A166" s="17" t="s">
        <v>122</v>
      </c>
      <c r="B166" s="17" t="s">
        <v>410</v>
      </c>
      <c r="C166" s="17">
        <v>27829942</v>
      </c>
      <c r="D166"/>
    </row>
    <row r="167" spans="1:4" ht="16" x14ac:dyDescent="0.2">
      <c r="A167" s="17" t="s">
        <v>114</v>
      </c>
      <c r="B167" s="17" t="s">
        <v>411</v>
      </c>
      <c r="C167" s="17">
        <v>4163534</v>
      </c>
      <c r="D167"/>
    </row>
    <row r="168" spans="1:4" ht="16" x14ac:dyDescent="0.2">
      <c r="A168" s="17" t="s">
        <v>115</v>
      </c>
      <c r="B168" s="17" t="s">
        <v>412</v>
      </c>
      <c r="C168" s="17">
        <v>1263473</v>
      </c>
      <c r="D168"/>
    </row>
    <row r="169" spans="1:4" ht="16" x14ac:dyDescent="0.2">
      <c r="A169" s="17" t="s">
        <v>108</v>
      </c>
      <c r="B169" s="17" t="s">
        <v>413</v>
      </c>
      <c r="C169" s="17">
        <v>17205289</v>
      </c>
      <c r="D169"/>
    </row>
    <row r="170" spans="1:4" ht="16" x14ac:dyDescent="0.2">
      <c r="A170" s="17" t="s">
        <v>109</v>
      </c>
      <c r="B170" s="17" t="s">
        <v>414</v>
      </c>
      <c r="C170" s="17">
        <v>30684804</v>
      </c>
      <c r="D170"/>
    </row>
    <row r="171" spans="1:4" ht="16" x14ac:dyDescent="0.2">
      <c r="A171" s="17" t="s">
        <v>415</v>
      </c>
      <c r="B171" s="17" t="s">
        <v>416</v>
      </c>
      <c r="C171" s="17">
        <v>359245384</v>
      </c>
      <c r="D171"/>
    </row>
    <row r="172" spans="1:4" ht="16" x14ac:dyDescent="0.2">
      <c r="A172" s="17" t="s">
        <v>123</v>
      </c>
      <c r="B172" s="17" t="s">
        <v>417</v>
      </c>
      <c r="C172" s="17">
        <v>2358041</v>
      </c>
      <c r="D172"/>
    </row>
    <row r="173" spans="1:4" ht="16" x14ac:dyDescent="0.2">
      <c r="A173" s="17" t="s">
        <v>418</v>
      </c>
      <c r="B173" s="17" t="s">
        <v>419</v>
      </c>
      <c r="C173" s="17">
        <v>276550</v>
      </c>
      <c r="D173"/>
    </row>
    <row r="174" spans="1:4" ht="16" x14ac:dyDescent="0.2">
      <c r="A174" s="17" t="s">
        <v>128</v>
      </c>
      <c r="B174" s="17" t="s">
        <v>420</v>
      </c>
      <c r="C174" s="17">
        <v>20788838</v>
      </c>
      <c r="D174"/>
    </row>
    <row r="175" spans="1:4" ht="16" x14ac:dyDescent="0.2">
      <c r="A175" s="17" t="s">
        <v>129</v>
      </c>
      <c r="B175" s="17" t="s">
        <v>421</v>
      </c>
      <c r="C175" s="17">
        <v>185960289</v>
      </c>
      <c r="D175"/>
    </row>
    <row r="176" spans="1:4" ht="16" x14ac:dyDescent="0.2">
      <c r="A176" s="17" t="s">
        <v>127</v>
      </c>
      <c r="B176" s="17" t="s">
        <v>422</v>
      </c>
      <c r="C176" s="17">
        <v>6303974</v>
      </c>
      <c r="D176"/>
    </row>
    <row r="177" spans="1:4" ht="16" x14ac:dyDescent="0.2">
      <c r="A177" s="17" t="s">
        <v>125</v>
      </c>
      <c r="B177" s="17" t="s">
        <v>423</v>
      </c>
      <c r="C177" s="17">
        <v>17030314</v>
      </c>
      <c r="D177"/>
    </row>
    <row r="178" spans="1:4" ht="16" x14ac:dyDescent="0.2">
      <c r="A178" s="17" t="s">
        <v>130</v>
      </c>
      <c r="B178" s="17" t="s">
        <v>424</v>
      </c>
      <c r="C178" s="17">
        <v>5234519</v>
      </c>
      <c r="D178"/>
    </row>
    <row r="179" spans="1:4" ht="16" x14ac:dyDescent="0.2">
      <c r="A179" s="17" t="s">
        <v>124</v>
      </c>
      <c r="B179" s="17" t="s">
        <v>425</v>
      </c>
      <c r="C179" s="17">
        <v>27261131</v>
      </c>
      <c r="D179"/>
    </row>
    <row r="180" spans="1:4" ht="16" x14ac:dyDescent="0.2">
      <c r="A180" s="17" t="s">
        <v>426</v>
      </c>
      <c r="B180" s="17" t="s">
        <v>427</v>
      </c>
      <c r="C180" s="17">
        <v>13049</v>
      </c>
      <c r="D180"/>
    </row>
    <row r="181" spans="1:4" ht="16" x14ac:dyDescent="0.2">
      <c r="A181" s="17" t="s">
        <v>126</v>
      </c>
      <c r="B181" s="17" t="s">
        <v>428</v>
      </c>
      <c r="C181" s="17">
        <v>4693200</v>
      </c>
      <c r="D181"/>
    </row>
    <row r="182" spans="1:4" ht="16" x14ac:dyDescent="0.2">
      <c r="A182" s="17" t="s">
        <v>429</v>
      </c>
      <c r="B182" s="17" t="s">
        <v>430</v>
      </c>
      <c r="C182" s="17">
        <v>1288747101</v>
      </c>
      <c r="D182"/>
    </row>
    <row r="183" spans="1:4" ht="16" x14ac:dyDescent="0.2">
      <c r="A183" s="17" t="s">
        <v>131</v>
      </c>
      <c r="B183" s="17" t="s">
        <v>431</v>
      </c>
      <c r="C183" s="17">
        <v>4479219</v>
      </c>
      <c r="D183"/>
    </row>
    <row r="184" spans="1:4" ht="16" x14ac:dyDescent="0.2">
      <c r="A184" s="17" t="s">
        <v>432</v>
      </c>
      <c r="B184" s="17" t="s">
        <v>433</v>
      </c>
      <c r="C184" s="17">
        <v>29542879</v>
      </c>
      <c r="D184"/>
    </row>
    <row r="185" spans="1:4" ht="16" x14ac:dyDescent="0.2">
      <c r="A185" s="17" t="s">
        <v>132</v>
      </c>
      <c r="B185" s="17" t="s">
        <v>434</v>
      </c>
      <c r="C185" s="17">
        <v>203627284</v>
      </c>
      <c r="D185"/>
    </row>
    <row r="186" spans="1:4" ht="16" x14ac:dyDescent="0.2">
      <c r="A186" s="17" t="s">
        <v>134</v>
      </c>
      <c r="B186" s="17" t="s">
        <v>435</v>
      </c>
      <c r="C186" s="17">
        <v>4037078</v>
      </c>
      <c r="D186"/>
    </row>
    <row r="187" spans="1:4" ht="16" x14ac:dyDescent="0.2">
      <c r="A187" s="17" t="s">
        <v>137</v>
      </c>
      <c r="B187" s="17" t="s">
        <v>436</v>
      </c>
      <c r="C187" s="17">
        <v>30926032</v>
      </c>
      <c r="D187"/>
    </row>
    <row r="188" spans="1:4" ht="16" x14ac:dyDescent="0.2">
      <c r="A188" s="17" t="s">
        <v>138</v>
      </c>
      <c r="B188" s="17" t="s">
        <v>437</v>
      </c>
      <c r="C188" s="17">
        <v>103663927</v>
      </c>
      <c r="D188"/>
    </row>
    <row r="189" spans="1:4" ht="16" x14ac:dyDescent="0.2">
      <c r="A189" s="17" t="s">
        <v>133</v>
      </c>
      <c r="B189" s="17" t="s">
        <v>438</v>
      </c>
      <c r="C189" s="17">
        <v>17725</v>
      </c>
      <c r="D189"/>
    </row>
    <row r="190" spans="1:4" ht="16" x14ac:dyDescent="0.2">
      <c r="A190" s="17" t="s">
        <v>135</v>
      </c>
      <c r="B190" s="17" t="s">
        <v>439</v>
      </c>
      <c r="C190" s="17">
        <v>8271760</v>
      </c>
      <c r="D190"/>
    </row>
    <row r="191" spans="1:4" ht="16" x14ac:dyDescent="0.2">
      <c r="A191" s="17" t="s">
        <v>139</v>
      </c>
      <c r="B191" s="17" t="s">
        <v>440</v>
      </c>
      <c r="C191" s="17">
        <v>37970087</v>
      </c>
      <c r="D191"/>
    </row>
    <row r="192" spans="1:4" ht="16" x14ac:dyDescent="0.2">
      <c r="A192" s="17" t="s">
        <v>441</v>
      </c>
      <c r="B192" s="17" t="s">
        <v>442</v>
      </c>
      <c r="C192" s="17">
        <v>869943914</v>
      </c>
      <c r="D192"/>
    </row>
    <row r="193" spans="1:4" ht="16" x14ac:dyDescent="0.2">
      <c r="A193" s="17" t="s">
        <v>141</v>
      </c>
      <c r="B193" s="17" t="s">
        <v>443</v>
      </c>
      <c r="C193" s="17">
        <v>3406495</v>
      </c>
      <c r="D193"/>
    </row>
    <row r="194" spans="1:4" ht="16" x14ac:dyDescent="0.2">
      <c r="A194" s="17" t="s">
        <v>444</v>
      </c>
      <c r="B194" s="17" t="s">
        <v>445</v>
      </c>
      <c r="C194" s="17">
        <v>25307744</v>
      </c>
      <c r="D194"/>
    </row>
    <row r="195" spans="1:4" ht="16" x14ac:dyDescent="0.2">
      <c r="A195" s="17" t="s">
        <v>140</v>
      </c>
      <c r="B195" s="17" t="s">
        <v>446</v>
      </c>
      <c r="C195" s="17">
        <v>10325452</v>
      </c>
      <c r="D195"/>
    </row>
    <row r="196" spans="1:4" ht="16" x14ac:dyDescent="0.2">
      <c r="A196" s="17" t="s">
        <v>136</v>
      </c>
      <c r="B196" s="17" t="s">
        <v>447</v>
      </c>
      <c r="C196" s="17">
        <v>6777872</v>
      </c>
      <c r="D196"/>
    </row>
    <row r="197" spans="1:4" ht="16" x14ac:dyDescent="0.2">
      <c r="A197" s="17" t="s">
        <v>448</v>
      </c>
      <c r="B197" s="17" t="s">
        <v>449</v>
      </c>
      <c r="C197" s="17">
        <v>4367088</v>
      </c>
      <c r="D197"/>
    </row>
    <row r="198" spans="1:4" ht="16" x14ac:dyDescent="0.2">
      <c r="A198" s="17" t="s">
        <v>450</v>
      </c>
      <c r="B198" s="17" t="s">
        <v>451</v>
      </c>
      <c r="C198" s="17">
        <v>2388307</v>
      </c>
      <c r="D198"/>
    </row>
    <row r="199" spans="1:4" ht="16" x14ac:dyDescent="0.2">
      <c r="A199" s="17" t="s">
        <v>452</v>
      </c>
      <c r="B199" s="17" t="s">
        <v>453</v>
      </c>
      <c r="C199" s="17">
        <v>1101992071</v>
      </c>
      <c r="D199"/>
    </row>
    <row r="200" spans="1:4" ht="16" x14ac:dyDescent="0.2">
      <c r="A200" s="17" t="s">
        <v>454</v>
      </c>
      <c r="B200" s="17" t="s">
        <v>455</v>
      </c>
      <c r="C200" s="17">
        <v>274575</v>
      </c>
      <c r="D200"/>
    </row>
    <row r="201" spans="1:4" ht="16" x14ac:dyDescent="0.2">
      <c r="A201" s="17" t="s">
        <v>142</v>
      </c>
      <c r="B201" s="17" t="s">
        <v>456</v>
      </c>
      <c r="C201" s="17">
        <v>2654374</v>
      </c>
      <c r="D201"/>
    </row>
    <row r="202" spans="1:4" ht="16" x14ac:dyDescent="0.2">
      <c r="A202" s="17" t="s">
        <v>143</v>
      </c>
      <c r="B202" s="17" t="s">
        <v>457</v>
      </c>
      <c r="C202" s="17">
        <v>19702332</v>
      </c>
      <c r="D202"/>
    </row>
    <row r="203" spans="1:4" ht="16" x14ac:dyDescent="0.2">
      <c r="A203" s="17" t="s">
        <v>144</v>
      </c>
      <c r="B203" s="17" t="s">
        <v>458</v>
      </c>
      <c r="C203" s="17">
        <v>144342396</v>
      </c>
      <c r="D203"/>
    </row>
    <row r="204" spans="1:4" ht="16" x14ac:dyDescent="0.2">
      <c r="A204" s="17" t="s">
        <v>145</v>
      </c>
      <c r="B204" s="17" t="s">
        <v>459</v>
      </c>
      <c r="C204" s="17">
        <v>11668818</v>
      </c>
      <c r="D204"/>
    </row>
    <row r="205" spans="1:4" ht="16" x14ac:dyDescent="0.2">
      <c r="A205" s="17" t="s">
        <v>460</v>
      </c>
      <c r="B205" s="17" t="s">
        <v>461</v>
      </c>
      <c r="C205" s="17">
        <v>1771167194</v>
      </c>
      <c r="D205"/>
    </row>
    <row r="206" spans="1:4" ht="16" x14ac:dyDescent="0.2">
      <c r="A206" s="17" t="s">
        <v>148</v>
      </c>
      <c r="B206" s="17" t="s">
        <v>462</v>
      </c>
      <c r="C206" s="17">
        <v>32442572</v>
      </c>
      <c r="D206"/>
    </row>
    <row r="207" spans="1:4" ht="16" x14ac:dyDescent="0.2">
      <c r="A207" s="17" t="s">
        <v>164</v>
      </c>
      <c r="B207" s="17" t="s">
        <v>463</v>
      </c>
      <c r="C207" s="17">
        <v>39847440</v>
      </c>
      <c r="D207"/>
    </row>
    <row r="208" spans="1:4" ht="16" x14ac:dyDescent="0.2">
      <c r="A208" s="17" t="s">
        <v>149</v>
      </c>
      <c r="B208" s="17" t="s">
        <v>464</v>
      </c>
      <c r="C208" s="17">
        <v>14993528</v>
      </c>
      <c r="D208"/>
    </row>
    <row r="209" spans="1:4" ht="16" x14ac:dyDescent="0.2">
      <c r="A209" s="17" t="s">
        <v>153</v>
      </c>
      <c r="B209" s="17" t="s">
        <v>465</v>
      </c>
      <c r="C209" s="17">
        <v>5607283</v>
      </c>
      <c r="D209"/>
    </row>
    <row r="210" spans="1:4" ht="16" x14ac:dyDescent="0.2">
      <c r="A210" s="17" t="s">
        <v>156</v>
      </c>
      <c r="B210" s="17" t="s">
        <v>466</v>
      </c>
      <c r="C210" s="17">
        <v>619437</v>
      </c>
      <c r="D210"/>
    </row>
    <row r="211" spans="1:4" ht="16" x14ac:dyDescent="0.2">
      <c r="A211" s="17" t="s">
        <v>152</v>
      </c>
      <c r="B211" s="17" t="s">
        <v>467</v>
      </c>
      <c r="C211" s="17">
        <v>7328838</v>
      </c>
      <c r="D211"/>
    </row>
    <row r="212" spans="1:4" ht="16" x14ac:dyDescent="0.2">
      <c r="A212" s="17" t="s">
        <v>57</v>
      </c>
      <c r="B212" s="17" t="s">
        <v>468</v>
      </c>
      <c r="C212" s="17">
        <v>6356143</v>
      </c>
      <c r="D212"/>
    </row>
    <row r="213" spans="1:4" ht="16" x14ac:dyDescent="0.2">
      <c r="A213" s="17" t="s">
        <v>469</v>
      </c>
      <c r="B213" s="17" t="s">
        <v>470</v>
      </c>
      <c r="C213" s="17">
        <v>33504</v>
      </c>
      <c r="D213"/>
    </row>
    <row r="214" spans="1:4" ht="16" x14ac:dyDescent="0.2">
      <c r="A214" s="17" t="s">
        <v>471</v>
      </c>
      <c r="B214" s="17" t="s">
        <v>472</v>
      </c>
      <c r="C214" s="17">
        <v>14185613</v>
      </c>
      <c r="D214"/>
    </row>
    <row r="215" spans="1:4" ht="16" x14ac:dyDescent="0.2">
      <c r="A215" s="17" t="s">
        <v>150</v>
      </c>
      <c r="B215" s="17" t="s">
        <v>473</v>
      </c>
      <c r="C215" s="17">
        <v>7058322</v>
      </c>
      <c r="D215"/>
    </row>
    <row r="216" spans="1:4" ht="16" x14ac:dyDescent="0.2">
      <c r="A216" s="17" t="s">
        <v>474</v>
      </c>
      <c r="B216" s="17" t="s">
        <v>475</v>
      </c>
      <c r="C216" s="17">
        <v>1022431864</v>
      </c>
      <c r="D216"/>
    </row>
    <row r="217" spans="1:4" ht="16" x14ac:dyDescent="0.2">
      <c r="A217" s="17" t="s">
        <v>158</v>
      </c>
      <c r="B217" s="17" t="s">
        <v>476</v>
      </c>
      <c r="C217" s="17">
        <v>10832512</v>
      </c>
      <c r="D217"/>
    </row>
    <row r="218" spans="1:4" ht="16" x14ac:dyDescent="0.2">
      <c r="A218" s="17" t="s">
        <v>477</v>
      </c>
      <c r="B218" s="17" t="s">
        <v>478</v>
      </c>
      <c r="C218" s="17">
        <v>1022526541</v>
      </c>
      <c r="D218"/>
    </row>
    <row r="219" spans="1:4" ht="16" x14ac:dyDescent="0.2">
      <c r="A219" s="17" t="s">
        <v>479</v>
      </c>
      <c r="B219" s="17" t="s">
        <v>480</v>
      </c>
      <c r="C219" s="17">
        <v>39200572</v>
      </c>
      <c r="D219"/>
    </row>
    <row r="220" spans="1:4" ht="16" x14ac:dyDescent="0.2">
      <c r="A220" s="17" t="s">
        <v>147</v>
      </c>
      <c r="B220" s="17" t="s">
        <v>481</v>
      </c>
      <c r="C220" s="17">
        <v>203227</v>
      </c>
      <c r="D220"/>
    </row>
    <row r="221" spans="1:4" ht="16" x14ac:dyDescent="0.2">
      <c r="A221" s="17" t="s">
        <v>165</v>
      </c>
      <c r="B221" s="17" t="s">
        <v>482</v>
      </c>
      <c r="C221" s="17">
        <v>564888</v>
      </c>
      <c r="D221"/>
    </row>
    <row r="222" spans="1:4" ht="16" x14ac:dyDescent="0.2">
      <c r="A222" s="17" t="s">
        <v>154</v>
      </c>
      <c r="B222" s="17" t="s">
        <v>483</v>
      </c>
      <c r="C222" s="17">
        <v>5430798</v>
      </c>
      <c r="D222"/>
    </row>
    <row r="223" spans="1:4" ht="16" x14ac:dyDescent="0.2">
      <c r="A223" s="17" t="s">
        <v>155</v>
      </c>
      <c r="B223" s="17" t="s">
        <v>484</v>
      </c>
      <c r="C223" s="17">
        <v>2065042</v>
      </c>
      <c r="D223"/>
    </row>
    <row r="224" spans="1:4" ht="16" x14ac:dyDescent="0.2">
      <c r="A224" s="17" t="s">
        <v>167</v>
      </c>
      <c r="B224" s="17" t="s">
        <v>485</v>
      </c>
      <c r="C224" s="17">
        <v>9923085</v>
      </c>
      <c r="D224"/>
    </row>
    <row r="225" spans="1:4" ht="16" x14ac:dyDescent="0.2">
      <c r="A225" s="17" t="s">
        <v>166</v>
      </c>
      <c r="B225" s="17" t="s">
        <v>486</v>
      </c>
      <c r="C225" s="17">
        <v>1113984</v>
      </c>
      <c r="D225"/>
    </row>
    <row r="226" spans="1:4" ht="16" x14ac:dyDescent="0.2">
      <c r="A226" s="17" t="s">
        <v>487</v>
      </c>
      <c r="B226" s="17" t="s">
        <v>488</v>
      </c>
      <c r="C226" s="17">
        <v>39969</v>
      </c>
      <c r="D226"/>
    </row>
    <row r="227" spans="1:4" ht="16" x14ac:dyDescent="0.2">
      <c r="A227" s="17" t="s">
        <v>151</v>
      </c>
      <c r="B227" s="17" t="s">
        <v>489</v>
      </c>
      <c r="C227" s="17">
        <v>94677</v>
      </c>
      <c r="D227"/>
    </row>
    <row r="228" spans="1:4" ht="16" x14ac:dyDescent="0.2">
      <c r="A228" s="17" t="s">
        <v>490</v>
      </c>
      <c r="B228" s="17" t="s">
        <v>491</v>
      </c>
      <c r="C228" s="17">
        <v>17453933</v>
      </c>
      <c r="D228"/>
    </row>
    <row r="229" spans="1:4" ht="16" x14ac:dyDescent="0.2">
      <c r="A229" s="17" t="s">
        <v>492</v>
      </c>
      <c r="B229" s="17" t="s">
        <v>493</v>
      </c>
      <c r="C229" s="17">
        <v>36559</v>
      </c>
      <c r="D229"/>
    </row>
    <row r="230" spans="1:4" ht="16" x14ac:dyDescent="0.2">
      <c r="A230" s="17" t="s">
        <v>39</v>
      </c>
      <c r="B230" s="17" t="s">
        <v>494</v>
      </c>
      <c r="C230" s="17">
        <v>14561666</v>
      </c>
      <c r="D230"/>
    </row>
    <row r="231" spans="1:4" ht="16" x14ac:dyDescent="0.2">
      <c r="A231" s="17" t="s">
        <v>495</v>
      </c>
      <c r="B231" s="17" t="s">
        <v>496</v>
      </c>
      <c r="C231" s="17">
        <v>2027771091</v>
      </c>
      <c r="D231"/>
    </row>
    <row r="232" spans="1:4" ht="16" x14ac:dyDescent="0.2">
      <c r="A232" s="17" t="s">
        <v>497</v>
      </c>
      <c r="B232" s="17" t="s">
        <v>498</v>
      </c>
      <c r="C232" s="17">
        <v>455505650</v>
      </c>
      <c r="D232"/>
    </row>
    <row r="233" spans="1:4" ht="16" x14ac:dyDescent="0.2">
      <c r="A233" s="17" t="s">
        <v>173</v>
      </c>
      <c r="B233" s="17" t="s">
        <v>499</v>
      </c>
      <c r="C233" s="17">
        <v>7509952</v>
      </c>
      <c r="D233"/>
    </row>
    <row r="234" spans="1:4" ht="16" x14ac:dyDescent="0.2">
      <c r="A234" s="17" t="s">
        <v>171</v>
      </c>
      <c r="B234" s="17" t="s">
        <v>500</v>
      </c>
      <c r="C234" s="17">
        <v>68971331</v>
      </c>
      <c r="D234"/>
    </row>
    <row r="235" spans="1:4" ht="16" x14ac:dyDescent="0.2">
      <c r="A235" s="17" t="s">
        <v>169</v>
      </c>
      <c r="B235" s="17" t="s">
        <v>501</v>
      </c>
      <c r="C235" s="17">
        <v>8663579</v>
      </c>
      <c r="D235"/>
    </row>
    <row r="236" spans="1:4" ht="16" x14ac:dyDescent="0.2">
      <c r="A236" s="17" t="s">
        <v>178</v>
      </c>
      <c r="B236" s="17" t="s">
        <v>502</v>
      </c>
      <c r="C236" s="17">
        <v>5662372</v>
      </c>
      <c r="D236"/>
    </row>
    <row r="237" spans="1:4" ht="16" x14ac:dyDescent="0.2">
      <c r="A237" s="17" t="s">
        <v>503</v>
      </c>
      <c r="B237" s="17" t="s">
        <v>504</v>
      </c>
      <c r="C237" s="17">
        <v>613258172</v>
      </c>
      <c r="D237"/>
    </row>
    <row r="238" spans="1:4" ht="16" x14ac:dyDescent="0.2">
      <c r="A238" s="17" t="s">
        <v>172</v>
      </c>
      <c r="B238" s="17" t="s">
        <v>505</v>
      </c>
      <c r="C238" s="17">
        <v>1219288</v>
      </c>
      <c r="D238"/>
    </row>
    <row r="239" spans="1:4" ht="16" x14ac:dyDescent="0.2">
      <c r="A239" s="17" t="s">
        <v>506</v>
      </c>
      <c r="B239" s="17" t="s">
        <v>507</v>
      </c>
      <c r="C239" s="17">
        <v>365909373</v>
      </c>
      <c r="D239"/>
    </row>
    <row r="240" spans="1:4" ht="16" x14ac:dyDescent="0.2">
      <c r="A240" s="17" t="s">
        <v>174</v>
      </c>
      <c r="B240" s="17" t="s">
        <v>508</v>
      </c>
      <c r="C240" s="17">
        <v>101133</v>
      </c>
      <c r="D240"/>
    </row>
    <row r="241" spans="1:4" ht="16" x14ac:dyDescent="0.2">
      <c r="A241" s="17" t="s">
        <v>509</v>
      </c>
      <c r="B241" s="17" t="s">
        <v>510</v>
      </c>
      <c r="C241" s="17">
        <v>1771167194</v>
      </c>
      <c r="D241"/>
    </row>
    <row r="242" spans="1:4" ht="16" x14ac:dyDescent="0.2">
      <c r="A242" s="17" t="s">
        <v>511</v>
      </c>
      <c r="B242" s="17" t="s">
        <v>512</v>
      </c>
      <c r="C242" s="17">
        <v>1022526541</v>
      </c>
      <c r="D242"/>
    </row>
    <row r="243" spans="1:4" ht="16" x14ac:dyDescent="0.2">
      <c r="A243" s="17" t="s">
        <v>175</v>
      </c>
      <c r="B243" s="17" t="s">
        <v>513</v>
      </c>
      <c r="C243" s="17">
        <v>1377564</v>
      </c>
      <c r="D243"/>
    </row>
    <row r="244" spans="1:4" ht="16" x14ac:dyDescent="0.2">
      <c r="A244" s="17" t="s">
        <v>176</v>
      </c>
      <c r="B244" s="17" t="s">
        <v>514</v>
      </c>
      <c r="C244" s="17">
        <v>11303946</v>
      </c>
      <c r="D244"/>
    </row>
    <row r="245" spans="1:4" ht="16" x14ac:dyDescent="0.2">
      <c r="A245" s="17" t="s">
        <v>177</v>
      </c>
      <c r="B245" s="17" t="s">
        <v>515</v>
      </c>
      <c r="C245" s="17">
        <v>79821724</v>
      </c>
      <c r="D245"/>
    </row>
    <row r="246" spans="1:4" ht="16" x14ac:dyDescent="0.2">
      <c r="A246" s="17" t="s">
        <v>179</v>
      </c>
      <c r="B246" s="17" t="s">
        <v>516</v>
      </c>
      <c r="C246" s="17">
        <v>11225</v>
      </c>
      <c r="D246"/>
    </row>
    <row r="247" spans="1:4" ht="16" x14ac:dyDescent="0.2">
      <c r="A247" s="17" t="s">
        <v>170</v>
      </c>
      <c r="B247" s="17" t="s">
        <v>517</v>
      </c>
      <c r="C247" s="17">
        <v>53050790</v>
      </c>
      <c r="D247"/>
    </row>
    <row r="248" spans="1:4" ht="16" x14ac:dyDescent="0.2">
      <c r="A248" s="17" t="s">
        <v>180</v>
      </c>
      <c r="B248" s="17" t="s">
        <v>518</v>
      </c>
      <c r="C248" s="17">
        <v>39647506</v>
      </c>
      <c r="D248"/>
    </row>
    <row r="249" spans="1:4" ht="16" x14ac:dyDescent="0.2">
      <c r="A249" s="17" t="s">
        <v>181</v>
      </c>
      <c r="B249" s="17" t="s">
        <v>519</v>
      </c>
      <c r="C249" s="17">
        <v>45004645</v>
      </c>
      <c r="D249"/>
    </row>
    <row r="250" spans="1:4" ht="16" x14ac:dyDescent="0.2">
      <c r="A250" s="17" t="s">
        <v>520</v>
      </c>
      <c r="B250" s="17" t="s">
        <v>521</v>
      </c>
      <c r="C250" s="17">
        <v>2617804661</v>
      </c>
      <c r="D250"/>
    </row>
    <row r="251" spans="1:4" ht="16" x14ac:dyDescent="0.2">
      <c r="A251" s="17" t="s">
        <v>184</v>
      </c>
      <c r="B251" s="17" t="s">
        <v>522</v>
      </c>
      <c r="C251" s="17">
        <v>3424132</v>
      </c>
      <c r="D251"/>
    </row>
    <row r="252" spans="1:4" ht="16" x14ac:dyDescent="0.2">
      <c r="A252" s="17" t="s">
        <v>183</v>
      </c>
      <c r="B252" s="17" t="s">
        <v>523</v>
      </c>
      <c r="C252" s="17">
        <v>323071342</v>
      </c>
      <c r="D252"/>
    </row>
    <row r="253" spans="1:4" ht="16" x14ac:dyDescent="0.2">
      <c r="A253" s="17" t="s">
        <v>185</v>
      </c>
      <c r="B253" s="17" t="s">
        <v>524</v>
      </c>
      <c r="C253" s="17">
        <v>31847900</v>
      </c>
      <c r="D253"/>
    </row>
    <row r="254" spans="1:4" ht="16" x14ac:dyDescent="0.2">
      <c r="A254" s="17" t="s">
        <v>163</v>
      </c>
      <c r="B254" s="17" t="s">
        <v>525</v>
      </c>
      <c r="C254" s="17">
        <v>109459</v>
      </c>
      <c r="D254"/>
    </row>
    <row r="255" spans="1:4" ht="16" x14ac:dyDescent="0.2">
      <c r="A255" s="17" t="s">
        <v>187</v>
      </c>
      <c r="B255" s="17" t="s">
        <v>526</v>
      </c>
      <c r="C255" s="17">
        <v>29846179</v>
      </c>
      <c r="D255"/>
    </row>
    <row r="256" spans="1:4" ht="16" x14ac:dyDescent="0.2">
      <c r="A256" s="17" t="s">
        <v>527</v>
      </c>
      <c r="B256" s="17" t="s">
        <v>528</v>
      </c>
      <c r="C256" s="17">
        <v>29355</v>
      </c>
      <c r="D256"/>
    </row>
    <row r="257" spans="1:4" ht="16" x14ac:dyDescent="0.2">
      <c r="A257" s="17" t="s">
        <v>529</v>
      </c>
      <c r="B257" s="17" t="s">
        <v>530</v>
      </c>
      <c r="C257" s="17">
        <v>107510</v>
      </c>
      <c r="D257"/>
    </row>
    <row r="258" spans="1:4" ht="16" x14ac:dyDescent="0.2">
      <c r="A258" s="17" t="s">
        <v>188</v>
      </c>
      <c r="B258" s="17" t="s">
        <v>531</v>
      </c>
      <c r="C258" s="17">
        <v>93638724</v>
      </c>
      <c r="D258"/>
    </row>
    <row r="259" spans="1:4" ht="16" x14ac:dyDescent="0.2">
      <c r="A259" s="17" t="s">
        <v>186</v>
      </c>
      <c r="B259" s="17" t="s">
        <v>532</v>
      </c>
      <c r="C259" s="17">
        <v>278330</v>
      </c>
      <c r="D259"/>
    </row>
    <row r="260" spans="1:4" ht="16" x14ac:dyDescent="0.2">
      <c r="A260" s="17" t="s">
        <v>533</v>
      </c>
      <c r="B260" s="17" t="s">
        <v>534</v>
      </c>
      <c r="C260" s="17">
        <v>7426103221</v>
      </c>
      <c r="D260"/>
    </row>
    <row r="261" spans="1:4" ht="16" x14ac:dyDescent="0.2">
      <c r="A261" s="17" t="s">
        <v>146</v>
      </c>
      <c r="B261" s="17" t="s">
        <v>535</v>
      </c>
      <c r="C261" s="17">
        <v>194535</v>
      </c>
      <c r="D261"/>
    </row>
    <row r="262" spans="1:4" ht="16" x14ac:dyDescent="0.2">
      <c r="A262" s="17" t="s">
        <v>95</v>
      </c>
      <c r="B262" s="17" t="s">
        <v>536</v>
      </c>
      <c r="C262" s="17">
        <v>1816200</v>
      </c>
      <c r="D262"/>
    </row>
    <row r="263" spans="1:4" ht="16" x14ac:dyDescent="0.2">
      <c r="A263" s="17" t="s">
        <v>189</v>
      </c>
      <c r="B263" s="17" t="s">
        <v>537</v>
      </c>
      <c r="C263" s="17">
        <v>27168210</v>
      </c>
      <c r="D263"/>
    </row>
    <row r="264" spans="1:4" ht="16" x14ac:dyDescent="0.2">
      <c r="A264" s="17" t="s">
        <v>157</v>
      </c>
      <c r="B264" s="17" t="s">
        <v>538</v>
      </c>
      <c r="C264" s="17">
        <v>56203654</v>
      </c>
      <c r="D264"/>
    </row>
    <row r="265" spans="1:4" ht="16" x14ac:dyDescent="0.2">
      <c r="A265" s="17" t="s">
        <v>190</v>
      </c>
      <c r="B265" s="17" t="s">
        <v>539</v>
      </c>
      <c r="C265" s="17">
        <v>16363507</v>
      </c>
      <c r="D265"/>
    </row>
    <row r="266" spans="1:4" ht="16" x14ac:dyDescent="0.2">
      <c r="A266" s="17" t="s">
        <v>191</v>
      </c>
      <c r="B266" s="17" t="s">
        <v>540</v>
      </c>
      <c r="C266" s="17">
        <v>14030390</v>
      </c>
      <c r="D2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opLeftCell="A192" workbookViewId="0">
      <selection activeCell="A215" sqref="A215"/>
    </sheetView>
  </sheetViews>
  <sheetFormatPr baseColWidth="10" defaultRowHeight="16" x14ac:dyDescent="0.2"/>
  <cols>
    <col min="1" max="1" width="44.83203125" bestFit="1" customWidth="1"/>
  </cols>
  <sheetData>
    <row r="1" spans="1:2" x14ac:dyDescent="0.2">
      <c r="A1" t="s">
        <v>0</v>
      </c>
      <c r="B1" t="s">
        <v>923</v>
      </c>
    </row>
    <row r="2" spans="1:2" x14ac:dyDescent="0.2">
      <c r="A2" s="11" t="s">
        <v>10</v>
      </c>
      <c r="B2" s="11" t="s">
        <v>924</v>
      </c>
    </row>
    <row r="3" spans="1:2" x14ac:dyDescent="0.2">
      <c r="A3" s="11" t="s">
        <v>11</v>
      </c>
      <c r="B3" s="11" t="s">
        <v>925</v>
      </c>
    </row>
    <row r="4" spans="1:2" x14ac:dyDescent="0.2">
      <c r="A4" s="11" t="s">
        <v>12</v>
      </c>
      <c r="B4" s="11" t="s">
        <v>926</v>
      </c>
    </row>
    <row r="5" spans="1:2" x14ac:dyDescent="0.2">
      <c r="A5" s="11" t="s">
        <v>209</v>
      </c>
      <c r="B5" s="11" t="s">
        <v>927</v>
      </c>
    </row>
    <row r="6" spans="1:2" x14ac:dyDescent="0.2">
      <c r="A6" s="11" t="s">
        <v>200</v>
      </c>
      <c r="B6" s="11" t="s">
        <v>925</v>
      </c>
    </row>
    <row r="7" spans="1:2" x14ac:dyDescent="0.2">
      <c r="A7" s="11" t="s">
        <v>13</v>
      </c>
      <c r="B7" s="11" t="s">
        <v>926</v>
      </c>
    </row>
    <row r="8" spans="1:2" x14ac:dyDescent="0.2">
      <c r="A8" s="11" t="s">
        <v>928</v>
      </c>
      <c r="B8" s="11" t="s">
        <v>929</v>
      </c>
    </row>
    <row r="9" spans="1:2" x14ac:dyDescent="0.2">
      <c r="A9" s="11" t="s">
        <v>14</v>
      </c>
      <c r="B9" s="11" t="s">
        <v>929</v>
      </c>
    </row>
    <row r="10" spans="1:2" x14ac:dyDescent="0.2">
      <c r="A10" s="11" t="s">
        <v>206</v>
      </c>
      <c r="B10" s="11" t="s">
        <v>929</v>
      </c>
    </row>
    <row r="11" spans="1:2" x14ac:dyDescent="0.2">
      <c r="A11" s="11" t="s">
        <v>15</v>
      </c>
      <c r="B11" s="11" t="s">
        <v>925</v>
      </c>
    </row>
    <row r="12" spans="1:2" x14ac:dyDescent="0.2">
      <c r="A12" s="11" t="s">
        <v>195</v>
      </c>
      <c r="B12" s="11" t="s">
        <v>929</v>
      </c>
    </row>
    <row r="13" spans="1:2" x14ac:dyDescent="0.2">
      <c r="A13" s="11" t="s">
        <v>16</v>
      </c>
      <c r="B13" s="11" t="s">
        <v>927</v>
      </c>
    </row>
    <row r="14" spans="1:2" x14ac:dyDescent="0.2">
      <c r="A14" s="11" t="s">
        <v>17</v>
      </c>
      <c r="B14" s="11" t="s">
        <v>925</v>
      </c>
    </row>
    <row r="15" spans="1:2" x14ac:dyDescent="0.2">
      <c r="A15" s="11" t="s">
        <v>18</v>
      </c>
      <c r="B15" s="11" t="s">
        <v>925</v>
      </c>
    </row>
    <row r="16" spans="1:2" x14ac:dyDescent="0.2">
      <c r="A16" s="11" t="s">
        <v>930</v>
      </c>
      <c r="B16" s="11" t="s">
        <v>929</v>
      </c>
    </row>
    <row r="17" spans="1:2" x14ac:dyDescent="0.2">
      <c r="A17" s="11" t="s">
        <v>19</v>
      </c>
      <c r="B17" s="11" t="s">
        <v>924</v>
      </c>
    </row>
    <row r="18" spans="1:2" x14ac:dyDescent="0.2">
      <c r="A18" s="11" t="s">
        <v>20</v>
      </c>
      <c r="B18" s="11" t="s">
        <v>931</v>
      </c>
    </row>
    <row r="19" spans="1:2" x14ac:dyDescent="0.2">
      <c r="A19" s="11" t="s">
        <v>231</v>
      </c>
      <c r="B19" s="11" t="s">
        <v>929</v>
      </c>
    </row>
    <row r="20" spans="1:2" x14ac:dyDescent="0.2">
      <c r="A20" s="11" t="s">
        <v>21</v>
      </c>
      <c r="B20" s="11" t="s">
        <v>925</v>
      </c>
    </row>
    <row r="21" spans="1:2" x14ac:dyDescent="0.2">
      <c r="A21" s="11" t="s">
        <v>22</v>
      </c>
      <c r="B21" s="11" t="s">
        <v>925</v>
      </c>
    </row>
    <row r="22" spans="1:2" x14ac:dyDescent="0.2">
      <c r="A22" s="11" t="s">
        <v>23</v>
      </c>
      <c r="B22" s="11" t="s">
        <v>929</v>
      </c>
    </row>
    <row r="23" spans="1:2" x14ac:dyDescent="0.2">
      <c r="A23" s="11" t="s">
        <v>24</v>
      </c>
      <c r="B23" s="11" t="s">
        <v>926</v>
      </c>
    </row>
    <row r="24" spans="1:2" x14ac:dyDescent="0.2">
      <c r="A24" s="11" t="s">
        <v>227</v>
      </c>
      <c r="B24" s="11" t="s">
        <v>929</v>
      </c>
    </row>
    <row r="25" spans="1:2" x14ac:dyDescent="0.2">
      <c r="A25" s="11" t="s">
        <v>25</v>
      </c>
      <c r="B25" s="11" t="s">
        <v>931</v>
      </c>
    </row>
    <row r="26" spans="1:2" x14ac:dyDescent="0.2">
      <c r="A26" s="11" t="s">
        <v>26</v>
      </c>
      <c r="B26" s="11" t="s">
        <v>929</v>
      </c>
    </row>
    <row r="27" spans="1:2" x14ac:dyDescent="0.2">
      <c r="A27" s="11" t="s">
        <v>932</v>
      </c>
      <c r="B27" s="11" t="s">
        <v>929</v>
      </c>
    </row>
    <row r="28" spans="1:2" x14ac:dyDescent="0.2">
      <c r="A28" s="11" t="s">
        <v>27</v>
      </c>
      <c r="B28" s="11" t="s">
        <v>925</v>
      </c>
    </row>
    <row r="29" spans="1:2" x14ac:dyDescent="0.2">
      <c r="A29" s="11" t="s">
        <v>28</v>
      </c>
      <c r="B29" s="11" t="s">
        <v>926</v>
      </c>
    </row>
    <row r="30" spans="1:2" x14ac:dyDescent="0.2">
      <c r="A30" s="11" t="s">
        <v>29</v>
      </c>
      <c r="B30" s="11" t="s">
        <v>929</v>
      </c>
    </row>
    <row r="31" spans="1:2" x14ac:dyDescent="0.2">
      <c r="A31" s="11" t="s">
        <v>527</v>
      </c>
      <c r="B31" s="11" t="s">
        <v>929</v>
      </c>
    </row>
    <row r="32" spans="1:2" x14ac:dyDescent="0.2">
      <c r="A32" s="11" t="s">
        <v>30</v>
      </c>
      <c r="B32" s="11" t="s">
        <v>927</v>
      </c>
    </row>
    <row r="33" spans="1:2" x14ac:dyDescent="0.2">
      <c r="A33" s="11" t="s">
        <v>31</v>
      </c>
      <c r="B33" s="11" t="s">
        <v>925</v>
      </c>
    </row>
    <row r="34" spans="1:2" x14ac:dyDescent="0.2">
      <c r="A34" s="11" t="s">
        <v>32</v>
      </c>
      <c r="B34" s="11" t="s">
        <v>926</v>
      </c>
    </row>
    <row r="35" spans="1:2" x14ac:dyDescent="0.2">
      <c r="A35" s="11" t="s">
        <v>33</v>
      </c>
      <c r="B35" s="11" t="s">
        <v>926</v>
      </c>
    </row>
    <row r="36" spans="1:2" x14ac:dyDescent="0.2">
      <c r="A36" s="11" t="s">
        <v>47</v>
      </c>
      <c r="B36" s="11" t="s">
        <v>926</v>
      </c>
    </row>
    <row r="37" spans="1:2" x14ac:dyDescent="0.2">
      <c r="A37" s="11" t="s">
        <v>34</v>
      </c>
      <c r="B37" s="11" t="s">
        <v>926</v>
      </c>
    </row>
    <row r="38" spans="1:2" x14ac:dyDescent="0.2">
      <c r="A38" s="11" t="s">
        <v>35</v>
      </c>
      <c r="B38" s="11" t="s">
        <v>927</v>
      </c>
    </row>
    <row r="39" spans="1:2" x14ac:dyDescent="0.2">
      <c r="A39" s="11" t="s">
        <v>36</v>
      </c>
      <c r="B39" s="11" t="s">
        <v>926</v>
      </c>
    </row>
    <row r="40" spans="1:2" x14ac:dyDescent="0.2">
      <c r="A40" s="11" t="s">
        <v>37</v>
      </c>
      <c r="B40" s="11" t="s">
        <v>929</v>
      </c>
    </row>
    <row r="41" spans="1:2" x14ac:dyDescent="0.2">
      <c r="A41" s="11" t="s">
        <v>259</v>
      </c>
      <c r="B41" s="11" t="s">
        <v>929</v>
      </c>
    </row>
    <row r="42" spans="1:2" x14ac:dyDescent="0.2">
      <c r="A42" s="11" t="s">
        <v>38</v>
      </c>
      <c r="B42" s="11" t="s">
        <v>926</v>
      </c>
    </row>
    <row r="43" spans="1:2" x14ac:dyDescent="0.2">
      <c r="A43" s="11" t="s">
        <v>39</v>
      </c>
      <c r="B43" s="11" t="s">
        <v>926</v>
      </c>
    </row>
    <row r="44" spans="1:2" x14ac:dyDescent="0.2">
      <c r="A44" s="11" t="s">
        <v>40</v>
      </c>
      <c r="B44" s="11" t="s">
        <v>929</v>
      </c>
    </row>
    <row r="45" spans="1:2" x14ac:dyDescent="0.2">
      <c r="A45" s="11" t="s">
        <v>41</v>
      </c>
      <c r="B45" s="11" t="s">
        <v>927</v>
      </c>
    </row>
    <row r="46" spans="1:2" x14ac:dyDescent="0.2">
      <c r="A46" s="41" t="s">
        <v>78</v>
      </c>
      <c r="B46" s="11" t="s">
        <v>927</v>
      </c>
    </row>
    <row r="47" spans="1:2" x14ac:dyDescent="0.2">
      <c r="A47" s="41" t="s">
        <v>105</v>
      </c>
      <c r="B47" s="11" t="s">
        <v>927</v>
      </c>
    </row>
    <row r="48" spans="1:2" x14ac:dyDescent="0.2">
      <c r="A48" s="11" t="s">
        <v>42</v>
      </c>
      <c r="B48" s="11" t="s">
        <v>929</v>
      </c>
    </row>
    <row r="49" spans="1:2" x14ac:dyDescent="0.2">
      <c r="A49" s="11" t="s">
        <v>43</v>
      </c>
      <c r="B49" s="11" t="s">
        <v>926</v>
      </c>
    </row>
    <row r="50" spans="1:2" x14ac:dyDescent="0.2">
      <c r="A50" s="48" t="s">
        <v>45</v>
      </c>
      <c r="B50" s="11" t="s">
        <v>926</v>
      </c>
    </row>
    <row r="51" spans="1:2" x14ac:dyDescent="0.2">
      <c r="A51" s="11" t="s">
        <v>933</v>
      </c>
      <c r="B51" s="11" t="s">
        <v>927</v>
      </c>
    </row>
    <row r="52" spans="1:2" x14ac:dyDescent="0.2">
      <c r="A52" s="11" t="s">
        <v>46</v>
      </c>
      <c r="B52" s="11" t="s">
        <v>929</v>
      </c>
    </row>
    <row r="53" spans="1:2" x14ac:dyDescent="0.2">
      <c r="A53" s="11" t="s">
        <v>48</v>
      </c>
      <c r="B53" s="11" t="s">
        <v>925</v>
      </c>
    </row>
    <row r="54" spans="1:2" x14ac:dyDescent="0.2">
      <c r="A54" s="11" t="s">
        <v>255</v>
      </c>
      <c r="B54" s="11" t="s">
        <v>929</v>
      </c>
    </row>
    <row r="55" spans="1:2" x14ac:dyDescent="0.2">
      <c r="A55" s="11" t="s">
        <v>934</v>
      </c>
      <c r="B55" s="11" t="s">
        <v>929</v>
      </c>
    </row>
    <row r="56" spans="1:2" x14ac:dyDescent="0.2">
      <c r="A56" s="11" t="s">
        <v>49</v>
      </c>
      <c r="B56" s="11" t="s">
        <v>925</v>
      </c>
    </row>
    <row r="57" spans="1:2" x14ac:dyDescent="0.2">
      <c r="A57" s="48" t="s">
        <v>50</v>
      </c>
      <c r="B57" s="11" t="s">
        <v>925</v>
      </c>
    </row>
    <row r="58" spans="1:2" x14ac:dyDescent="0.2">
      <c r="A58" s="11" t="s">
        <v>935</v>
      </c>
      <c r="B58" s="11" t="s">
        <v>931</v>
      </c>
    </row>
    <row r="59" spans="1:2" x14ac:dyDescent="0.2">
      <c r="A59" s="48" t="s">
        <v>44</v>
      </c>
      <c r="B59" s="11" t="s">
        <v>926</v>
      </c>
    </row>
    <row r="60" spans="1:2" x14ac:dyDescent="0.2">
      <c r="A60" s="11" t="s">
        <v>51</v>
      </c>
      <c r="B60" s="11" t="s">
        <v>925</v>
      </c>
    </row>
    <row r="61" spans="1:2" x14ac:dyDescent="0.2">
      <c r="A61" s="11" t="s">
        <v>52</v>
      </c>
      <c r="B61" s="11" t="s">
        <v>924</v>
      </c>
    </row>
    <row r="62" spans="1:2" x14ac:dyDescent="0.2">
      <c r="A62" s="11" t="s">
        <v>53</v>
      </c>
      <c r="B62" s="11" t="s">
        <v>929</v>
      </c>
    </row>
    <row r="63" spans="1:2" x14ac:dyDescent="0.2">
      <c r="A63" s="11" t="s">
        <v>54</v>
      </c>
      <c r="B63" s="11" t="s">
        <v>929</v>
      </c>
    </row>
    <row r="64" spans="1:2" x14ac:dyDescent="0.2">
      <c r="A64" s="11" t="s">
        <v>55</v>
      </c>
      <c r="B64" s="11" t="s">
        <v>929</v>
      </c>
    </row>
    <row r="65" spans="1:2" x14ac:dyDescent="0.2">
      <c r="A65" s="41" t="s">
        <v>56</v>
      </c>
      <c r="B65" s="11" t="s">
        <v>924</v>
      </c>
    </row>
    <row r="66" spans="1:2" x14ac:dyDescent="0.2">
      <c r="A66" s="11" t="s">
        <v>57</v>
      </c>
      <c r="B66" s="11" t="s">
        <v>929</v>
      </c>
    </row>
    <row r="67" spans="1:2" x14ac:dyDescent="0.2">
      <c r="A67" s="11" t="s">
        <v>58</v>
      </c>
      <c r="B67" s="11" t="s">
        <v>926</v>
      </c>
    </row>
    <row r="68" spans="1:2" x14ac:dyDescent="0.2">
      <c r="A68" s="11" t="s">
        <v>59</v>
      </c>
      <c r="B68" s="11" t="s">
        <v>926</v>
      </c>
    </row>
    <row r="69" spans="1:2" x14ac:dyDescent="0.2">
      <c r="A69" s="11" t="s">
        <v>60</v>
      </c>
      <c r="B69" s="11" t="s">
        <v>925</v>
      </c>
    </row>
    <row r="70" spans="1:2" x14ac:dyDescent="0.2">
      <c r="A70" s="11" t="s">
        <v>166</v>
      </c>
      <c r="B70" s="11" t="s">
        <v>926</v>
      </c>
    </row>
    <row r="71" spans="1:2" x14ac:dyDescent="0.2">
      <c r="A71" s="11" t="s">
        <v>61</v>
      </c>
      <c r="B71" s="11" t="s">
        <v>926</v>
      </c>
    </row>
    <row r="72" spans="1:2" x14ac:dyDescent="0.2">
      <c r="A72" s="11" t="s">
        <v>62</v>
      </c>
      <c r="B72" s="11" t="s">
        <v>927</v>
      </c>
    </row>
    <row r="73" spans="1:2" x14ac:dyDescent="0.2">
      <c r="A73" s="11" t="s">
        <v>63</v>
      </c>
      <c r="B73" s="11" t="s">
        <v>925</v>
      </c>
    </row>
    <row r="74" spans="1:2" x14ac:dyDescent="0.2">
      <c r="A74" s="11" t="s">
        <v>64</v>
      </c>
      <c r="B74" s="11" t="s">
        <v>925</v>
      </c>
    </row>
    <row r="75" spans="1:2" x14ac:dyDescent="0.2">
      <c r="A75" s="11" t="s">
        <v>454</v>
      </c>
      <c r="B75" s="11" t="s">
        <v>927</v>
      </c>
    </row>
    <row r="76" spans="1:2" x14ac:dyDescent="0.2">
      <c r="A76" s="11" t="s">
        <v>65</v>
      </c>
      <c r="B76" s="11" t="s">
        <v>926</v>
      </c>
    </row>
    <row r="77" spans="1:2" x14ac:dyDescent="0.2">
      <c r="A77" s="41" t="s">
        <v>66</v>
      </c>
      <c r="B77" s="11" t="s">
        <v>926</v>
      </c>
    </row>
    <row r="78" spans="1:2" x14ac:dyDescent="0.2">
      <c r="A78" s="11" t="s">
        <v>67</v>
      </c>
      <c r="B78" s="11" t="s">
        <v>925</v>
      </c>
    </row>
    <row r="79" spans="1:2" x14ac:dyDescent="0.2">
      <c r="A79" s="11" t="s">
        <v>68</v>
      </c>
      <c r="B79" s="11" t="s">
        <v>925</v>
      </c>
    </row>
    <row r="80" spans="1:2" x14ac:dyDescent="0.2">
      <c r="A80" s="11" t="s">
        <v>69</v>
      </c>
      <c r="B80" s="11" t="s">
        <v>926</v>
      </c>
    </row>
    <row r="81" spans="1:2" x14ac:dyDescent="0.2">
      <c r="A81" s="11" t="s">
        <v>70</v>
      </c>
      <c r="B81" s="11" t="s">
        <v>925</v>
      </c>
    </row>
    <row r="82" spans="1:2" x14ac:dyDescent="0.2">
      <c r="A82" s="11" t="s">
        <v>309</v>
      </c>
      <c r="B82" s="11" t="s">
        <v>925</v>
      </c>
    </row>
    <row r="83" spans="1:2" x14ac:dyDescent="0.2">
      <c r="A83" s="11" t="s">
        <v>71</v>
      </c>
      <c r="B83" s="11" t="s">
        <v>929</v>
      </c>
    </row>
    <row r="84" spans="1:2" x14ac:dyDescent="0.2">
      <c r="A84" s="11" t="s">
        <v>312</v>
      </c>
      <c r="B84" s="11" t="s">
        <v>927</v>
      </c>
    </row>
    <row r="85" spans="1:2" x14ac:dyDescent="0.2">
      <c r="A85" s="11" t="s">
        <v>72</v>
      </c>
      <c r="B85" s="11" t="s">
        <v>929</v>
      </c>
    </row>
    <row r="86" spans="1:2" x14ac:dyDescent="0.2">
      <c r="A86" s="11" t="s">
        <v>73</v>
      </c>
      <c r="B86" s="11" t="s">
        <v>926</v>
      </c>
    </row>
    <row r="87" spans="1:2" x14ac:dyDescent="0.2">
      <c r="A87" s="11" t="s">
        <v>74</v>
      </c>
      <c r="B87" s="11" t="s">
        <v>926</v>
      </c>
    </row>
    <row r="88" spans="1:2" x14ac:dyDescent="0.2">
      <c r="A88" s="11" t="s">
        <v>75</v>
      </c>
      <c r="B88" s="11" t="s">
        <v>929</v>
      </c>
    </row>
    <row r="89" spans="1:2" x14ac:dyDescent="0.2">
      <c r="A89" s="11" t="s">
        <v>76</v>
      </c>
      <c r="B89" s="11" t="s">
        <v>929</v>
      </c>
    </row>
    <row r="90" spans="1:2" x14ac:dyDescent="0.2">
      <c r="A90" s="11" t="s">
        <v>77</v>
      </c>
      <c r="B90" s="11" t="s">
        <v>929</v>
      </c>
    </row>
    <row r="91" spans="1:2" x14ac:dyDescent="0.2">
      <c r="A91" s="11" t="s">
        <v>79</v>
      </c>
      <c r="B91" s="11" t="s">
        <v>925</v>
      </c>
    </row>
    <row r="92" spans="1:2" x14ac:dyDescent="0.2">
      <c r="A92" s="11" t="s">
        <v>80</v>
      </c>
      <c r="B92" s="11" t="s">
        <v>925</v>
      </c>
    </row>
    <row r="93" spans="1:2" x14ac:dyDescent="0.2">
      <c r="A93" s="11" t="s">
        <v>81</v>
      </c>
      <c r="B93" s="11" t="s">
        <v>931</v>
      </c>
    </row>
    <row r="94" spans="1:2" x14ac:dyDescent="0.2">
      <c r="A94" s="11" t="s">
        <v>82</v>
      </c>
      <c r="B94" s="11" t="s">
        <v>931</v>
      </c>
    </row>
    <row r="95" spans="1:2" x14ac:dyDescent="0.2">
      <c r="A95" s="41" t="s">
        <v>83</v>
      </c>
      <c r="B95" s="11" t="s">
        <v>924</v>
      </c>
    </row>
    <row r="96" spans="1:2" x14ac:dyDescent="0.2">
      <c r="A96" s="11" t="s">
        <v>84</v>
      </c>
      <c r="B96" s="11" t="s">
        <v>924</v>
      </c>
    </row>
    <row r="97" spans="1:4" x14ac:dyDescent="0.2">
      <c r="A97" s="11" t="s">
        <v>85</v>
      </c>
      <c r="B97" s="11" t="s">
        <v>925</v>
      </c>
    </row>
    <row r="98" spans="1:4" x14ac:dyDescent="0.2">
      <c r="A98" s="11" t="s">
        <v>86</v>
      </c>
      <c r="B98" s="11" t="s">
        <v>925</v>
      </c>
    </row>
    <row r="99" spans="1:4" x14ac:dyDescent="0.2">
      <c r="A99" s="11" t="s">
        <v>87</v>
      </c>
      <c r="B99" s="11" t="s">
        <v>925</v>
      </c>
    </row>
    <row r="100" spans="1:4" x14ac:dyDescent="0.2">
      <c r="A100" s="11" t="s">
        <v>88</v>
      </c>
      <c r="B100" s="11" t="s">
        <v>929</v>
      </c>
    </row>
    <row r="101" spans="1:4" x14ac:dyDescent="0.2">
      <c r="A101" s="11" t="s">
        <v>89</v>
      </c>
      <c r="B101" s="11" t="s">
        <v>927</v>
      </c>
    </row>
    <row r="102" spans="1:4" x14ac:dyDescent="0.2">
      <c r="A102" s="11" t="s">
        <v>90</v>
      </c>
      <c r="B102" s="11" t="s">
        <v>924</v>
      </c>
    </row>
    <row r="103" spans="1:4" x14ac:dyDescent="0.2">
      <c r="A103" s="11" t="s">
        <v>91</v>
      </c>
      <c r="B103" s="11" t="s">
        <v>925</v>
      </c>
      <c r="D103" s="41"/>
    </row>
    <row r="104" spans="1:4" x14ac:dyDescent="0.2">
      <c r="A104" s="11" t="s">
        <v>92</v>
      </c>
      <c r="B104" s="11" t="s">
        <v>926</v>
      </c>
    </row>
    <row r="105" spans="1:4" x14ac:dyDescent="0.2">
      <c r="A105" s="11" t="s">
        <v>93</v>
      </c>
      <c r="B105" s="11" t="s">
        <v>927</v>
      </c>
    </row>
    <row r="106" spans="1:4" x14ac:dyDescent="0.2">
      <c r="A106" s="11" t="s">
        <v>356</v>
      </c>
      <c r="B106" s="11" t="s">
        <v>924</v>
      </c>
    </row>
    <row r="107" spans="1:4" x14ac:dyDescent="0.2">
      <c r="A107" s="41" t="s">
        <v>96</v>
      </c>
      <c r="B107" s="11" t="s">
        <v>925</v>
      </c>
    </row>
    <row r="108" spans="1:4" x14ac:dyDescent="0.2">
      <c r="A108" s="41" t="s">
        <v>97</v>
      </c>
      <c r="B108" s="11" t="s">
        <v>927</v>
      </c>
    </row>
    <row r="109" spans="1:4" x14ac:dyDescent="0.2">
      <c r="A109" s="11" t="s">
        <v>98</v>
      </c>
      <c r="B109" s="11" t="s">
        <v>925</v>
      </c>
    </row>
    <row r="110" spans="1:4" x14ac:dyDescent="0.2">
      <c r="A110" s="11" t="s">
        <v>99</v>
      </c>
      <c r="B110" s="11" t="s">
        <v>924</v>
      </c>
    </row>
    <row r="111" spans="1:4" x14ac:dyDescent="0.2">
      <c r="A111" s="11" t="s">
        <v>100</v>
      </c>
      <c r="B111" s="11" t="s">
        <v>926</v>
      </c>
    </row>
    <row r="112" spans="1:4" x14ac:dyDescent="0.2">
      <c r="A112" s="11" t="s">
        <v>101</v>
      </c>
      <c r="B112" s="11" t="s">
        <v>926</v>
      </c>
    </row>
    <row r="113" spans="1:2" x14ac:dyDescent="0.2">
      <c r="A113" s="11" t="s">
        <v>102</v>
      </c>
      <c r="B113" s="11" t="s">
        <v>924</v>
      </c>
    </row>
    <row r="114" spans="1:2" x14ac:dyDescent="0.2">
      <c r="A114" s="11" t="s">
        <v>103</v>
      </c>
      <c r="B114" s="11" t="s">
        <v>925</v>
      </c>
    </row>
    <row r="115" spans="1:2" x14ac:dyDescent="0.2">
      <c r="A115" s="11" t="s">
        <v>104</v>
      </c>
      <c r="B115" s="11" t="s">
        <v>925</v>
      </c>
    </row>
    <row r="116" spans="1:2" x14ac:dyDescent="0.2">
      <c r="A116" s="11" t="s">
        <v>107</v>
      </c>
      <c r="B116" s="11" t="s">
        <v>926</v>
      </c>
    </row>
    <row r="117" spans="1:2" x14ac:dyDescent="0.2">
      <c r="A117" s="11" t="s">
        <v>108</v>
      </c>
      <c r="B117" s="11" t="s">
        <v>926</v>
      </c>
    </row>
    <row r="118" spans="1:2" x14ac:dyDescent="0.2">
      <c r="A118" s="11" t="s">
        <v>109</v>
      </c>
      <c r="B118" s="11" t="s">
        <v>927</v>
      </c>
    </row>
    <row r="119" spans="1:2" x14ac:dyDescent="0.2">
      <c r="A119" s="11" t="s">
        <v>110</v>
      </c>
      <c r="B119" s="11" t="s">
        <v>931</v>
      </c>
    </row>
    <row r="120" spans="1:2" x14ac:dyDescent="0.2">
      <c r="A120" s="11" t="s">
        <v>111</v>
      </c>
      <c r="B120" s="11" t="s">
        <v>926</v>
      </c>
    </row>
    <row r="121" spans="1:2" x14ac:dyDescent="0.2">
      <c r="A121" s="11" t="s">
        <v>112</v>
      </c>
      <c r="B121" s="11" t="s">
        <v>925</v>
      </c>
    </row>
    <row r="122" spans="1:2" x14ac:dyDescent="0.2">
      <c r="A122" s="11" t="s">
        <v>113</v>
      </c>
      <c r="B122" s="11" t="s">
        <v>927</v>
      </c>
    </row>
    <row r="123" spans="1:2" x14ac:dyDescent="0.2">
      <c r="A123" s="11" t="s">
        <v>114</v>
      </c>
      <c r="B123" s="11" t="s">
        <v>926</v>
      </c>
    </row>
    <row r="124" spans="1:2" x14ac:dyDescent="0.2">
      <c r="A124" s="11" t="s">
        <v>115</v>
      </c>
      <c r="B124" s="11" t="s">
        <v>926</v>
      </c>
    </row>
    <row r="125" spans="1:2" x14ac:dyDescent="0.2">
      <c r="A125" s="11" t="s">
        <v>116</v>
      </c>
      <c r="B125" s="11" t="s">
        <v>929</v>
      </c>
    </row>
    <row r="126" spans="1:2" x14ac:dyDescent="0.2">
      <c r="A126" s="41" t="s">
        <v>117</v>
      </c>
      <c r="B126" s="11" t="s">
        <v>927</v>
      </c>
    </row>
    <row r="127" spans="1:2" x14ac:dyDescent="0.2">
      <c r="A127" s="11" t="s">
        <v>388</v>
      </c>
      <c r="B127" s="11" t="s">
        <v>925</v>
      </c>
    </row>
    <row r="128" spans="1:2" x14ac:dyDescent="0.2">
      <c r="A128" s="11" t="s">
        <v>119</v>
      </c>
      <c r="B128" s="11" t="s">
        <v>927</v>
      </c>
    </row>
    <row r="129" spans="1:2" x14ac:dyDescent="0.2">
      <c r="A129" s="11" t="s">
        <v>120</v>
      </c>
      <c r="B129" s="11" t="s">
        <v>925</v>
      </c>
    </row>
    <row r="130" spans="1:2" x14ac:dyDescent="0.2">
      <c r="A130" s="11" t="s">
        <v>936</v>
      </c>
      <c r="B130" s="11" t="s">
        <v>929</v>
      </c>
    </row>
    <row r="131" spans="1:2" x14ac:dyDescent="0.2">
      <c r="A131" s="11" t="s">
        <v>121</v>
      </c>
      <c r="B131" s="11" t="s">
        <v>924</v>
      </c>
    </row>
    <row r="132" spans="1:2" x14ac:dyDescent="0.2">
      <c r="A132" s="11" t="s">
        <v>122</v>
      </c>
      <c r="B132" s="11" t="s">
        <v>926</v>
      </c>
    </row>
    <row r="133" spans="1:2" x14ac:dyDescent="0.2">
      <c r="A133" s="11" t="s">
        <v>402</v>
      </c>
      <c r="B133" s="11" t="s">
        <v>931</v>
      </c>
    </row>
    <row r="134" spans="1:2" x14ac:dyDescent="0.2">
      <c r="A134" s="11" t="s">
        <v>123</v>
      </c>
      <c r="B134" s="11" t="s">
        <v>926</v>
      </c>
    </row>
    <row r="135" spans="1:2" x14ac:dyDescent="0.2">
      <c r="A135" s="11" t="s">
        <v>426</v>
      </c>
      <c r="B135" s="11" t="s">
        <v>927</v>
      </c>
    </row>
    <row r="136" spans="1:2" x14ac:dyDescent="0.2">
      <c r="A136" s="11" t="s">
        <v>124</v>
      </c>
      <c r="B136" s="11" t="s">
        <v>931</v>
      </c>
    </row>
    <row r="137" spans="1:2" x14ac:dyDescent="0.2">
      <c r="A137" s="11" t="s">
        <v>125</v>
      </c>
      <c r="B137" s="11" t="s">
        <v>925</v>
      </c>
    </row>
    <row r="138" spans="1:2" x14ac:dyDescent="0.2">
      <c r="A138" s="11" t="s">
        <v>418</v>
      </c>
      <c r="B138" s="11" t="s">
        <v>927</v>
      </c>
    </row>
    <row r="139" spans="1:2" x14ac:dyDescent="0.2">
      <c r="A139" s="11" t="s">
        <v>126</v>
      </c>
      <c r="B139" s="11" t="s">
        <v>927</v>
      </c>
    </row>
    <row r="140" spans="1:2" x14ac:dyDescent="0.2">
      <c r="A140" s="11" t="s">
        <v>127</v>
      </c>
      <c r="B140" s="11" t="s">
        <v>929</v>
      </c>
    </row>
    <row r="141" spans="1:2" x14ac:dyDescent="0.2">
      <c r="A141" s="11" t="s">
        <v>128</v>
      </c>
      <c r="B141" s="11" t="s">
        <v>926</v>
      </c>
    </row>
    <row r="142" spans="1:2" x14ac:dyDescent="0.2">
      <c r="A142" s="11" t="s">
        <v>129</v>
      </c>
      <c r="B142" s="11" t="s">
        <v>926</v>
      </c>
    </row>
    <row r="143" spans="1:2" x14ac:dyDescent="0.2">
      <c r="A143" s="11" t="s">
        <v>937</v>
      </c>
      <c r="B143" s="11" t="s">
        <v>927</v>
      </c>
    </row>
    <row r="144" spans="1:2" x14ac:dyDescent="0.2">
      <c r="A144" s="41" t="s">
        <v>106</v>
      </c>
      <c r="B144" s="11" t="s">
        <v>925</v>
      </c>
    </row>
    <row r="145" spans="1:2" x14ac:dyDescent="0.2">
      <c r="A145" s="11" t="s">
        <v>408</v>
      </c>
      <c r="B145" s="11" t="s">
        <v>927</v>
      </c>
    </row>
    <row r="146" spans="1:2" x14ac:dyDescent="0.2">
      <c r="A146" s="11" t="s">
        <v>130</v>
      </c>
      <c r="B146" s="11" t="s">
        <v>925</v>
      </c>
    </row>
    <row r="147" spans="1:2" x14ac:dyDescent="0.2">
      <c r="A147" s="11" t="s">
        <v>131</v>
      </c>
      <c r="B147" s="11" t="s">
        <v>924</v>
      </c>
    </row>
    <row r="148" spans="1:2" x14ac:dyDescent="0.2">
      <c r="A148" s="11" t="s">
        <v>132</v>
      </c>
      <c r="B148" s="11" t="s">
        <v>924</v>
      </c>
    </row>
    <row r="149" spans="1:2" x14ac:dyDescent="0.2">
      <c r="A149" s="11" t="s">
        <v>133</v>
      </c>
      <c r="B149" s="11" t="s">
        <v>927</v>
      </c>
    </row>
    <row r="150" spans="1:2" x14ac:dyDescent="0.2">
      <c r="A150" s="11" t="s">
        <v>134</v>
      </c>
      <c r="B150" s="11" t="s">
        <v>929</v>
      </c>
    </row>
    <row r="151" spans="1:2" x14ac:dyDescent="0.2">
      <c r="A151" s="11" t="s">
        <v>135</v>
      </c>
      <c r="B151" s="11" t="s">
        <v>927</v>
      </c>
    </row>
    <row r="152" spans="1:2" x14ac:dyDescent="0.2">
      <c r="A152" s="11" t="s">
        <v>136</v>
      </c>
      <c r="B152" s="11" t="s">
        <v>929</v>
      </c>
    </row>
    <row r="153" spans="1:2" x14ac:dyDescent="0.2">
      <c r="A153" s="11" t="s">
        <v>137</v>
      </c>
      <c r="B153" s="11" t="s">
        <v>929</v>
      </c>
    </row>
    <row r="154" spans="1:2" x14ac:dyDescent="0.2">
      <c r="A154" s="11" t="s">
        <v>138</v>
      </c>
      <c r="B154" s="11" t="s">
        <v>927</v>
      </c>
    </row>
    <row r="155" spans="1:2" x14ac:dyDescent="0.2">
      <c r="A155" s="11" t="s">
        <v>139</v>
      </c>
      <c r="B155" s="11" t="s">
        <v>925</v>
      </c>
    </row>
    <row r="156" spans="1:2" x14ac:dyDescent="0.2">
      <c r="A156" s="11" t="s">
        <v>140</v>
      </c>
      <c r="B156" s="11" t="s">
        <v>925</v>
      </c>
    </row>
    <row r="157" spans="1:2" x14ac:dyDescent="0.2">
      <c r="A157" s="11" t="s">
        <v>141</v>
      </c>
      <c r="B157" s="11" t="s">
        <v>929</v>
      </c>
    </row>
    <row r="158" spans="1:2" x14ac:dyDescent="0.2">
      <c r="A158" s="11" t="s">
        <v>142</v>
      </c>
      <c r="B158" s="11" t="s">
        <v>924</v>
      </c>
    </row>
    <row r="159" spans="1:2" x14ac:dyDescent="0.2">
      <c r="A159" s="41" t="s">
        <v>94</v>
      </c>
      <c r="B159" s="11" t="s">
        <v>927</v>
      </c>
    </row>
    <row r="160" spans="1:2" x14ac:dyDescent="0.2">
      <c r="A160" s="41" t="s">
        <v>118</v>
      </c>
      <c r="B160" s="11" t="s">
        <v>925</v>
      </c>
    </row>
    <row r="161" spans="1:2" x14ac:dyDescent="0.2">
      <c r="A161" s="11" t="s">
        <v>143</v>
      </c>
      <c r="B161" s="11" t="s">
        <v>925</v>
      </c>
    </row>
    <row r="162" spans="1:2" x14ac:dyDescent="0.2">
      <c r="A162" s="11" t="s">
        <v>144</v>
      </c>
      <c r="B162" s="11" t="s">
        <v>925</v>
      </c>
    </row>
    <row r="163" spans="1:2" x14ac:dyDescent="0.2">
      <c r="A163" s="11" t="s">
        <v>145</v>
      </c>
      <c r="B163" s="11" t="s">
        <v>926</v>
      </c>
    </row>
    <row r="164" spans="1:2" x14ac:dyDescent="0.2">
      <c r="A164" s="41" t="s">
        <v>161</v>
      </c>
      <c r="B164" s="11" t="s">
        <v>929</v>
      </c>
    </row>
    <row r="165" spans="1:2" x14ac:dyDescent="0.2">
      <c r="A165" s="41" t="s">
        <v>162</v>
      </c>
      <c r="B165" s="11" t="s">
        <v>929</v>
      </c>
    </row>
    <row r="166" spans="1:2" x14ac:dyDescent="0.2">
      <c r="A166" s="41" t="s">
        <v>163</v>
      </c>
      <c r="B166" s="11" t="s">
        <v>929</v>
      </c>
    </row>
    <row r="167" spans="1:2" x14ac:dyDescent="0.2">
      <c r="A167" s="11" t="s">
        <v>146</v>
      </c>
      <c r="B167" s="11" t="s">
        <v>927</v>
      </c>
    </row>
    <row r="168" spans="1:2" x14ac:dyDescent="0.2">
      <c r="A168" s="11" t="s">
        <v>469</v>
      </c>
      <c r="B168" s="11" t="s">
        <v>925</v>
      </c>
    </row>
    <row r="169" spans="1:2" x14ac:dyDescent="0.2">
      <c r="A169" s="11" t="s">
        <v>147</v>
      </c>
      <c r="B169" s="11" t="s">
        <v>926</v>
      </c>
    </row>
    <row r="170" spans="1:2" x14ac:dyDescent="0.2">
      <c r="A170" s="11" t="s">
        <v>148</v>
      </c>
      <c r="B170" s="11" t="s">
        <v>924</v>
      </c>
    </row>
    <row r="171" spans="1:2" x14ac:dyDescent="0.2">
      <c r="A171" s="11" t="s">
        <v>149</v>
      </c>
      <c r="B171" s="11" t="s">
        <v>926</v>
      </c>
    </row>
    <row r="172" spans="1:2" x14ac:dyDescent="0.2">
      <c r="A172" s="11" t="s">
        <v>150</v>
      </c>
      <c r="B172" s="11" t="s">
        <v>925</v>
      </c>
    </row>
    <row r="173" spans="1:2" x14ac:dyDescent="0.2">
      <c r="A173" s="11" t="s">
        <v>151</v>
      </c>
      <c r="B173" s="11" t="s">
        <v>926</v>
      </c>
    </row>
    <row r="174" spans="1:2" x14ac:dyDescent="0.2">
      <c r="A174" s="11" t="s">
        <v>152</v>
      </c>
      <c r="B174" s="11" t="s">
        <v>926</v>
      </c>
    </row>
    <row r="175" spans="1:2" x14ac:dyDescent="0.2">
      <c r="A175" s="11" t="s">
        <v>153</v>
      </c>
      <c r="B175" s="11" t="s">
        <v>927</v>
      </c>
    </row>
    <row r="176" spans="1:2" x14ac:dyDescent="0.2">
      <c r="A176" s="11" t="s">
        <v>487</v>
      </c>
      <c r="B176" s="11" t="s">
        <v>929</v>
      </c>
    </row>
    <row r="177" spans="1:2" x14ac:dyDescent="0.2">
      <c r="A177" s="41" t="s">
        <v>154</v>
      </c>
      <c r="B177" s="11" t="s">
        <v>925</v>
      </c>
    </row>
    <row r="178" spans="1:2" x14ac:dyDescent="0.2">
      <c r="A178" s="11" t="s">
        <v>155</v>
      </c>
      <c r="B178" s="11" t="s">
        <v>925</v>
      </c>
    </row>
    <row r="179" spans="1:2" x14ac:dyDescent="0.2">
      <c r="A179" s="11" t="s">
        <v>156</v>
      </c>
      <c r="B179" s="11" t="s">
        <v>927</v>
      </c>
    </row>
    <row r="180" spans="1:2" x14ac:dyDescent="0.2">
      <c r="A180" s="11" t="s">
        <v>471</v>
      </c>
      <c r="B180" s="11" t="s">
        <v>924</v>
      </c>
    </row>
    <row r="181" spans="1:2" x14ac:dyDescent="0.2">
      <c r="A181" s="11" t="s">
        <v>157</v>
      </c>
      <c r="B181" s="11" t="s">
        <v>926</v>
      </c>
    </row>
    <row r="182" spans="1:2" x14ac:dyDescent="0.2">
      <c r="A182" s="11" t="s">
        <v>158</v>
      </c>
      <c r="B182" s="11" t="s">
        <v>926</v>
      </c>
    </row>
    <row r="183" spans="1:2" x14ac:dyDescent="0.2">
      <c r="A183" s="11" t="s">
        <v>159</v>
      </c>
      <c r="B183" s="11" t="s">
        <v>925</v>
      </c>
    </row>
    <row r="184" spans="1:2" x14ac:dyDescent="0.2">
      <c r="A184" s="11" t="s">
        <v>160</v>
      </c>
      <c r="B184" s="11" t="s">
        <v>931</v>
      </c>
    </row>
    <row r="185" spans="1:2" x14ac:dyDescent="0.2">
      <c r="A185" s="11" t="s">
        <v>164</v>
      </c>
      <c r="B185" s="11" t="s">
        <v>924</v>
      </c>
    </row>
    <row r="186" spans="1:2" x14ac:dyDescent="0.2">
      <c r="A186" s="11" t="s">
        <v>165</v>
      </c>
      <c r="B186" s="11" t="s">
        <v>929</v>
      </c>
    </row>
    <row r="187" spans="1:2" x14ac:dyDescent="0.2">
      <c r="A187" s="11" t="s">
        <v>167</v>
      </c>
      <c r="B187" s="11" t="s">
        <v>925</v>
      </c>
    </row>
    <row r="188" spans="1:2" x14ac:dyDescent="0.2">
      <c r="A188" s="11" t="s">
        <v>168</v>
      </c>
      <c r="B188" s="11" t="s">
        <v>925</v>
      </c>
    </row>
    <row r="189" spans="1:2" x14ac:dyDescent="0.2">
      <c r="A189" s="11" t="s">
        <v>490</v>
      </c>
      <c r="B189" s="11" t="s">
        <v>924</v>
      </c>
    </row>
    <row r="190" spans="1:2" x14ac:dyDescent="0.2">
      <c r="A190" s="11" t="s">
        <v>169</v>
      </c>
      <c r="B190" s="11" t="s">
        <v>925</v>
      </c>
    </row>
    <row r="191" spans="1:2" x14ac:dyDescent="0.2">
      <c r="A191" s="11" t="s">
        <v>171</v>
      </c>
      <c r="B191" s="11" t="s">
        <v>931</v>
      </c>
    </row>
    <row r="192" spans="1:2" x14ac:dyDescent="0.2">
      <c r="A192" s="11" t="s">
        <v>172</v>
      </c>
      <c r="B192" s="11" t="s">
        <v>931</v>
      </c>
    </row>
    <row r="193" spans="1:2" x14ac:dyDescent="0.2">
      <c r="A193" s="11" t="s">
        <v>173</v>
      </c>
      <c r="B193" s="11" t="s">
        <v>926</v>
      </c>
    </row>
    <row r="194" spans="1:2" x14ac:dyDescent="0.2">
      <c r="A194" s="11" t="s">
        <v>938</v>
      </c>
      <c r="B194" s="11" t="s">
        <v>927</v>
      </c>
    </row>
    <row r="195" spans="1:2" x14ac:dyDescent="0.2">
      <c r="A195" s="11" t="s">
        <v>174</v>
      </c>
      <c r="B195" s="11" t="s">
        <v>927</v>
      </c>
    </row>
    <row r="196" spans="1:2" x14ac:dyDescent="0.2">
      <c r="A196" s="11" t="s">
        <v>175</v>
      </c>
      <c r="B196" s="11" t="s">
        <v>929</v>
      </c>
    </row>
    <row r="197" spans="1:2" x14ac:dyDescent="0.2">
      <c r="A197" s="11" t="s">
        <v>176</v>
      </c>
      <c r="B197" s="11" t="s">
        <v>924</v>
      </c>
    </row>
    <row r="198" spans="1:2" x14ac:dyDescent="0.2">
      <c r="A198" s="11" t="s">
        <v>177</v>
      </c>
      <c r="B198" s="11" t="s">
        <v>925</v>
      </c>
    </row>
    <row r="199" spans="1:2" x14ac:dyDescent="0.2">
      <c r="A199" s="11" t="s">
        <v>178</v>
      </c>
      <c r="B199" s="11" t="s">
        <v>925</v>
      </c>
    </row>
    <row r="200" spans="1:2" x14ac:dyDescent="0.2">
      <c r="A200" s="11" t="s">
        <v>492</v>
      </c>
      <c r="B200" s="11" t="s">
        <v>929</v>
      </c>
    </row>
    <row r="201" spans="1:2" x14ac:dyDescent="0.2">
      <c r="A201" s="11" t="s">
        <v>179</v>
      </c>
      <c r="B201" s="11" t="s">
        <v>927</v>
      </c>
    </row>
    <row r="202" spans="1:2" x14ac:dyDescent="0.2">
      <c r="A202" s="11" t="s">
        <v>180</v>
      </c>
      <c r="B202" s="11" t="s">
        <v>926</v>
      </c>
    </row>
    <row r="203" spans="1:2" x14ac:dyDescent="0.2">
      <c r="A203" s="11" t="s">
        <v>181</v>
      </c>
      <c r="B203" s="11" t="s">
        <v>925</v>
      </c>
    </row>
    <row r="204" spans="1:2" x14ac:dyDescent="0.2">
      <c r="A204" s="11" t="s">
        <v>204</v>
      </c>
      <c r="B204" s="11" t="s">
        <v>924</v>
      </c>
    </row>
    <row r="205" spans="1:2" x14ac:dyDescent="0.2">
      <c r="A205" s="41" t="s">
        <v>182</v>
      </c>
      <c r="B205" s="11" t="s">
        <v>925</v>
      </c>
    </row>
    <row r="206" spans="1:2" x14ac:dyDescent="0.2">
      <c r="A206" s="11" t="s">
        <v>170</v>
      </c>
      <c r="B206" s="11" t="s">
        <v>926</v>
      </c>
    </row>
    <row r="207" spans="1:2" x14ac:dyDescent="0.2">
      <c r="A207" s="41" t="s">
        <v>183</v>
      </c>
      <c r="B207" s="11" t="s">
        <v>929</v>
      </c>
    </row>
    <row r="208" spans="1:2" x14ac:dyDescent="0.2">
      <c r="A208" s="11" t="s">
        <v>184</v>
      </c>
      <c r="B208" s="11" t="s">
        <v>929</v>
      </c>
    </row>
    <row r="209" spans="1:2" x14ac:dyDescent="0.2">
      <c r="A209" s="11" t="s">
        <v>185</v>
      </c>
      <c r="B209" s="11" t="s">
        <v>925</v>
      </c>
    </row>
    <row r="210" spans="1:2" x14ac:dyDescent="0.2">
      <c r="A210" s="11" t="s">
        <v>186</v>
      </c>
      <c r="B210" s="11" t="s">
        <v>927</v>
      </c>
    </row>
    <row r="211" spans="1:2" x14ac:dyDescent="0.2">
      <c r="A211" s="41" t="s">
        <v>187</v>
      </c>
      <c r="B211" s="11" t="s">
        <v>929</v>
      </c>
    </row>
    <row r="212" spans="1:2" x14ac:dyDescent="0.2">
      <c r="A212" s="41" t="s">
        <v>188</v>
      </c>
      <c r="B212" s="11" t="s">
        <v>927</v>
      </c>
    </row>
    <row r="213" spans="1:2" x14ac:dyDescent="0.2">
      <c r="A213" s="11" t="s">
        <v>939</v>
      </c>
      <c r="B213" s="11" t="s">
        <v>927</v>
      </c>
    </row>
    <row r="214" spans="1:2" x14ac:dyDescent="0.2">
      <c r="A214" s="11" t="s">
        <v>940</v>
      </c>
      <c r="B214" s="11" t="s">
        <v>924</v>
      </c>
    </row>
    <row r="215" spans="1:2" x14ac:dyDescent="0.2">
      <c r="A215" s="41" t="s">
        <v>189</v>
      </c>
      <c r="B215" s="11" t="s">
        <v>924</v>
      </c>
    </row>
    <row r="216" spans="1:2" x14ac:dyDescent="0.2">
      <c r="A216" s="11" t="s">
        <v>190</v>
      </c>
      <c r="B216" s="11" t="s">
        <v>926</v>
      </c>
    </row>
    <row r="217" spans="1:2" x14ac:dyDescent="0.2">
      <c r="A217" s="11" t="s">
        <v>191</v>
      </c>
      <c r="B217" s="1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Intervention list</vt:lpstr>
      <vt:lpstr>Country sheet</vt:lpstr>
      <vt:lpstr>CET</vt:lpstr>
      <vt:lpstr>WB pop data</vt:lpstr>
      <vt:lpstr>WHO 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2019-09-26T17:05:57Z</dcterms:created>
  <dcterms:modified xsi:type="dcterms:W3CDTF">2019-09-27T10:05:36Z</dcterms:modified>
</cp:coreProperties>
</file>