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h\Programming\R\bifs613\"/>
    </mc:Choice>
  </mc:AlternateContent>
  <xr:revisionPtr revIDLastSave="0" documentId="13_ncr:1_{B63B421F-E74E-403E-B008-AD573EBDD830}" xr6:coauthVersionLast="45" xr6:coauthVersionMax="45" xr10:uidLastSave="{00000000-0000-0000-0000-000000000000}"/>
  <bookViews>
    <workbookView xWindow="-120" yWindow="-120" windowWidth="29040" windowHeight="15840" activeTab="1" xr2:uid="{7D975EE7-D524-44D0-A059-AA1C2638AB93}"/>
  </bookViews>
  <sheets>
    <sheet name="P4-Probabilities" sheetId="1" r:id="rId1"/>
    <sheet name="P4-Sequence" sheetId="2" r:id="rId2"/>
    <sheet name="P5-Probabilities" sheetId="3" r:id="rId3"/>
    <sheet name="P5-Sequ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C7" i="4"/>
  <c r="B8" i="4" s="1"/>
  <c r="C9" i="4"/>
  <c r="F7" i="4"/>
  <c r="E8" i="4" s="1"/>
  <c r="E7" i="4"/>
  <c r="B7" i="4"/>
  <c r="E6" i="4"/>
  <c r="B6" i="4"/>
  <c r="C16" i="3"/>
  <c r="C15" i="3"/>
  <c r="C14" i="3"/>
  <c r="C13" i="3"/>
  <c r="B16" i="3"/>
  <c r="B15" i="3"/>
  <c r="B14" i="3"/>
  <c r="B13" i="3"/>
  <c r="M25" i="1"/>
  <c r="C36" i="1" s="1"/>
  <c r="H27" i="1"/>
  <c r="L27" i="1" s="1"/>
  <c r="C43" i="1" s="1"/>
  <c r="H26" i="1"/>
  <c r="N26" i="1" s="1"/>
  <c r="C41" i="1" s="1"/>
  <c r="H25" i="1"/>
  <c r="N25" i="1" s="1"/>
  <c r="C37" i="1" s="1"/>
  <c r="H24" i="1"/>
  <c r="L24" i="1" s="1"/>
  <c r="C31" i="1" s="1"/>
  <c r="O17" i="1"/>
  <c r="B42" i="1" s="1"/>
  <c r="L17" i="1"/>
  <c r="B39" i="1" s="1"/>
  <c r="H16" i="1"/>
  <c r="M16" i="1" s="1"/>
  <c r="B36" i="1" s="1"/>
  <c r="H17" i="1"/>
  <c r="M17" i="1" s="1"/>
  <c r="B40" i="1" s="1"/>
  <c r="H18" i="1"/>
  <c r="M18" i="1" s="1"/>
  <c r="B44" i="1" s="1"/>
  <c r="H15" i="1"/>
  <c r="O15" i="1" s="1"/>
  <c r="B34" i="1" s="1"/>
  <c r="N17" i="1" l="1"/>
  <c r="B41" i="1" s="1"/>
  <c r="N15" i="1"/>
  <c r="B33" i="1" s="1"/>
  <c r="B5" i="2" s="1"/>
  <c r="F6" i="2" s="1"/>
  <c r="L18" i="1"/>
  <c r="B43" i="1" s="1"/>
  <c r="M15" i="1"/>
  <c r="B32" i="1" s="1"/>
  <c r="L15" i="1"/>
  <c r="B31" i="1" s="1"/>
  <c r="L16" i="1"/>
  <c r="B35" i="1" s="1"/>
  <c r="B6" i="2"/>
  <c r="N27" i="1"/>
  <c r="C45" i="1" s="1"/>
  <c r="O24" i="1"/>
  <c r="C34" i="1" s="1"/>
  <c r="O26" i="1"/>
  <c r="C42" i="1" s="1"/>
  <c r="M24" i="1"/>
  <c r="C32" i="1" s="1"/>
  <c r="N24" i="1"/>
  <c r="C33" i="1" s="1"/>
  <c r="E5" i="2" s="1"/>
  <c r="O16" i="1"/>
  <c r="B38" i="1" s="1"/>
  <c r="O18" i="1"/>
  <c r="B46" i="1" s="1"/>
  <c r="L25" i="1"/>
  <c r="C35" i="1" s="1"/>
  <c r="M26" i="1"/>
  <c r="C40" i="1" s="1"/>
  <c r="M27" i="1"/>
  <c r="C44" i="1" s="1"/>
  <c r="N16" i="1"/>
  <c r="B37" i="1" s="1"/>
  <c r="N18" i="1"/>
  <c r="B45" i="1" s="1"/>
  <c r="L26" i="1"/>
  <c r="C39" i="1" s="1"/>
  <c r="O25" i="1"/>
  <c r="C38" i="1" s="1"/>
  <c r="O27" i="1"/>
  <c r="C46" i="1" s="1"/>
  <c r="F9" i="4"/>
  <c r="E10" i="4" s="1"/>
  <c r="C11" i="4" s="1"/>
  <c r="B9" i="4"/>
  <c r="B10" i="4" s="1"/>
  <c r="E9" i="4"/>
  <c r="E6" i="2" l="1"/>
  <c r="E7" i="2" s="1"/>
  <c r="C6" i="2"/>
  <c r="B7" i="2"/>
  <c r="B12" i="4"/>
  <c r="F13" i="4" s="1"/>
  <c r="E11" i="4"/>
  <c r="F11" i="4"/>
  <c r="B11" i="4"/>
  <c r="E8" i="2" l="1"/>
  <c r="E9" i="2" s="1"/>
  <c r="C8" i="2"/>
  <c r="F8" i="2"/>
  <c r="B8" i="2"/>
  <c r="B13" i="4"/>
  <c r="E12" i="4"/>
  <c r="E10" i="2" l="1"/>
  <c r="C10" i="2"/>
  <c r="B9" i="2"/>
  <c r="E13" i="4"/>
  <c r="C13" i="4"/>
  <c r="B14" i="4"/>
  <c r="B10" i="2" l="1"/>
  <c r="B11" i="2" s="1"/>
  <c r="F10" i="2"/>
  <c r="E11" i="2"/>
  <c r="F12" i="2" l="1"/>
  <c r="B12" i="2"/>
  <c r="B13" i="2" s="1"/>
  <c r="C12" i="2"/>
  <c r="E12" i="2"/>
  <c r="E13" i="2" l="1"/>
  <c r="B14" i="2"/>
  <c r="F14" i="2"/>
  <c r="E14" i="2" l="1"/>
  <c r="E15" i="2" s="1"/>
  <c r="C14" i="2"/>
  <c r="B15" i="2" s="1"/>
  <c r="B16" i="2" l="1"/>
  <c r="F16" i="2"/>
  <c r="E16" i="2"/>
  <c r="E17" i="2" s="1"/>
  <c r="C16" i="2"/>
  <c r="E18" i="2" l="1"/>
  <c r="C18" i="2"/>
  <c r="B17" i="2"/>
  <c r="F18" i="2" l="1"/>
  <c r="B18" i="2"/>
  <c r="B19" i="2" s="1"/>
  <c r="E19" i="2"/>
  <c r="E20" i="2" l="1"/>
  <c r="E21" i="2" s="1"/>
  <c r="C20" i="2"/>
  <c r="B20" i="2"/>
  <c r="B21" i="2" s="1"/>
  <c r="F20" i="2"/>
  <c r="E22" i="2" l="1"/>
  <c r="E23" i="2" s="1"/>
  <c r="C22" i="2"/>
  <c r="B22" i="2"/>
  <c r="B23" i="2" s="1"/>
  <c r="F22" i="2"/>
  <c r="E25" i="2" l="1"/>
  <c r="E24" i="2"/>
  <c r="C24" i="2"/>
  <c r="B24" i="2"/>
  <c r="B25" i="2" s="1"/>
  <c r="F24" i="2"/>
</calcChain>
</file>

<file path=xl/sharedStrings.xml><?xml version="1.0" encoding="utf-8"?>
<sst xmlns="http://schemas.openxmlformats.org/spreadsheetml/2006/main" count="136" uniqueCount="38">
  <si>
    <t>Initial Probabilities</t>
  </si>
  <si>
    <t>ac</t>
  </si>
  <si>
    <t>an</t>
  </si>
  <si>
    <t>Transition Probabilities</t>
  </si>
  <si>
    <t>ann</t>
  </si>
  <si>
    <t>anc</t>
  </si>
  <si>
    <t>acc</t>
  </si>
  <si>
    <t>Emission Probabilities</t>
  </si>
  <si>
    <t>Coding</t>
  </si>
  <si>
    <t>A</t>
  </si>
  <si>
    <t>C</t>
  </si>
  <si>
    <t>G</t>
  </si>
  <si>
    <t>T</t>
  </si>
  <si>
    <t>From</t>
  </si>
  <si>
    <t>To</t>
  </si>
  <si>
    <t>Frequencies</t>
  </si>
  <si>
    <t>Totals</t>
  </si>
  <si>
    <t>Probabilities</t>
  </si>
  <si>
    <t>Noncoding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</si>
  <si>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</si>
  <si>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</si>
  <si>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</si>
  <si>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</si>
  <si>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</si>
  <si>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</si>
  <si>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</si>
  <si>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</si>
  <si>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</si>
  <si>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</si>
  <si>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</si>
  <si>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</si>
  <si>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</si>
  <si>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</si>
  <si>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</si>
  <si>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</si>
  <si>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acn</t>
  </si>
  <si>
    <t>State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</si>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</sst>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1FCB-0D95-4A3C-B599-AAC594778433}">
  <dimension ref="A1:O46"/>
  <sheetViews>
    <sheetView workbookViewId="0">
      <selection activeCell="H5" sqref="H5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>
        <v>0.5</v>
      </c>
    </row>
    <row r="3" spans="1:15" x14ac:dyDescent="0.25">
      <c r="A3" t="s">
        <v>2</v>
      </c>
      <c r="B3">
        <v>0.5</v>
      </c>
    </row>
    <row r="5" spans="1:15" x14ac:dyDescent="0.25">
      <c r="A5" t="s">
        <v>3</v>
      </c>
    </row>
    <row r="6" spans="1:15" x14ac:dyDescent="0.25">
      <c r="A6" t="s">
        <v>4</v>
      </c>
      <c r="B6">
        <v>0.5</v>
      </c>
    </row>
    <row r="7" spans="1:15" x14ac:dyDescent="0.25">
      <c r="A7" t="s">
        <v>5</v>
      </c>
      <c r="B7">
        <v>0.5</v>
      </c>
    </row>
    <row r="8" spans="1:15" x14ac:dyDescent="0.25">
      <c r="A8" t="s">
        <v>6</v>
      </c>
      <c r="B8">
        <v>0.55000000000000004</v>
      </c>
    </row>
    <row r="9" spans="1:15" x14ac:dyDescent="0.25">
      <c r="A9" t="s">
        <v>35</v>
      </c>
      <c r="B9">
        <v>0.45</v>
      </c>
    </row>
    <row r="11" spans="1:15" x14ac:dyDescent="0.25">
      <c r="A11" t="s">
        <v>7</v>
      </c>
    </row>
    <row r="12" spans="1:15" x14ac:dyDescent="0.25">
      <c r="A12" t="s">
        <v>8</v>
      </c>
    </row>
    <row r="13" spans="1:15" x14ac:dyDescent="0.25">
      <c r="A13" t="s">
        <v>15</v>
      </c>
      <c r="C13" s="1" t="s">
        <v>14</v>
      </c>
      <c r="D13" s="1"/>
      <c r="E13" s="1"/>
      <c r="F13" s="1"/>
      <c r="J13" t="s">
        <v>17</v>
      </c>
      <c r="L13" s="1" t="s">
        <v>14</v>
      </c>
      <c r="M13" s="1"/>
      <c r="N13" s="1"/>
      <c r="O13" s="1"/>
    </row>
    <row r="14" spans="1:15" x14ac:dyDescent="0.25">
      <c r="C14" t="s">
        <v>9</v>
      </c>
      <c r="D14" t="s">
        <v>10</v>
      </c>
      <c r="E14" t="s">
        <v>11</v>
      </c>
      <c r="F14" t="s">
        <v>12</v>
      </c>
      <c r="H14" t="s">
        <v>16</v>
      </c>
      <c r="L14" t="s">
        <v>9</v>
      </c>
      <c r="M14" t="s">
        <v>10</v>
      </c>
      <c r="N14" t="s">
        <v>11</v>
      </c>
      <c r="O14" t="s">
        <v>12</v>
      </c>
    </row>
    <row r="15" spans="1:15" x14ac:dyDescent="0.25">
      <c r="A15" s="2" t="s">
        <v>13</v>
      </c>
      <c r="B15" t="s">
        <v>9</v>
      </c>
      <c r="C15">
        <v>76</v>
      </c>
      <c r="D15">
        <v>79</v>
      </c>
      <c r="E15">
        <v>75</v>
      </c>
      <c r="F15">
        <v>51</v>
      </c>
      <c r="H15">
        <f>SUM(C15:F15)</f>
        <v>281</v>
      </c>
      <c r="J15" s="2" t="s">
        <v>13</v>
      </c>
      <c r="K15" t="s">
        <v>9</v>
      </c>
      <c r="L15">
        <f>C15/$H$15</f>
        <v>0.27046263345195731</v>
      </c>
      <c r="M15">
        <f t="shared" ref="M15:O15" si="0">D15/$H$15</f>
        <v>0.28113879003558717</v>
      </c>
      <c r="N15">
        <f t="shared" si="0"/>
        <v>0.2669039145907473</v>
      </c>
      <c r="O15">
        <f t="shared" si="0"/>
        <v>0.18149466192170818</v>
      </c>
    </row>
    <row r="16" spans="1:15" x14ac:dyDescent="0.25">
      <c r="A16" s="2"/>
      <c r="B16" t="s">
        <v>10</v>
      </c>
      <c r="C16">
        <v>82</v>
      </c>
      <c r="D16">
        <v>108</v>
      </c>
      <c r="E16">
        <v>161</v>
      </c>
      <c r="F16">
        <v>59</v>
      </c>
      <c r="H16">
        <f t="shared" ref="H16:H18" si="1">SUM(C16:F16)</f>
        <v>410</v>
      </c>
      <c r="J16" s="2"/>
      <c r="K16" t="s">
        <v>10</v>
      </c>
      <c r="L16">
        <f>C16/$H$16</f>
        <v>0.2</v>
      </c>
      <c r="M16">
        <f t="shared" ref="M16:O16" si="2">D16/$H$16</f>
        <v>0.26341463414634148</v>
      </c>
      <c r="N16">
        <f t="shared" si="2"/>
        <v>0.39268292682926831</v>
      </c>
      <c r="O16">
        <f t="shared" si="2"/>
        <v>0.14390243902439023</v>
      </c>
    </row>
    <row r="17" spans="1:15" x14ac:dyDescent="0.25">
      <c r="A17" s="2"/>
      <c r="B17" t="s">
        <v>11</v>
      </c>
      <c r="C17">
        <v>99</v>
      </c>
      <c r="D17">
        <v>159</v>
      </c>
      <c r="E17">
        <v>171</v>
      </c>
      <c r="F17">
        <v>58</v>
      </c>
      <c r="H17">
        <f t="shared" si="1"/>
        <v>487</v>
      </c>
      <c r="J17" s="2"/>
      <c r="K17" t="s">
        <v>11</v>
      </c>
      <c r="L17">
        <f>C17/$H$17</f>
        <v>0.20328542094455851</v>
      </c>
      <c r="M17">
        <f t="shared" ref="M17:O17" si="3">D17/$H$17</f>
        <v>0.32648870636550309</v>
      </c>
      <c r="N17">
        <f t="shared" si="3"/>
        <v>0.35112936344969198</v>
      </c>
      <c r="O17">
        <f t="shared" si="3"/>
        <v>0.11909650924024641</v>
      </c>
    </row>
    <row r="18" spans="1:15" x14ac:dyDescent="0.25">
      <c r="A18" s="2"/>
      <c r="B18" t="s">
        <v>12</v>
      </c>
      <c r="C18">
        <v>23</v>
      </c>
      <c r="D18">
        <v>64</v>
      </c>
      <c r="E18">
        <v>81</v>
      </c>
      <c r="F18">
        <v>30</v>
      </c>
      <c r="H18">
        <f t="shared" si="1"/>
        <v>198</v>
      </c>
      <c r="J18" s="2"/>
      <c r="K18" t="s">
        <v>12</v>
      </c>
      <c r="L18">
        <f>C18/$H$18</f>
        <v>0.11616161616161616</v>
      </c>
      <c r="M18">
        <f t="shared" ref="M18:O18" si="4">D18/$H$18</f>
        <v>0.32323232323232326</v>
      </c>
      <c r="N18">
        <f t="shared" si="4"/>
        <v>0.40909090909090912</v>
      </c>
      <c r="O18">
        <f t="shared" si="4"/>
        <v>0.15151515151515152</v>
      </c>
    </row>
    <row r="21" spans="1:15" x14ac:dyDescent="0.25">
      <c r="A21" t="s">
        <v>18</v>
      </c>
    </row>
    <row r="22" spans="1:15" x14ac:dyDescent="0.25">
      <c r="A22" t="s">
        <v>15</v>
      </c>
      <c r="C22" s="1" t="s">
        <v>14</v>
      </c>
      <c r="D22" s="1"/>
      <c r="E22" s="1"/>
      <c r="F22" s="1"/>
      <c r="J22" t="s">
        <v>17</v>
      </c>
      <c r="L22" s="1" t="s">
        <v>14</v>
      </c>
      <c r="M22" s="1"/>
      <c r="N22" s="1"/>
      <c r="O22" s="1"/>
    </row>
    <row r="23" spans="1:15" x14ac:dyDescent="0.25">
      <c r="C23" t="s">
        <v>9</v>
      </c>
      <c r="D23" t="s">
        <v>10</v>
      </c>
      <c r="E23" t="s">
        <v>11</v>
      </c>
      <c r="F23" t="s">
        <v>12</v>
      </c>
      <c r="H23" t="s">
        <v>16</v>
      </c>
      <c r="L23" t="s">
        <v>9</v>
      </c>
      <c r="M23" t="s">
        <v>10</v>
      </c>
      <c r="N23" t="s">
        <v>11</v>
      </c>
      <c r="O23" t="s">
        <v>12</v>
      </c>
    </row>
    <row r="24" spans="1:15" x14ac:dyDescent="0.25">
      <c r="A24" s="2" t="s">
        <v>13</v>
      </c>
      <c r="B24" t="s">
        <v>9</v>
      </c>
      <c r="C24">
        <v>22</v>
      </c>
      <c r="D24">
        <v>29</v>
      </c>
      <c r="E24">
        <v>27</v>
      </c>
      <c r="F24">
        <v>28</v>
      </c>
      <c r="H24">
        <f>SUM(C24:F24)</f>
        <v>106</v>
      </c>
      <c r="J24" s="2" t="s">
        <v>13</v>
      </c>
      <c r="K24" t="s">
        <v>9</v>
      </c>
      <c r="L24">
        <f>C24/$H$24</f>
        <v>0.20754716981132076</v>
      </c>
      <c r="M24">
        <f t="shared" ref="M24:O24" si="5">D24/$H$24</f>
        <v>0.27358490566037735</v>
      </c>
      <c r="N24">
        <f t="shared" si="5"/>
        <v>0.25471698113207547</v>
      </c>
      <c r="O24">
        <f t="shared" si="5"/>
        <v>0.26415094339622641</v>
      </c>
    </row>
    <row r="25" spans="1:15" x14ac:dyDescent="0.25">
      <c r="A25" s="2"/>
      <c r="B25" t="s">
        <v>10</v>
      </c>
      <c r="C25">
        <v>31</v>
      </c>
      <c r="D25">
        <v>36</v>
      </c>
      <c r="E25">
        <v>70</v>
      </c>
      <c r="F25">
        <v>19</v>
      </c>
      <c r="H25">
        <f t="shared" ref="H25:H27" si="6">SUM(C25:F25)</f>
        <v>156</v>
      </c>
      <c r="J25" s="2"/>
      <c r="K25" t="s">
        <v>10</v>
      </c>
      <c r="L25">
        <f>C25/$H$25</f>
        <v>0.19871794871794871</v>
      </c>
      <c r="M25">
        <f t="shared" ref="M25:O25" si="7">D25/$H$25</f>
        <v>0.23076923076923078</v>
      </c>
      <c r="N25">
        <f t="shared" si="7"/>
        <v>0.44871794871794873</v>
      </c>
      <c r="O25">
        <f t="shared" si="7"/>
        <v>0.12179487179487179</v>
      </c>
    </row>
    <row r="26" spans="1:15" x14ac:dyDescent="0.25">
      <c r="A26" s="2"/>
      <c r="B26" t="s">
        <v>11</v>
      </c>
      <c r="C26">
        <v>38</v>
      </c>
      <c r="D26">
        <v>65</v>
      </c>
      <c r="E26">
        <v>48</v>
      </c>
      <c r="F26">
        <v>32</v>
      </c>
      <c r="H26">
        <f t="shared" si="6"/>
        <v>183</v>
      </c>
      <c r="J26" s="2"/>
      <c r="K26" t="s">
        <v>11</v>
      </c>
      <c r="L26">
        <f>C26/$H$26</f>
        <v>0.20765027322404372</v>
      </c>
      <c r="M26">
        <f t="shared" ref="M26:O26" si="8">D26/$H$26</f>
        <v>0.3551912568306011</v>
      </c>
      <c r="N26">
        <f t="shared" si="8"/>
        <v>0.26229508196721313</v>
      </c>
      <c r="O26">
        <f t="shared" si="8"/>
        <v>0.17486338797814208</v>
      </c>
    </row>
    <row r="27" spans="1:15" x14ac:dyDescent="0.25">
      <c r="A27" s="2"/>
      <c r="B27" t="s">
        <v>12</v>
      </c>
      <c r="C27">
        <v>16</v>
      </c>
      <c r="D27">
        <v>26</v>
      </c>
      <c r="E27">
        <v>37</v>
      </c>
      <c r="F27">
        <v>23</v>
      </c>
      <c r="H27">
        <f t="shared" si="6"/>
        <v>102</v>
      </c>
      <c r="J27" s="2"/>
      <c r="K27" t="s">
        <v>12</v>
      </c>
      <c r="L27">
        <f>C27/$H$27</f>
        <v>0.15686274509803921</v>
      </c>
      <c r="M27">
        <f t="shared" ref="M27:O27" si="9">D27/$H$27</f>
        <v>0.25490196078431371</v>
      </c>
      <c r="N27">
        <f t="shared" si="9"/>
        <v>0.36274509803921567</v>
      </c>
      <c r="O27">
        <f t="shared" si="9"/>
        <v>0.22549019607843138</v>
      </c>
    </row>
    <row r="30" spans="1:15" x14ac:dyDescent="0.25">
      <c r="B30" t="s">
        <v>8</v>
      </c>
      <c r="C30" t="s">
        <v>18</v>
      </c>
    </row>
    <row r="31" spans="1:15" x14ac:dyDescent="0.25">
      <c r="A31" t="s">
        <v>19</v>
      </c>
      <c r="B31">
        <f>L15</f>
        <v>0.27046263345195731</v>
      </c>
      <c r="C31">
        <f>L24</f>
        <v>0.20754716981132076</v>
      </c>
    </row>
    <row r="32" spans="1:15" x14ac:dyDescent="0.25">
      <c r="A32" t="s">
        <v>20</v>
      </c>
      <c r="B32">
        <f>M15</f>
        <v>0.28113879003558717</v>
      </c>
      <c r="C32">
        <f>M24</f>
        <v>0.27358490566037735</v>
      </c>
    </row>
    <row r="33" spans="1:3" x14ac:dyDescent="0.25">
      <c r="A33" t="s">
        <v>21</v>
      </c>
      <c r="B33">
        <f>N15</f>
        <v>0.2669039145907473</v>
      </c>
      <c r="C33">
        <f>N24</f>
        <v>0.25471698113207547</v>
      </c>
    </row>
    <row r="34" spans="1:3" x14ac:dyDescent="0.25">
      <c r="A34" t="s">
        <v>22</v>
      </c>
      <c r="B34">
        <f>O15</f>
        <v>0.18149466192170818</v>
      </c>
      <c r="C34">
        <f>O24</f>
        <v>0.26415094339622641</v>
      </c>
    </row>
    <row r="35" spans="1:3" x14ac:dyDescent="0.25">
      <c r="A35" t="s">
        <v>23</v>
      </c>
      <c r="B35">
        <f>L16</f>
        <v>0.2</v>
      </c>
      <c r="C35">
        <f>L25</f>
        <v>0.19871794871794871</v>
      </c>
    </row>
    <row r="36" spans="1:3" x14ac:dyDescent="0.25">
      <c r="A36" t="s">
        <v>24</v>
      </c>
      <c r="B36">
        <f>M16</f>
        <v>0.26341463414634148</v>
      </c>
      <c r="C36">
        <f>M25</f>
        <v>0.23076923076923078</v>
      </c>
    </row>
    <row r="37" spans="1:3" x14ac:dyDescent="0.25">
      <c r="A37" t="s">
        <v>25</v>
      </c>
      <c r="B37">
        <f>N16</f>
        <v>0.39268292682926831</v>
      </c>
      <c r="C37">
        <f>N25</f>
        <v>0.44871794871794873</v>
      </c>
    </row>
    <row r="38" spans="1:3" x14ac:dyDescent="0.25">
      <c r="A38" t="s">
        <v>26</v>
      </c>
      <c r="B38">
        <f>O16</f>
        <v>0.14390243902439023</v>
      </c>
      <c r="C38">
        <f>O25</f>
        <v>0.12179487179487179</v>
      </c>
    </row>
    <row r="39" spans="1:3" x14ac:dyDescent="0.25">
      <c r="A39" t="s">
        <v>27</v>
      </c>
      <c r="B39">
        <f>L17</f>
        <v>0.20328542094455851</v>
      </c>
      <c r="C39">
        <f>L26</f>
        <v>0.20765027322404372</v>
      </c>
    </row>
    <row r="40" spans="1:3" x14ac:dyDescent="0.25">
      <c r="A40" t="s">
        <v>28</v>
      </c>
      <c r="B40">
        <f>M17</f>
        <v>0.32648870636550309</v>
      </c>
      <c r="C40">
        <f>M26</f>
        <v>0.3551912568306011</v>
      </c>
    </row>
    <row r="41" spans="1:3" x14ac:dyDescent="0.25">
      <c r="A41" t="s">
        <v>29</v>
      </c>
      <c r="B41">
        <f>N17</f>
        <v>0.35112936344969198</v>
      </c>
      <c r="C41">
        <f>N26</f>
        <v>0.26229508196721313</v>
      </c>
    </row>
    <row r="42" spans="1:3" x14ac:dyDescent="0.25">
      <c r="A42" t="s">
        <v>30</v>
      </c>
      <c r="B42">
        <f>O17</f>
        <v>0.11909650924024641</v>
      </c>
      <c r="C42">
        <f>O26</f>
        <v>0.17486338797814208</v>
      </c>
    </row>
    <row r="43" spans="1:3" x14ac:dyDescent="0.25">
      <c r="A43" t="s">
        <v>31</v>
      </c>
      <c r="B43">
        <f>L18</f>
        <v>0.11616161616161616</v>
      </c>
      <c r="C43">
        <f>L27</f>
        <v>0.15686274509803921</v>
      </c>
    </row>
    <row r="44" spans="1:3" x14ac:dyDescent="0.25">
      <c r="A44" t="s">
        <v>32</v>
      </c>
      <c r="B44">
        <f>M18</f>
        <v>0.32323232323232326</v>
      </c>
      <c r="C44">
        <f>M27</f>
        <v>0.25490196078431371</v>
      </c>
    </row>
    <row r="45" spans="1:3" x14ac:dyDescent="0.25">
      <c r="A45" t="s">
        <v>33</v>
      </c>
      <c r="B45">
        <f>N18</f>
        <v>0.40909090909090912</v>
      </c>
      <c r="C45">
        <f>N27</f>
        <v>0.36274509803921567</v>
      </c>
    </row>
    <row r="46" spans="1:3" x14ac:dyDescent="0.25">
      <c r="A46" t="s">
        <v>34</v>
      </c>
      <c r="B46">
        <f>O18</f>
        <v>0.15151515151515152</v>
      </c>
      <c r="C46">
        <f>O27</f>
        <v>0.22549019607843138</v>
      </c>
    </row>
  </sheetData>
  <mergeCells count="8">
    <mergeCell ref="A24:A27"/>
    <mergeCell ref="J24:J27"/>
    <mergeCell ref="C13:F13"/>
    <mergeCell ref="A15:A18"/>
    <mergeCell ref="L13:O13"/>
    <mergeCell ref="J15:J18"/>
    <mergeCell ref="C22:F22"/>
    <mergeCell ref="L22:O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8E71-ADBC-4FC3-8D9A-193F63E24B8A}">
  <dimension ref="A2:H25"/>
  <sheetViews>
    <sheetView tabSelected="1" workbookViewId="0">
      <selection activeCell="H6" sqref="H6"/>
    </sheetView>
  </sheetViews>
  <sheetFormatPr defaultRowHeight="15" x14ac:dyDescent="0.25"/>
  <cols>
    <col min="2" max="3" width="12" bestFit="1" customWidth="1"/>
    <col min="5" max="6" width="12" bestFit="1" customWidth="1"/>
  </cols>
  <sheetData>
    <row r="2" spans="1:8" x14ac:dyDescent="0.25">
      <c r="B2" t="s">
        <v>8</v>
      </c>
      <c r="E2" t="s">
        <v>18</v>
      </c>
      <c r="H2" t="s">
        <v>36</v>
      </c>
    </row>
    <row r="3" spans="1:8" x14ac:dyDescent="0.25">
      <c r="B3" t="s">
        <v>6</v>
      </c>
      <c r="C3" t="s">
        <v>5</v>
      </c>
      <c r="E3" t="s">
        <v>4</v>
      </c>
      <c r="F3" t="s">
        <v>35</v>
      </c>
    </row>
    <row r="5" spans="1:8" x14ac:dyDescent="0.25">
      <c r="A5" t="s">
        <v>21</v>
      </c>
      <c r="B5">
        <f>'P4-Probabilities'!B2*'P4-Probabilities'!B33</f>
        <v>0.13345195729537365</v>
      </c>
      <c r="E5">
        <f>'P4-Probabilities'!B3*'P4-Probabilities'!C33</f>
        <v>0.12735849056603774</v>
      </c>
      <c r="H5" t="s">
        <v>18</v>
      </c>
    </row>
    <row r="6" spans="1:8" x14ac:dyDescent="0.25">
      <c r="B6" s="3">
        <f>'P4-Probabilities'!B8*'P4-Probabilities'!B42*'P4-Sequence'!B5</f>
        <v>8.7415142458365912E-3</v>
      </c>
      <c r="C6">
        <f>E5*'P4-Probabilities'!B7*'P4-Probabilities'!B42</f>
        <v>7.5839758242609743E-3</v>
      </c>
      <c r="E6" s="4">
        <f>E5*'P4-Probabilities'!B6*'P4-Probabilities'!C42</f>
        <v>1.1135168574079802E-2</v>
      </c>
      <c r="F6">
        <f>B5*'P4-Probabilities'!B9*'P4-Probabilities'!C42</f>
        <v>1.0501137623242517E-2</v>
      </c>
    </row>
    <row r="7" spans="1:8" x14ac:dyDescent="0.25">
      <c r="A7" t="s">
        <v>30</v>
      </c>
      <c r="B7">
        <f>MAX(B6:C6)</f>
        <v>8.7415142458365912E-3</v>
      </c>
      <c r="E7">
        <f>MAX(E6:F6)</f>
        <v>1.1135168574079802E-2</v>
      </c>
      <c r="H7" t="s">
        <v>18</v>
      </c>
    </row>
    <row r="8" spans="1:8" x14ac:dyDescent="0.25">
      <c r="B8">
        <f>B7*'P4-Probabilities'!B8*'P4-Probabilities'!B43</f>
        <v>5.5848563237289337E-4</v>
      </c>
      <c r="C8" s="4">
        <f>E7*'P4-Probabilities'!B7*'P4-Probabilities'!B43</f>
        <v>6.4673958889857434E-4</v>
      </c>
      <c r="E8" s="4">
        <f>E7*'P4-Probabilities'!B6*'P4-Probabilities'!C43</f>
        <v>8.7334655482978834E-4</v>
      </c>
      <c r="F8">
        <f>B7*'P4-Probabilities'!B9*'P4-Probabilities'!C43</f>
        <v>6.1704806441199476E-4</v>
      </c>
    </row>
    <row r="9" spans="1:8" x14ac:dyDescent="0.25">
      <c r="A9" t="s">
        <v>31</v>
      </c>
      <c r="B9">
        <f>MAX(B8:C8)</f>
        <v>6.4673958889857434E-4</v>
      </c>
      <c r="E9">
        <f>MAX(E8:F8)</f>
        <v>8.7334655482978834E-4</v>
      </c>
      <c r="H9" t="s">
        <v>18</v>
      </c>
    </row>
    <row r="10" spans="1:8" x14ac:dyDescent="0.25">
      <c r="B10">
        <f>'P4-Sequence'!B9*'P4-Probabilities'!B8*'P4-Probabilities'!B33</f>
        <v>9.4939530398812063E-5</v>
      </c>
      <c r="C10" s="4">
        <f>E9*'P4-Probabilities'!B7*'P4-Probabilities'!B33</f>
        <v>1.1654980713920661E-4</v>
      </c>
      <c r="E10" s="4">
        <f>E9*'P4-Probabilities'!B6*'P4-Probabilities'!C33</f>
        <v>1.1122809896417115E-4</v>
      </c>
      <c r="F10">
        <f>B9*'P4-Probabilities'!B9*'P4-Probabilities'!C33</f>
        <v>7.4131000048279982E-5</v>
      </c>
    </row>
    <row r="11" spans="1:8" x14ac:dyDescent="0.25">
      <c r="A11" t="s">
        <v>21</v>
      </c>
      <c r="B11">
        <f>MAX(B10:C10)</f>
        <v>1.1654980713920661E-4</v>
      </c>
      <c r="E11">
        <f>MAX(E10:F10)</f>
        <v>1.1122809896417115E-4</v>
      </c>
      <c r="H11" t="s">
        <v>8</v>
      </c>
    </row>
    <row r="12" spans="1:8" x14ac:dyDescent="0.25">
      <c r="B12" s="3">
        <f>B11*'P4-Probabilities'!B8*'P4-Probabilities'!B40</f>
        <v>2.0928707668015645E-5</v>
      </c>
      <c r="C12">
        <f>E11*'P4-Probabilities'!B7*'P4-Probabilities'!B40</f>
        <v>1.8157359071153198E-5</v>
      </c>
      <c r="E12" s="4">
        <f>E11*'P4-Probabilities'!B6*'P4-Probabilities'!C40</f>
        <v>1.9753624132981217E-5</v>
      </c>
      <c r="F12">
        <f>B11*'P4-Probabilities'!B9*'P4-Probabilities'!C40</f>
        <v>1.8628862616512534E-5</v>
      </c>
    </row>
    <row r="13" spans="1:8" x14ac:dyDescent="0.25">
      <c r="A13" t="s">
        <v>28</v>
      </c>
      <c r="B13">
        <f>MAX(B12:C12)</f>
        <v>2.0928707668015645E-5</v>
      </c>
      <c r="E13">
        <f>MAX(E12:F12)</f>
        <v>1.9753624132981217E-5</v>
      </c>
      <c r="H13" t="s">
        <v>8</v>
      </c>
    </row>
    <row r="14" spans="1:8" x14ac:dyDescent="0.25">
      <c r="B14" s="3">
        <f>B13*'P4-Probabilities'!B8*'P4-Probabilities'!B38</f>
        <v>1.6564306434807505E-6</v>
      </c>
      <c r="C14">
        <f>E13*'P4-Probabilities'!B7*'P4-Probabilities'!B38</f>
        <v>1.4212973461535266E-6</v>
      </c>
      <c r="E14" s="4">
        <f>E13*'P4-Probabilities'!B6*'P4-Probabilities'!C38</f>
        <v>1.2029450593802664E-6</v>
      </c>
      <c r="F14">
        <f>B13*'P4-Probabilities'!B9*'P4-Probabilities'!C38</f>
        <v>1.1470541702662421E-6</v>
      </c>
    </row>
    <row r="15" spans="1:8" x14ac:dyDescent="0.25">
      <c r="A15" t="s">
        <v>26</v>
      </c>
      <c r="B15">
        <f>MAX(B14:C14)</f>
        <v>1.6564306434807505E-6</v>
      </c>
      <c r="E15">
        <f>MAX(E14:F14)</f>
        <v>1.2029450593802664E-6</v>
      </c>
      <c r="H15" t="s">
        <v>8</v>
      </c>
    </row>
    <row r="16" spans="1:8" x14ac:dyDescent="0.25">
      <c r="B16" s="3">
        <f>B15*'P4-Probabilities'!B8*'P4-Probabilities'!B46</f>
        <v>1.3803588695672921E-7</v>
      </c>
      <c r="C16">
        <f>E15*'P4-Probabilities'!B7*'P4-Probabilities'!B46</f>
        <v>9.1132201468202001E-8</v>
      </c>
      <c r="E16">
        <f>E15*'P4-Probabilities'!B6*'P4-Probabilities'!C46</f>
        <v>1.3562615865561826E-7</v>
      </c>
      <c r="F16" s="3">
        <f>B15*'P4-Probabilities'!B9*'P4-Probabilities'!C46</f>
        <v>1.6807899176495852E-7</v>
      </c>
    </row>
    <row r="17" spans="1:8" x14ac:dyDescent="0.25">
      <c r="A17" t="s">
        <v>34</v>
      </c>
      <c r="B17">
        <f>MAX(B16:C16)</f>
        <v>1.3803588695672921E-7</v>
      </c>
      <c r="E17">
        <f>MAX(E16:F16)</f>
        <v>1.6807899176495852E-7</v>
      </c>
      <c r="H17" t="s">
        <v>18</v>
      </c>
    </row>
    <row r="18" spans="1:8" x14ac:dyDescent="0.25">
      <c r="B18">
        <f>B17*'P4-Probabilities'!B8*'P4-Probabilities'!B44</f>
        <v>2.4539713236751861E-8</v>
      </c>
      <c r="C18" s="4">
        <f>E17*'P4-Probabilities'!B7*'P4-Probabilities'!B44</f>
        <v>2.7164281497367037E-8</v>
      </c>
      <c r="E18" s="4">
        <f>E17*'P4-Probabilities'!B6*'P4-Probabilities'!C44</f>
        <v>2.1421832283769223E-8</v>
      </c>
      <c r="F18">
        <f>B17*'P4-Probabilities'!B9*'P4-Probabilities'!C44</f>
        <v>1.5833528209742467E-8</v>
      </c>
    </row>
    <row r="19" spans="1:8" x14ac:dyDescent="0.25">
      <c r="A19" t="s">
        <v>32</v>
      </c>
      <c r="B19">
        <f t="shared" ref="B18:B25" si="0">MAX(B18:C18)</f>
        <v>2.7164281497367037E-8</v>
      </c>
      <c r="E19">
        <f t="shared" ref="E18:E25" si="1">MAX(E18:F18)</f>
        <v>2.1421832283769223E-8</v>
      </c>
      <c r="H19" t="s">
        <v>8</v>
      </c>
    </row>
    <row r="20" spans="1:8" x14ac:dyDescent="0.25">
      <c r="B20" s="3">
        <f>B19*'P4-Probabilities'!B8*'P4-Probabilities'!B36</f>
        <v>3.935508099862444E-9</v>
      </c>
      <c r="C20" s="5">
        <f>E19*'P4-Probabilities'!B7*'P4-Probabilities'!B36</f>
        <v>2.8214120568866785E-9</v>
      </c>
      <c r="D20" s="5"/>
      <c r="E20" s="5">
        <f>E19*'P4-Probabilities'!B6*'P4-Probabilities'!C36</f>
        <v>2.471749878896449E-9</v>
      </c>
      <c r="F20" s="3">
        <f>B19*'P4-Probabilities'!B9*'P4-Probabilities'!C36</f>
        <v>2.8209061554958078E-9</v>
      </c>
    </row>
    <row r="21" spans="1:8" x14ac:dyDescent="0.25">
      <c r="A21" t="s">
        <v>24</v>
      </c>
      <c r="B21" s="5">
        <f>MAX(B20:C20)</f>
        <v>3.935508099862444E-9</v>
      </c>
      <c r="C21" s="5"/>
      <c r="D21" s="5"/>
      <c r="E21" s="5">
        <f>MAX(E20:F20)</f>
        <v>2.8209061554958078E-9</v>
      </c>
      <c r="F21" s="5"/>
      <c r="H21" t="s">
        <v>8</v>
      </c>
    </row>
    <row r="22" spans="1:8" x14ac:dyDescent="0.25">
      <c r="B22" s="3">
        <f>B21*'P4-Probabilities'!B8*'P4-Probabilities'!B35</f>
        <v>4.329058909848689E-10</v>
      </c>
      <c r="C22" s="5">
        <f>E21*'P4-Probabilities'!B7*'P4-Probabilities'!B35</f>
        <v>2.8209061554958082E-10</v>
      </c>
      <c r="D22" s="5"/>
      <c r="E22" s="5">
        <f>E21*'P4-Probabilities'!B6*'P4-Probabilities'!C35</f>
        <v>2.8028234237298086E-10</v>
      </c>
      <c r="F22" s="3">
        <f>B21*'P4-Probabilities'!B9*'P4-Probabilities'!C35</f>
        <v>3.5192524354539163E-10</v>
      </c>
    </row>
    <row r="23" spans="1:8" x14ac:dyDescent="0.25">
      <c r="A23" t="s">
        <v>23</v>
      </c>
      <c r="B23" s="5">
        <f>MAX(B22:C22)</f>
        <v>4.329058909848689E-10</v>
      </c>
      <c r="C23" s="5"/>
      <c r="D23" s="5"/>
      <c r="E23" s="5">
        <f>MAX(E22:F22)</f>
        <v>3.5192524354539163E-10</v>
      </c>
      <c r="F23" s="5"/>
      <c r="H23" t="s">
        <v>8</v>
      </c>
    </row>
    <row r="24" spans="1:8" x14ac:dyDescent="0.25">
      <c r="B24" s="3">
        <f>B23*'P4-Probabilities'!B8*'P4-Probabilities'!B33</f>
        <v>6.3549352324291251E-11</v>
      </c>
      <c r="C24" s="5">
        <f>E23*'P4-Probabilities'!B7*'P4-Probabilities'!B33</f>
        <v>4.6965112572783577E-11</v>
      </c>
      <c r="D24" s="5"/>
      <c r="E24" s="5">
        <f>E23*'P4-Probabilities'!B6*'P4-Probabilities'!C33</f>
        <v>4.4820667810026293E-11</v>
      </c>
      <c r="F24" s="3">
        <f>B23*'P4-Probabilities'!B9*'P4-Probabilities'!C33</f>
        <v>4.9620816749680728E-11</v>
      </c>
    </row>
    <row r="25" spans="1:8" x14ac:dyDescent="0.25">
      <c r="A25" t="s">
        <v>21</v>
      </c>
      <c r="B25" s="5">
        <f t="shared" ref="B25" si="2">MAX(B24:C24)</f>
        <v>6.3549352324291251E-11</v>
      </c>
      <c r="C25" s="5"/>
      <c r="D25" s="5"/>
      <c r="E25" s="5">
        <f t="shared" ref="E25" si="3">MAX(E24:F24)</f>
        <v>4.9620816749680728E-11</v>
      </c>
      <c r="F25" s="5"/>
      <c r="H2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457E-5A14-4D5E-A6AB-D73C2F656E49}">
  <dimension ref="A1:C16"/>
  <sheetViews>
    <sheetView workbookViewId="0">
      <selection activeCell="A10" sqref="A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0.5</v>
      </c>
    </row>
    <row r="3" spans="1:3" x14ac:dyDescent="0.25">
      <c r="A3" t="s">
        <v>2</v>
      </c>
      <c r="B3">
        <v>0.5</v>
      </c>
    </row>
    <row r="5" spans="1:3" x14ac:dyDescent="0.25">
      <c r="A5" t="s">
        <v>3</v>
      </c>
    </row>
    <row r="6" spans="1:3" x14ac:dyDescent="0.25">
      <c r="A6" t="s">
        <v>4</v>
      </c>
      <c r="B6">
        <v>0.5</v>
      </c>
    </row>
    <row r="7" spans="1:3" x14ac:dyDescent="0.25">
      <c r="A7" t="s">
        <v>5</v>
      </c>
      <c r="B7">
        <v>0.5</v>
      </c>
    </row>
    <row r="8" spans="1:3" x14ac:dyDescent="0.25">
      <c r="A8" t="s">
        <v>6</v>
      </c>
      <c r="B8">
        <v>0.55000000000000004</v>
      </c>
    </row>
    <row r="9" spans="1:3" x14ac:dyDescent="0.25">
      <c r="A9" t="s">
        <v>35</v>
      </c>
      <c r="B9">
        <v>0.45</v>
      </c>
    </row>
    <row r="11" spans="1:3" x14ac:dyDescent="0.25">
      <c r="A11" t="s">
        <v>7</v>
      </c>
    </row>
    <row r="12" spans="1:3" x14ac:dyDescent="0.25">
      <c r="B12" t="s">
        <v>8</v>
      </c>
      <c r="C12" t="s">
        <v>18</v>
      </c>
    </row>
    <row r="13" spans="1:3" x14ac:dyDescent="0.25">
      <c r="A13" t="s">
        <v>9</v>
      </c>
      <c r="B13">
        <f>281/1377</f>
        <v>0.20406681190994916</v>
      </c>
      <c r="C13">
        <f>107/548</f>
        <v>0.19525547445255476</v>
      </c>
    </row>
    <row r="14" spans="1:3" x14ac:dyDescent="0.25">
      <c r="A14" t="s">
        <v>10</v>
      </c>
      <c r="B14">
        <f>410/1377</f>
        <v>0.29774872912127814</v>
      </c>
      <c r="C14">
        <f>156/548</f>
        <v>0.28467153284671531</v>
      </c>
    </row>
    <row r="15" spans="1:3" x14ac:dyDescent="0.25">
      <c r="A15" t="s">
        <v>11</v>
      </c>
      <c r="B15">
        <f>488/1377</f>
        <v>0.35439360929557007</v>
      </c>
      <c r="C15">
        <f>183/548</f>
        <v>0.33394160583941607</v>
      </c>
    </row>
    <row r="16" spans="1:3" x14ac:dyDescent="0.25">
      <c r="A16" t="s">
        <v>12</v>
      </c>
      <c r="B16">
        <f>198/1377</f>
        <v>0.1437908496732026</v>
      </c>
      <c r="C16">
        <f>102/548</f>
        <v>0.18613138686131386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A2D-421D-458F-A836-E3740CD8EEE0}">
  <dimension ref="A3:H14"/>
  <sheetViews>
    <sheetView workbookViewId="0">
      <selection activeCell="A3" sqref="A3:H5"/>
    </sheetView>
  </sheetViews>
  <sheetFormatPr defaultRowHeight="15" x14ac:dyDescent="0.25"/>
  <cols>
    <col min="2" max="3" width="12" bestFit="1" customWidth="1"/>
    <col min="5" max="6" width="12" bestFit="1" customWidth="1"/>
  </cols>
  <sheetData>
    <row r="3" spans="1:8" x14ac:dyDescent="0.25">
      <c r="B3" t="s">
        <v>8</v>
      </c>
      <c r="E3" t="s">
        <v>18</v>
      </c>
      <c r="H3" t="s">
        <v>36</v>
      </c>
    </row>
    <row r="4" spans="1:8" x14ac:dyDescent="0.25">
      <c r="B4" t="s">
        <v>6</v>
      </c>
      <c r="C4" t="s">
        <v>5</v>
      </c>
      <c r="E4" t="s">
        <v>4</v>
      </c>
      <c r="F4" t="s">
        <v>35</v>
      </c>
    </row>
    <row r="6" spans="1:8" x14ac:dyDescent="0.25">
      <c r="A6" t="s">
        <v>9</v>
      </c>
      <c r="B6" s="5">
        <f>'P5-Probabilities'!B2*'P5-Probabilities'!B13</f>
        <v>0.10203340595497458</v>
      </c>
      <c r="E6" s="5">
        <f>'P5-Probabilities'!B3*'P5-Probabilities'!C13</f>
        <v>9.7627737226277378E-2</v>
      </c>
      <c r="H6" t="s">
        <v>37</v>
      </c>
    </row>
    <row r="7" spans="1:8" x14ac:dyDescent="0.25">
      <c r="B7" s="3">
        <f>B6*'P5-Probabilities'!B8*'P5-Probabilities'!B15</f>
        <v>1.9887992852806954E-2</v>
      </c>
      <c r="C7">
        <f>E6*'P5-Probabilities'!B7*'P5-Probabilities'!B15</f>
        <v>1.7299323081489962E-2</v>
      </c>
      <c r="E7" s="4">
        <f>E6*'P5-Probabilities'!B6*'P5-Probabilities'!C15</f>
        <v>1.6300981671905804E-2</v>
      </c>
      <c r="F7">
        <f>B6*'P5-Probabilities'!B9*'P5-Probabilities'!C15</f>
        <v>1.5332939745241161E-2</v>
      </c>
    </row>
    <row r="8" spans="1:8" x14ac:dyDescent="0.25">
      <c r="A8" t="s">
        <v>11</v>
      </c>
      <c r="B8" s="5">
        <f>MAX(B7:C7)</f>
        <v>1.9887992852806954E-2</v>
      </c>
      <c r="E8" s="5">
        <f>MAX(E7:F7)</f>
        <v>1.6300981671905804E-2</v>
      </c>
      <c r="H8" t="s">
        <v>37</v>
      </c>
    </row>
    <row r="9" spans="1:8" x14ac:dyDescent="0.25">
      <c r="B9" s="3">
        <f>B8*'P5-Probabilities'!B8*'P5-Probabilities'!B16</f>
        <v>1.572841264829831E-3</v>
      </c>
      <c r="C9">
        <f>E8*'P5-Probabilities'!B7*'P5-Probabilities'!B16</f>
        <v>1.1719660025553192E-3</v>
      </c>
      <c r="E9">
        <f>E8*'P5-Probabilities'!B6*'P5-Probabilities'!C16</f>
        <v>1.5170621628963431E-3</v>
      </c>
      <c r="F9" s="3">
        <f>B8*'P5-Probabilities'!B9*'P5-Probabilities'!C16</f>
        <v>1.6658008612113855E-3</v>
      </c>
    </row>
    <row r="10" spans="1:8" x14ac:dyDescent="0.25">
      <c r="A10" t="s">
        <v>12</v>
      </c>
      <c r="B10" s="5">
        <f>MAX(B9:C9)</f>
        <v>1.572841264829831E-3</v>
      </c>
      <c r="E10" s="5">
        <f>MAX(E9:F9)</f>
        <v>1.6658008612113855E-3</v>
      </c>
      <c r="H10" t="s">
        <v>37</v>
      </c>
    </row>
    <row r="11" spans="1:8" x14ac:dyDescent="0.25">
      <c r="B11" s="3">
        <f>B10*'P5-Probabilities'!B8*'P5-Probabilities'!B13</f>
        <v>1.7653058640482963E-4</v>
      </c>
      <c r="C11">
        <f>E10*'P5-Probabilities'!B7*'P5-Probabilities'!B13</f>
        <v>1.6996733551212756E-4</v>
      </c>
      <c r="E11" s="4">
        <f>E10*'P5-Probabilities'!B6*'P5-Probabilities'!C13</f>
        <v>1.6262836874965169E-4</v>
      </c>
      <c r="F11">
        <f>B10*'P5-Probabilities'!B9*'P5-Probabilities'!C13</f>
        <v>1.3819764033130724E-4</v>
      </c>
    </row>
    <row r="12" spans="1:8" x14ac:dyDescent="0.25">
      <c r="A12" t="s">
        <v>9</v>
      </c>
      <c r="B12" s="5">
        <f>MAX(B11:C11)</f>
        <v>1.7653058640482963E-4</v>
      </c>
      <c r="E12">
        <f>MAX(E11:F11)</f>
        <v>1.6262836874965169E-4</v>
      </c>
      <c r="H12" t="s">
        <v>37</v>
      </c>
    </row>
    <row r="13" spans="1:8" x14ac:dyDescent="0.25">
      <c r="B13" s="3">
        <f>B12*'P5-Probabilities'!B8*'P5-Probabilities'!B15</f>
        <v>3.440872141688909E-5</v>
      </c>
      <c r="C13">
        <f>E12*'P5-Probabilities'!B7*'P5-Probabilities'!B15</f>
        <v>2.881722728751998E-5</v>
      </c>
      <c r="E13" s="4">
        <f>E12*'P5-Probabilities'!B6*'P5-Probabilities'!C15</f>
        <v>2.7154189307651699E-5</v>
      </c>
      <c r="F13">
        <f>B12*'P5-Probabilities'!B9*'P5-Probabilities'!C15</f>
        <v>2.6527908376711174E-5</v>
      </c>
    </row>
    <row r="14" spans="1:8" x14ac:dyDescent="0.25">
      <c r="A14" t="s">
        <v>11</v>
      </c>
      <c r="B14">
        <f>MAX(B13:C13)</f>
        <v>3.440872141688909E-5</v>
      </c>
      <c r="E14">
        <f>MAX(E13:F13)</f>
        <v>2.7154189307651699E-5</v>
      </c>
      <c r="H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P4-Probabilities</vt:lpstr>
      <vt:lpstr>P4-Sequence</vt:lpstr>
      <vt:lpstr>P5-Probabilities</vt:lpstr>
      <vt:lpstr>P5-Sequence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Kerscher</dc:creator>
  <cp:lastModifiedBy>Sarah Kerscher</cp:lastModifiedBy>
  <dcterms:created xsi:type="dcterms:W3CDTF">2020-11-10T04:32:46Z</dcterms:created>
  <dcterms:modified xsi:type="dcterms:W3CDTF">2020-11-11T01:03:58Z</dcterms:modified>
</cp:coreProperties>
</file>