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10335" yWindow="2610" windowWidth="8895" windowHeight="4740" tabRatio="806"/>
  </bookViews>
  <sheets>
    <sheet name="Summary Sheet" sheetId="26" r:id="rId1"/>
    <sheet name="Sheet1" sheetId="28" r:id="rId2"/>
  </sheets>
  <definedNames>
    <definedName name="_xlnm._FilterDatabase" localSheetId="0" hidden="1">'Summary Sheet'!$A$2:$B$45</definedName>
    <definedName name="_xlnm.Print_Area" localSheetId="0">'Summary Sheet'!$A$1:$V$45</definedName>
  </definedNames>
  <calcPr calcId="152511"/>
</workbook>
</file>

<file path=xl/calcChain.xml><?xml version="1.0" encoding="utf-8"?>
<calcChain xmlns="http://schemas.openxmlformats.org/spreadsheetml/2006/main">
  <c r="BL14" i="26" l="1"/>
  <c r="BL43" i="26"/>
  <c r="BG20" i="26" l="1"/>
  <c r="BL20" i="26" l="1"/>
  <c r="BK65" i="26" l="1"/>
  <c r="BJ65" i="26"/>
  <c r="BH65" i="26"/>
  <c r="BL64" i="26"/>
  <c r="BL63" i="26"/>
  <c r="BL62" i="26"/>
  <c r="BL61" i="26"/>
  <c r="BL60" i="26"/>
  <c r="BL59" i="26"/>
  <c r="BL58" i="26"/>
  <c r="BL57" i="26"/>
  <c r="BL56" i="26"/>
  <c r="BL55" i="26"/>
  <c r="BL54" i="26"/>
  <c r="BL53" i="26"/>
  <c r="BL52" i="26"/>
  <c r="BI65" i="26"/>
  <c r="BL50" i="26"/>
  <c r="BL51" i="26" l="1"/>
  <c r="BL65" i="26" s="1"/>
  <c r="BG14" i="26" l="1"/>
  <c r="AY7" i="26" l="1"/>
  <c r="AT7" i="26"/>
  <c r="AS7" i="26"/>
  <c r="AO7" i="26"/>
  <c r="AN7" i="26"/>
  <c r="BG31" i="26" l="1"/>
  <c r="BB31" i="26"/>
  <c r="BG43" i="26" l="1"/>
  <c r="BD52" i="26" l="1"/>
  <c r="BD51" i="26"/>
  <c r="BC65" i="26"/>
  <c r="BF65" i="26"/>
  <c r="BE65" i="26"/>
  <c r="BG64" i="26"/>
  <c r="BG63" i="26"/>
  <c r="BG62" i="26"/>
  <c r="BG61" i="26"/>
  <c r="BG60" i="26"/>
  <c r="BG59" i="26"/>
  <c r="BG58" i="26"/>
  <c r="BG57" i="26"/>
  <c r="BG56" i="26"/>
  <c r="BG55" i="26"/>
  <c r="BG54" i="26"/>
  <c r="BG53" i="26"/>
  <c r="BG52" i="26"/>
  <c r="BD65" i="26"/>
  <c r="BG50" i="26"/>
  <c r="BG51" i="26" l="1"/>
  <c r="BG65" i="26" s="1"/>
  <c r="AX45" i="26"/>
  <c r="BB42" i="26"/>
  <c r="BB44" i="26" l="1"/>
  <c r="AZ27" i="26" l="1"/>
  <c r="AY27" i="26"/>
  <c r="BB20" i="26" l="1"/>
  <c r="BB43" i="26" l="1"/>
  <c r="BB14" i="26" l="1"/>
  <c r="AY52" i="26" l="1"/>
  <c r="AY51" i="26"/>
  <c r="BB24" i="26" l="1"/>
  <c r="BA65" i="26" l="1"/>
  <c r="AZ65" i="26"/>
  <c r="AY65" i="26"/>
  <c r="AX65" i="26"/>
  <c r="BB64" i="26"/>
  <c r="BB63" i="26"/>
  <c r="BB62" i="26"/>
  <c r="BB61" i="26"/>
  <c r="BB60" i="26"/>
  <c r="BB59" i="26"/>
  <c r="BB58" i="26"/>
  <c r="BB57" i="26"/>
  <c r="BB56" i="26"/>
  <c r="BB55" i="26"/>
  <c r="BB54" i="26"/>
  <c r="BB53" i="26"/>
  <c r="BB52" i="26"/>
  <c r="BB51" i="26"/>
  <c r="BB50" i="26"/>
  <c r="BB65" i="26" l="1"/>
  <c r="AW32" i="26" l="1"/>
  <c r="AR32" i="26"/>
  <c r="AM32" i="26"/>
  <c r="AH32" i="26"/>
  <c r="AC32" i="26"/>
  <c r="X32" i="26"/>
  <c r="S32" i="26"/>
  <c r="N32" i="26"/>
  <c r="I32" i="26"/>
  <c r="AR6" i="26" l="1"/>
  <c r="AW14" i="26" l="1"/>
  <c r="AM36" i="26" l="1"/>
  <c r="AR14" i="26" l="1"/>
  <c r="AV43" i="26" l="1"/>
  <c r="AW43" i="26" s="1"/>
  <c r="AV65" i="26" l="1"/>
  <c r="AU65" i="26"/>
  <c r="AT65" i="26"/>
  <c r="AS65" i="26"/>
  <c r="AW64" i="26"/>
  <c r="AW63" i="26"/>
  <c r="AW62" i="26"/>
  <c r="AW61" i="26"/>
  <c r="AW60" i="26"/>
  <c r="AW59" i="26"/>
  <c r="AW58" i="26"/>
  <c r="AW57" i="26"/>
  <c r="AW56" i="26"/>
  <c r="AW55" i="26"/>
  <c r="AW54" i="26"/>
  <c r="AW53" i="26"/>
  <c r="AW52" i="26"/>
  <c r="AW51" i="26"/>
  <c r="AW50" i="26"/>
  <c r="AW65" i="26" l="1"/>
  <c r="AW31" i="26" l="1"/>
  <c r="AW17" i="26"/>
  <c r="AM30" i="26" l="1"/>
  <c r="AR30" i="26"/>
  <c r="AJ58" i="26" l="1"/>
  <c r="AI58" i="26"/>
  <c r="AE58" i="26"/>
  <c r="AD58" i="26"/>
  <c r="Z58" i="26"/>
  <c r="Y58" i="26"/>
  <c r="U58" i="26"/>
  <c r="T58" i="26"/>
  <c r="AR12" i="26" l="1"/>
  <c r="AM28" i="26" l="1"/>
  <c r="AQ65" i="26" l="1"/>
  <c r="AP65" i="26"/>
  <c r="AO65" i="26"/>
  <c r="AN65" i="26"/>
  <c r="AR64" i="26"/>
  <c r="AR63" i="26"/>
  <c r="AR62" i="26"/>
  <c r="AR61" i="26"/>
  <c r="AR60" i="26"/>
  <c r="AR59" i="26"/>
  <c r="AR58" i="26"/>
  <c r="AR57" i="26"/>
  <c r="AR56" i="26"/>
  <c r="AR55" i="26"/>
  <c r="AR54" i="26"/>
  <c r="AR53" i="26"/>
  <c r="AR52" i="26"/>
  <c r="AR51" i="26"/>
  <c r="AR50" i="26"/>
  <c r="AR65" i="26" l="1"/>
  <c r="AR43" i="26"/>
  <c r="AR20" i="26" l="1"/>
  <c r="AR17" i="26" l="1"/>
  <c r="AR31" i="26" l="1"/>
  <c r="S62" i="26" l="1"/>
  <c r="N62" i="26"/>
  <c r="AH61" i="26" l="1"/>
  <c r="AC61" i="26"/>
  <c r="X61" i="26"/>
  <c r="S61" i="26"/>
  <c r="N61" i="26"/>
  <c r="N58" i="26" l="1"/>
  <c r="X50" i="26" l="1"/>
  <c r="AM64" i="26" l="1"/>
  <c r="AM63" i="26"/>
  <c r="AM62" i="26"/>
  <c r="AM61" i="26"/>
  <c r="AM60" i="26"/>
  <c r="AM59" i="26"/>
  <c r="AM58" i="26"/>
  <c r="AM57" i="26"/>
  <c r="AM56" i="26"/>
  <c r="AM54" i="26"/>
  <c r="AM53" i="26"/>
  <c r="AM52" i="26"/>
  <c r="AM51" i="26"/>
  <c r="AM50" i="26"/>
  <c r="AM55" i="26"/>
  <c r="AH64" i="26" l="1"/>
  <c r="AH63" i="26"/>
  <c r="AH62" i="26"/>
  <c r="AH60" i="26"/>
  <c r="AH59" i="26"/>
  <c r="AH58" i="26"/>
  <c r="AH57" i="26"/>
  <c r="AH56" i="26"/>
  <c r="AH55" i="26"/>
  <c r="AH54" i="26"/>
  <c r="AH53" i="26"/>
  <c r="AH52" i="26"/>
  <c r="AH51" i="26"/>
  <c r="AH50" i="26"/>
  <c r="AC64" i="26"/>
  <c r="AC63" i="26"/>
  <c r="AC62" i="26"/>
  <c r="AC60" i="26"/>
  <c r="AC59" i="26"/>
  <c r="AC58" i="26"/>
  <c r="AC57" i="26"/>
  <c r="AC56" i="26"/>
  <c r="AC55" i="26"/>
  <c r="AC54" i="26"/>
  <c r="AC53" i="26"/>
  <c r="AC52" i="26"/>
  <c r="AC51" i="26"/>
  <c r="AC50" i="26"/>
  <c r="X64" i="26"/>
  <c r="X63" i="26"/>
  <c r="X62" i="26"/>
  <c r="X60" i="26"/>
  <c r="X59" i="26"/>
  <c r="X58" i="26"/>
  <c r="X57" i="26"/>
  <c r="X56" i="26"/>
  <c r="X55" i="26"/>
  <c r="X54" i="26"/>
  <c r="X53" i="26"/>
  <c r="X52" i="26"/>
  <c r="X51" i="26"/>
  <c r="S51" i="26"/>
  <c r="S52" i="26"/>
  <c r="S53" i="26"/>
  <c r="S54" i="26"/>
  <c r="S55" i="26"/>
  <c r="S56" i="26"/>
  <c r="S57" i="26"/>
  <c r="S58" i="26"/>
  <c r="S59" i="26"/>
  <c r="S60" i="26"/>
  <c r="S63" i="26"/>
  <c r="S64" i="26"/>
  <c r="S50" i="26"/>
  <c r="N64" i="26"/>
  <c r="N63" i="26"/>
  <c r="N60" i="26"/>
  <c r="N59" i="26"/>
  <c r="N57" i="26"/>
  <c r="N56" i="26"/>
  <c r="N55" i="26"/>
  <c r="N54" i="26"/>
  <c r="N53" i="26"/>
  <c r="N52" i="26"/>
  <c r="N51" i="26"/>
  <c r="N50" i="26"/>
  <c r="I51" i="26"/>
  <c r="I52" i="26"/>
  <c r="I53" i="26"/>
  <c r="I54" i="26"/>
  <c r="I55" i="26"/>
  <c r="I56" i="26"/>
  <c r="I57" i="26"/>
  <c r="I58" i="26"/>
  <c r="I59" i="26"/>
  <c r="I60" i="26"/>
  <c r="I61" i="26"/>
  <c r="I62" i="26"/>
  <c r="I63" i="26"/>
  <c r="I64" i="26"/>
  <c r="I50" i="26"/>
  <c r="AH65" i="26" l="1"/>
  <c r="AK40" i="26" l="1"/>
  <c r="AJ40" i="26"/>
  <c r="AI40" i="26"/>
  <c r="AM31" i="26"/>
  <c r="BK45" i="26" l="1"/>
  <c r="BJ45" i="26"/>
  <c r="BI45" i="26"/>
  <c r="BH45" i="26"/>
  <c r="BF45" i="26"/>
  <c r="BE45" i="26"/>
  <c r="BD45" i="26"/>
  <c r="BC45" i="26"/>
  <c r="BA45" i="26"/>
  <c r="AZ45" i="26"/>
  <c r="AY45" i="26"/>
  <c r="AV45" i="26"/>
  <c r="AU45" i="26"/>
  <c r="AT45" i="26"/>
  <c r="AS45" i="26"/>
  <c r="AQ45" i="26"/>
  <c r="AP45" i="26"/>
  <c r="AO45" i="26"/>
  <c r="AN45" i="26"/>
  <c r="AL45" i="26"/>
  <c r="AK45" i="26"/>
  <c r="AG45" i="26"/>
  <c r="AF45" i="26"/>
  <c r="AE45" i="26"/>
  <c r="AD45" i="26"/>
  <c r="AA45" i="26"/>
  <c r="Z45" i="26"/>
  <c r="Y45" i="26"/>
  <c r="W45" i="26"/>
  <c r="V45" i="26"/>
  <c r="U45" i="26"/>
  <c r="T45" i="26"/>
  <c r="R45" i="26"/>
  <c r="Q45" i="26"/>
  <c r="P45" i="26"/>
  <c r="O45" i="26"/>
  <c r="M45" i="26"/>
  <c r="L45" i="26"/>
  <c r="K45" i="26"/>
  <c r="J45" i="26"/>
  <c r="H45" i="26"/>
  <c r="G45" i="26"/>
  <c r="F45" i="26"/>
  <c r="E45" i="26"/>
  <c r="I30" i="26"/>
  <c r="I25" i="26"/>
  <c r="I33" i="26"/>
  <c r="I26" i="26"/>
  <c r="I34" i="26"/>
  <c r="I35" i="26"/>
  <c r="I36" i="26"/>
  <c r="AM65" i="26"/>
  <c r="AI65" i="26"/>
  <c r="AD65" i="26"/>
  <c r="AC65" i="26"/>
  <c r="Y65" i="26"/>
  <c r="X65" i="26"/>
  <c r="T65" i="26"/>
  <c r="S65" i="26"/>
  <c r="O65" i="26"/>
  <c r="N65" i="26"/>
  <c r="J65" i="26"/>
  <c r="I65" i="26"/>
  <c r="E65" i="26"/>
  <c r="AR22" i="28"/>
  <c r="AN22" i="28"/>
  <c r="AM22" i="28"/>
  <c r="AI22" i="28"/>
  <c r="AH22" i="28"/>
  <c r="AD22" i="28"/>
  <c r="AC22" i="28"/>
  <c r="Y22" i="28"/>
  <c r="X22" i="28"/>
  <c r="T22" i="28"/>
  <c r="S22" i="28"/>
  <c r="O22" i="28"/>
  <c r="N22" i="28"/>
  <c r="J22" i="28"/>
  <c r="I22" i="28"/>
  <c r="E22" i="28"/>
  <c r="AM17" i="26" l="1"/>
  <c r="AM43" i="26"/>
  <c r="AM44" i="26" l="1"/>
  <c r="AJ34" i="26"/>
  <c r="AJ45" i="26" s="1"/>
  <c r="AI34" i="26"/>
  <c r="AI45" i="26" s="1"/>
  <c r="AH6" i="26" l="1"/>
  <c r="AH14" i="26"/>
  <c r="AH12" i="26" l="1"/>
  <c r="AH31" i="26" l="1"/>
  <c r="AH43" i="26" l="1"/>
  <c r="AH17" i="26" l="1"/>
  <c r="I41" i="26" l="1"/>
  <c r="AC12" i="26" l="1"/>
  <c r="AC29" i="26" l="1"/>
  <c r="AB43" i="26" l="1"/>
  <c r="AB45" i="26" s="1"/>
  <c r="AC43" i="26" l="1"/>
  <c r="X22" i="26" l="1"/>
  <c r="AC22" i="26"/>
  <c r="AC17" i="26" l="1"/>
  <c r="X21" i="26" l="1"/>
  <c r="X29" i="26" l="1"/>
  <c r="S29" i="26"/>
  <c r="X12" i="26" l="1"/>
  <c r="X17" i="26" l="1"/>
  <c r="X28" i="26"/>
  <c r="X43" i="26"/>
  <c r="S12" i="26" l="1"/>
  <c r="S5" i="26" l="1"/>
  <c r="S17" i="26" l="1"/>
  <c r="S43" i="26"/>
  <c r="I9" i="26" l="1"/>
  <c r="N9" i="26"/>
  <c r="S9" i="26"/>
  <c r="X9" i="26"/>
  <c r="AC9" i="26"/>
  <c r="AH9" i="26"/>
  <c r="AM9" i="26"/>
  <c r="AR9" i="26"/>
  <c r="AW9" i="26"/>
  <c r="BB9" i="26"/>
  <c r="BG9" i="26"/>
  <c r="BL9" i="26"/>
  <c r="N23" i="26" l="1"/>
  <c r="N20" i="26" l="1"/>
  <c r="BL11" i="26" l="1"/>
  <c r="BG11" i="26"/>
  <c r="BB11" i="26"/>
  <c r="AW11" i="26"/>
  <c r="AR11" i="26"/>
  <c r="AM11" i="26"/>
  <c r="AH11" i="26"/>
  <c r="AC11" i="26"/>
  <c r="X11" i="26"/>
  <c r="S11" i="26"/>
  <c r="N11" i="26"/>
  <c r="I11" i="26"/>
  <c r="N27" i="26" l="1"/>
  <c r="N17" i="26"/>
  <c r="N12" i="26"/>
  <c r="BL32" i="26" l="1"/>
  <c r="BG32" i="26"/>
  <c r="BB32" i="26"/>
  <c r="N21" i="26" l="1"/>
  <c r="N43" i="26"/>
  <c r="BL35" i="26" l="1"/>
  <c r="BG35" i="26"/>
  <c r="BB35" i="26"/>
  <c r="AW35" i="26"/>
  <c r="AR35" i="26"/>
  <c r="AM35" i="26"/>
  <c r="AH35" i="26"/>
  <c r="AC35" i="26"/>
  <c r="X35" i="26"/>
  <c r="S35" i="26"/>
  <c r="N35" i="26"/>
  <c r="BL21" i="26"/>
  <c r="BG21" i="26"/>
  <c r="BB21" i="26"/>
  <c r="AW21" i="26"/>
  <c r="AR21" i="26"/>
  <c r="AM21" i="26"/>
  <c r="AH21" i="26"/>
  <c r="AC21" i="26"/>
  <c r="S21" i="26"/>
  <c r="I21" i="26"/>
  <c r="I17" i="26" l="1"/>
  <c r="BL26" i="26" l="1"/>
  <c r="BG26" i="26"/>
  <c r="BB26" i="26"/>
  <c r="AW26" i="26"/>
  <c r="AR26" i="26"/>
  <c r="AM26" i="26"/>
  <c r="AH26" i="26"/>
  <c r="AC26" i="26"/>
  <c r="X26" i="26"/>
  <c r="S26" i="26"/>
  <c r="N26" i="26"/>
  <c r="I13" i="26" l="1"/>
  <c r="I42" i="26"/>
  <c r="I5" i="26"/>
  <c r="I39" i="26"/>
  <c r="I14" i="26"/>
  <c r="I23" i="26"/>
  <c r="I40" i="26"/>
  <c r="I15" i="26"/>
  <c r="I16" i="26"/>
  <c r="I43" i="26"/>
  <c r="I12" i="26" l="1"/>
  <c r="BL30" i="26" l="1"/>
  <c r="BL16" i="26"/>
  <c r="BL41" i="26"/>
  <c r="BL33" i="26"/>
  <c r="BL15" i="26"/>
  <c r="BL40" i="26"/>
  <c r="BL23" i="26"/>
  <c r="BL34" i="26"/>
  <c r="BL39" i="26"/>
  <c r="BL5" i="26"/>
  <c r="BL42" i="26"/>
  <c r="BL25" i="26"/>
  <c r="BL13" i="26"/>
  <c r="BL27" i="26"/>
  <c r="BL7" i="26"/>
  <c r="BL8" i="26"/>
  <c r="BL44" i="26"/>
  <c r="BL38" i="26"/>
  <c r="BL37" i="26"/>
  <c r="BL36" i="26"/>
  <c r="BL29" i="26"/>
  <c r="BL28" i="26"/>
  <c r="BL24" i="26"/>
  <c r="BL22" i="26"/>
  <c r="BL19" i="26"/>
  <c r="BL18" i="26"/>
  <c r="BL17" i="26"/>
  <c r="BL12" i="26"/>
  <c r="BL10" i="26"/>
  <c r="BL6" i="26"/>
  <c r="BL4" i="26"/>
  <c r="BG30" i="26"/>
  <c r="BG16" i="26"/>
  <c r="BG41" i="26"/>
  <c r="BG33" i="26"/>
  <c r="BG15" i="26"/>
  <c r="BG40" i="26"/>
  <c r="BG23" i="26"/>
  <c r="BG34" i="26"/>
  <c r="BG39" i="26"/>
  <c r="BG5" i="26"/>
  <c r="BG42" i="26"/>
  <c r="BG25" i="26"/>
  <c r="BG13" i="26"/>
  <c r="BG27" i="26"/>
  <c r="BG7" i="26"/>
  <c r="BG8" i="26"/>
  <c r="BG44" i="26"/>
  <c r="BG38" i="26"/>
  <c r="BG37" i="26"/>
  <c r="BG36" i="26"/>
  <c r="BG29" i="26"/>
  <c r="BG28" i="26"/>
  <c r="BG24" i="26"/>
  <c r="BG22" i="26"/>
  <c r="BG19" i="26"/>
  <c r="BG18" i="26"/>
  <c r="BG17" i="26"/>
  <c r="BG12" i="26"/>
  <c r="BG10" i="26"/>
  <c r="BG6" i="26"/>
  <c r="BG4" i="26"/>
  <c r="BB30" i="26"/>
  <c r="BB16" i="26"/>
  <c r="BB41" i="26"/>
  <c r="BB33" i="26"/>
  <c r="BB15" i="26"/>
  <c r="BB40" i="26"/>
  <c r="BB23" i="26"/>
  <c r="BB34" i="26"/>
  <c r="BB39" i="26"/>
  <c r="BB5" i="26"/>
  <c r="BB25" i="26"/>
  <c r="BB13" i="26"/>
  <c r="BB27" i="26"/>
  <c r="BB7" i="26"/>
  <c r="BB8" i="26"/>
  <c r="BB38" i="26"/>
  <c r="BB37" i="26"/>
  <c r="BB36" i="26"/>
  <c r="BB29" i="26"/>
  <c r="BB28" i="26"/>
  <c r="BB22" i="26"/>
  <c r="BB19" i="26"/>
  <c r="BB18" i="26"/>
  <c r="BB17" i="26"/>
  <c r="BB12" i="26"/>
  <c r="BB10" i="26"/>
  <c r="BB6" i="26"/>
  <c r="BB4" i="26"/>
  <c r="AW30" i="26"/>
  <c r="AW16" i="26"/>
  <c r="AW41" i="26"/>
  <c r="AW33" i="26"/>
  <c r="AW15" i="26"/>
  <c r="AW40" i="26"/>
  <c r="AW23" i="26"/>
  <c r="AW34" i="26"/>
  <c r="AW39" i="26"/>
  <c r="AW5" i="26"/>
  <c r="AW42" i="26"/>
  <c r="AW25" i="26"/>
  <c r="AW13" i="26"/>
  <c r="AW27" i="26"/>
  <c r="AW7" i="26"/>
  <c r="AW20" i="26"/>
  <c r="AW8" i="26"/>
  <c r="AW44" i="26"/>
  <c r="AW38" i="26"/>
  <c r="AW37" i="26"/>
  <c r="AW36" i="26"/>
  <c r="AW29" i="26"/>
  <c r="AW28" i="26"/>
  <c r="AW24" i="26"/>
  <c r="AW22" i="26"/>
  <c r="AW19" i="26"/>
  <c r="AW18" i="26"/>
  <c r="AW12" i="26"/>
  <c r="AW10" i="26"/>
  <c r="AW6" i="26"/>
  <c r="AW4" i="26"/>
  <c r="AR16" i="26"/>
  <c r="AR41" i="26"/>
  <c r="AR33" i="26"/>
  <c r="AR15" i="26"/>
  <c r="AR40" i="26"/>
  <c r="AR23" i="26"/>
  <c r="AR34" i="26"/>
  <c r="AR39" i="26"/>
  <c r="AR5" i="26"/>
  <c r="AR42" i="26"/>
  <c r="AR25" i="26"/>
  <c r="AR13" i="26"/>
  <c r="AR27" i="26"/>
  <c r="AR7" i="26"/>
  <c r="AR8" i="26"/>
  <c r="AR44" i="26"/>
  <c r="AR38" i="26"/>
  <c r="AR37" i="26"/>
  <c r="AR36" i="26"/>
  <c r="AR29" i="26"/>
  <c r="AR28" i="26"/>
  <c r="AR24" i="26"/>
  <c r="AR22" i="26"/>
  <c r="AR19" i="26"/>
  <c r="AR18" i="26"/>
  <c r="AR10" i="26"/>
  <c r="AR4" i="26"/>
  <c r="AM16" i="26"/>
  <c r="AM41" i="26"/>
  <c r="AM33" i="26"/>
  <c r="AM15" i="26"/>
  <c r="AM40" i="26"/>
  <c r="AM23" i="26"/>
  <c r="AM34" i="26"/>
  <c r="AM14" i="26"/>
  <c r="AM39" i="26"/>
  <c r="AM5" i="26"/>
  <c r="AM42" i="26"/>
  <c r="AM25" i="26"/>
  <c r="AM13" i="26"/>
  <c r="AM27" i="26"/>
  <c r="AM7" i="26"/>
  <c r="AM20" i="26"/>
  <c r="AM8" i="26"/>
  <c r="AM38" i="26"/>
  <c r="AM37" i="26"/>
  <c r="AM29" i="26"/>
  <c r="AM24" i="26"/>
  <c r="AM22" i="26"/>
  <c r="AM19" i="26"/>
  <c r="AM18" i="26"/>
  <c r="AM12" i="26"/>
  <c r="AM10" i="26"/>
  <c r="AM6" i="26"/>
  <c r="AM4" i="26"/>
  <c r="AH30" i="26"/>
  <c r="AH16" i="26"/>
  <c r="AH41" i="26"/>
  <c r="AH33" i="26"/>
  <c r="AH15" i="26"/>
  <c r="AH40" i="26"/>
  <c r="AH23" i="26"/>
  <c r="AH34" i="26"/>
  <c r="AH39" i="26"/>
  <c r="AH5" i="26"/>
  <c r="AH42" i="26"/>
  <c r="AH25" i="26"/>
  <c r="AH13" i="26"/>
  <c r="AH27" i="26"/>
  <c r="AH7" i="26"/>
  <c r="AH20" i="26"/>
  <c r="AH8" i="26"/>
  <c r="AH44" i="26"/>
  <c r="AH38" i="26"/>
  <c r="AH37" i="26"/>
  <c r="AH36" i="26"/>
  <c r="AH29" i="26"/>
  <c r="AH28" i="26"/>
  <c r="AH24" i="26"/>
  <c r="AH22" i="26"/>
  <c r="AH19" i="26"/>
  <c r="AH18" i="26"/>
  <c r="AH10" i="26"/>
  <c r="AH4" i="26"/>
  <c r="AC30" i="26"/>
  <c r="AC16" i="26"/>
  <c r="AC41" i="26"/>
  <c r="AC33" i="26"/>
  <c r="AC15" i="26"/>
  <c r="AC40" i="26"/>
  <c r="AC23" i="26"/>
  <c r="AC34" i="26"/>
  <c r="AC14" i="26"/>
  <c r="AC39" i="26"/>
  <c r="AC5" i="26"/>
  <c r="AC42" i="26"/>
  <c r="AC25" i="26"/>
  <c r="AC13" i="26"/>
  <c r="AC27" i="26"/>
  <c r="AC7" i="26"/>
  <c r="AC20" i="26"/>
  <c r="AC8" i="26"/>
  <c r="AC44" i="26"/>
  <c r="AC38" i="26"/>
  <c r="AC37" i="26"/>
  <c r="AC36" i="26"/>
  <c r="AC28" i="26"/>
  <c r="AC24" i="26"/>
  <c r="AC19" i="26"/>
  <c r="AC18" i="26"/>
  <c r="AC10" i="26"/>
  <c r="AC6" i="26"/>
  <c r="AC4" i="26"/>
  <c r="X30" i="26"/>
  <c r="X16" i="26"/>
  <c r="X41" i="26"/>
  <c r="X33" i="26"/>
  <c r="X15" i="26"/>
  <c r="X40" i="26"/>
  <c r="X23" i="26"/>
  <c r="X34" i="26"/>
  <c r="X14" i="26"/>
  <c r="X39" i="26"/>
  <c r="X5" i="26"/>
  <c r="X42" i="26"/>
  <c r="X25" i="26"/>
  <c r="X13" i="26"/>
  <c r="X27" i="26"/>
  <c r="X7" i="26"/>
  <c r="X20" i="26"/>
  <c r="X8" i="26"/>
  <c r="X44" i="26"/>
  <c r="X38" i="26"/>
  <c r="X37" i="26"/>
  <c r="X36" i="26"/>
  <c r="X24" i="26"/>
  <c r="X19" i="26"/>
  <c r="X18" i="26"/>
  <c r="X10" i="26"/>
  <c r="X6" i="26"/>
  <c r="X4" i="26"/>
  <c r="S30" i="26"/>
  <c r="S16" i="26"/>
  <c r="S41" i="26"/>
  <c r="S33" i="26"/>
  <c r="S15" i="26"/>
  <c r="S40" i="26"/>
  <c r="S23" i="26"/>
  <c r="S34" i="26"/>
  <c r="S14" i="26"/>
  <c r="S39" i="26"/>
  <c r="S42" i="26"/>
  <c r="S25" i="26"/>
  <c r="S13" i="26"/>
  <c r="S27" i="26"/>
  <c r="S7" i="26"/>
  <c r="S20" i="26"/>
  <c r="S8" i="26"/>
  <c r="S44" i="26"/>
  <c r="S38" i="26"/>
  <c r="S37" i="26"/>
  <c r="S36" i="26"/>
  <c r="S28" i="26"/>
  <c r="S24" i="26"/>
  <c r="S22" i="26"/>
  <c r="S19" i="26"/>
  <c r="S18" i="26"/>
  <c r="S10" i="26"/>
  <c r="S6" i="26"/>
  <c r="S4" i="26"/>
  <c r="N30" i="26"/>
  <c r="N16" i="26"/>
  <c r="N41" i="26"/>
  <c r="N33" i="26"/>
  <c r="N15" i="26"/>
  <c r="N40" i="26"/>
  <c r="N34" i="26"/>
  <c r="N14" i="26"/>
  <c r="N39" i="26"/>
  <c r="N5" i="26"/>
  <c r="N42" i="26"/>
  <c r="N25" i="26"/>
  <c r="N13" i="26"/>
  <c r="N7" i="26"/>
  <c r="N8" i="26"/>
  <c r="N44" i="26"/>
  <c r="N38" i="26"/>
  <c r="N37" i="26"/>
  <c r="N36" i="26"/>
  <c r="N29" i="26"/>
  <c r="N28" i="26"/>
  <c r="N24" i="26"/>
  <c r="N22" i="26"/>
  <c r="N19" i="26"/>
  <c r="N18" i="26"/>
  <c r="N10" i="26"/>
  <c r="N6" i="26"/>
  <c r="N4" i="26"/>
  <c r="I18" i="26"/>
  <c r="I19" i="26"/>
  <c r="I22" i="26"/>
  <c r="I24" i="26"/>
  <c r="I28" i="26"/>
  <c r="I29" i="26"/>
  <c r="I37" i="26"/>
  <c r="I38" i="26"/>
  <c r="I44" i="26"/>
  <c r="I8" i="26"/>
  <c r="I20" i="26"/>
  <c r="I27" i="26"/>
  <c r="N45" i="26" l="1"/>
  <c r="BB45" i="26"/>
  <c r="AR45" i="26"/>
  <c r="AH45" i="26"/>
  <c r="BL45" i="26"/>
  <c r="X45" i="26"/>
  <c r="AW45" i="26"/>
  <c r="S45" i="26"/>
  <c r="AC45" i="26"/>
  <c r="AM45" i="26"/>
  <c r="BG45" i="26"/>
  <c r="I10" i="26" l="1"/>
  <c r="I6" i="26"/>
  <c r="I4" i="26"/>
  <c r="I45" i="26" l="1"/>
</calcChain>
</file>

<file path=xl/comments1.xml><?xml version="1.0" encoding="utf-8"?>
<comments xmlns="http://schemas.openxmlformats.org/spreadsheetml/2006/main">
  <authors>
    <author>Author</author>
  </authors>
  <commentList>
    <comment ref="AQ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Final Adjustment</t>
        </r>
      </text>
    </comment>
  </commentList>
</comments>
</file>

<file path=xl/sharedStrings.xml><?xml version="1.0" encoding="utf-8"?>
<sst xmlns="http://schemas.openxmlformats.org/spreadsheetml/2006/main" count="322" uniqueCount="119">
  <si>
    <t>Sl No.</t>
  </si>
  <si>
    <t>Grand Total</t>
  </si>
  <si>
    <t>Vendor Name</t>
  </si>
  <si>
    <t>A1 Online</t>
  </si>
  <si>
    <t>Alpha Brodway System</t>
  </si>
  <si>
    <t>Bogra Cable Tv Network</t>
  </si>
  <si>
    <t>Bondhon</t>
  </si>
  <si>
    <t>Conexion Networks</t>
  </si>
  <si>
    <t>Film Fair Cable TV</t>
  </si>
  <si>
    <t>FNF Online</t>
  </si>
  <si>
    <t>Hassan Net</t>
  </si>
  <si>
    <t xml:space="preserve">J.F Optical </t>
  </si>
  <si>
    <t>Multi Trade Cable Network</t>
  </si>
  <si>
    <t>Swift link</t>
  </si>
  <si>
    <t>Skynet</t>
  </si>
  <si>
    <t>Zero 4 Network</t>
  </si>
  <si>
    <t>Gonona Technologies</t>
  </si>
  <si>
    <t>Annex Cable Network</t>
  </si>
  <si>
    <t>Green Surma Communications</t>
  </si>
  <si>
    <t>Anan Satlink</t>
  </si>
  <si>
    <t>Millennium Computer &amp; Networking</t>
  </si>
  <si>
    <t>U Cable Tv Network</t>
  </si>
  <si>
    <t>Sylnet IT &amp; Billiard Zone</t>
  </si>
  <si>
    <t>Comilla Online</t>
  </si>
  <si>
    <t>M/S Khokon Traders</t>
  </si>
  <si>
    <t>Tipu Satellite Cable TV Network</t>
  </si>
  <si>
    <t>Ahona Communication</t>
  </si>
  <si>
    <t>Sheetal Cable Network</t>
  </si>
  <si>
    <t>Mollah Enterprise</t>
  </si>
  <si>
    <t>Dhali Satellite</t>
  </si>
  <si>
    <t>Poralekha Online</t>
  </si>
  <si>
    <t>Rate/Mtr</t>
  </si>
  <si>
    <t>Satkhira</t>
  </si>
  <si>
    <t>1.50 &amp; 1.25</t>
  </si>
  <si>
    <t>0.95, 1.25 &amp; 1.50</t>
  </si>
  <si>
    <t>0.75, 0.76 &amp; 1.00</t>
  </si>
  <si>
    <t>LD</t>
  </si>
  <si>
    <t>0.95 &amp; 1.10</t>
  </si>
  <si>
    <t>0.75 &amp; 1.00</t>
  </si>
  <si>
    <t>Narayangonj</t>
  </si>
  <si>
    <t>S. A Technology</t>
  </si>
  <si>
    <t>1, 1.25 &amp; 1.50</t>
  </si>
  <si>
    <t>Dipa Cable Network</t>
  </si>
  <si>
    <t>M/S Nur Enterprise</t>
  </si>
  <si>
    <t>Ideal cable TV</t>
  </si>
  <si>
    <t>M/S Rowshon Alom</t>
  </si>
  <si>
    <t>1/0.95</t>
  </si>
  <si>
    <t>Chittagong</t>
  </si>
  <si>
    <t>Gazipur</t>
  </si>
  <si>
    <t>Dinajpur</t>
  </si>
  <si>
    <t>Kurigram</t>
  </si>
  <si>
    <t>Feni</t>
  </si>
  <si>
    <t>Mymensingh</t>
  </si>
  <si>
    <t>Barisal</t>
  </si>
  <si>
    <t>Dhaka Rural</t>
  </si>
  <si>
    <t>Lalmonirhat</t>
  </si>
  <si>
    <t>Chuadanga</t>
  </si>
  <si>
    <t>Faridpur</t>
  </si>
  <si>
    <t>Location</t>
  </si>
  <si>
    <t>Amount</t>
  </si>
  <si>
    <t>Net Amount</t>
  </si>
  <si>
    <t>Pabna, Kustia</t>
  </si>
  <si>
    <t>Narayanganj</t>
  </si>
  <si>
    <t>Bogra</t>
  </si>
  <si>
    <t>0.95 &amp; 1.25</t>
  </si>
  <si>
    <t>Adjustment</t>
  </si>
  <si>
    <t>1.25 &amp; 1.00</t>
  </si>
  <si>
    <t>Sky Link Net</t>
  </si>
  <si>
    <t>Euro Tel BD</t>
  </si>
  <si>
    <t>Length (Mtr)</t>
  </si>
  <si>
    <t>Jhenaidah</t>
  </si>
  <si>
    <t>Sylhet</t>
  </si>
  <si>
    <t>Naogoan</t>
  </si>
  <si>
    <t>Faridpur/Magura</t>
  </si>
  <si>
    <t>Comilla</t>
  </si>
  <si>
    <t>Sylhet,Moulvibazar</t>
  </si>
  <si>
    <t>Rajbari</t>
  </si>
  <si>
    <t>Khulna &amp; Jessore Region</t>
  </si>
  <si>
    <t>Rangpur</t>
  </si>
  <si>
    <t>Panchagar/Nilphamari/Dinajpur/Thakugoan</t>
  </si>
  <si>
    <t>Rajshahi,Natore,Bogra,Joupurhat</t>
  </si>
  <si>
    <t>Munsiganj</t>
  </si>
  <si>
    <t>Brahmanbaria</t>
  </si>
  <si>
    <t>Savar / Manikgonj</t>
  </si>
  <si>
    <t>Dhaka Rural / Tangail</t>
  </si>
  <si>
    <t>Lalmonirhat &amp; Tista</t>
  </si>
  <si>
    <t>Barishal</t>
  </si>
  <si>
    <t>Kisoregonj</t>
  </si>
  <si>
    <t xml:space="preserve">Millennium Computer &amp; Netwrorking </t>
  </si>
  <si>
    <t>General Cable Connection</t>
  </si>
  <si>
    <t>F.M. Trade International</t>
  </si>
  <si>
    <t>Star Cable Network</t>
  </si>
  <si>
    <t>Creative IT</t>
  </si>
  <si>
    <t>Mymenshing</t>
  </si>
  <si>
    <t>Khunal</t>
  </si>
  <si>
    <t>Moulvibazar</t>
  </si>
  <si>
    <t>Munshiganj</t>
  </si>
  <si>
    <t>Shariatpur</t>
  </si>
  <si>
    <t>Meherpur</t>
  </si>
  <si>
    <t>Green Surma  Communications</t>
  </si>
  <si>
    <t xml:space="preserve">Ideal Cable TV Network </t>
  </si>
  <si>
    <t xml:space="preserve">S. A Technology </t>
  </si>
  <si>
    <t>Alpha Broad Way System</t>
  </si>
  <si>
    <t xml:space="preserve">Dhaka Fiber Net </t>
  </si>
  <si>
    <t xml:space="preserve">Film Fair Cable TV </t>
  </si>
  <si>
    <t>Tangail , Rasjshahi</t>
  </si>
  <si>
    <t>Manikgonj,Savar</t>
  </si>
  <si>
    <t>sylhet,Sunamganj,Moulvibazar</t>
  </si>
  <si>
    <t>Green Cable Network</t>
  </si>
  <si>
    <t>Laxmipur &amp; Chandpur</t>
  </si>
  <si>
    <t>Mohammad Ali Enterprise</t>
  </si>
  <si>
    <t>M/s Nazim Uddin</t>
  </si>
  <si>
    <t>Gazaria</t>
  </si>
  <si>
    <t>RTA Eneterprise</t>
  </si>
  <si>
    <t>Tangail</t>
  </si>
  <si>
    <t>BD Connect</t>
  </si>
  <si>
    <t>Monir Enterprise</t>
  </si>
  <si>
    <t>Bogra,Joypurhat,Noagoan</t>
  </si>
  <si>
    <t>Dhaka Metro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</si>
</sst>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[$-409]mmmm/yy;@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5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53">
    <xf numFmtId="0" fontId="0" fillId="0" borderId="0" xfId="0"/>
    <xf numFmtId="0" fontId="3" fillId="0" borderId="0" xfId="0" applyFont="1" applyFill="1"/>
    <xf numFmtId="0" fontId="4" fillId="0" borderId="0" xfId="0" applyFont="1" applyFill="1" applyAlignment="1">
      <alignment horizontal="center" vertical="center"/>
    </xf>
    <xf numFmtId="164" fontId="3" fillId="0" borderId="1" xfId="1" applyNumberFormat="1" applyFont="1" applyFill="1" applyBorder="1"/>
    <xf numFmtId="164" fontId="4" fillId="0" borderId="6" xfId="1" applyNumberFormat="1" applyFont="1" applyFill="1" applyBorder="1"/>
    <xf numFmtId="0" fontId="4" fillId="0" borderId="0" xfId="0" applyFont="1" applyFill="1"/>
    <xf numFmtId="164" fontId="3" fillId="0" borderId="0" xfId="0" applyNumberFormat="1" applyFont="1" applyFill="1"/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/>
    <xf numFmtId="164" fontId="3" fillId="0" borderId="0" xfId="1" applyNumberFormat="1" applyFont="1" applyFill="1"/>
    <xf numFmtId="43" fontId="4" fillId="0" borderId="6" xfId="1" applyNumberFormat="1" applyFont="1" applyFill="1" applyBorder="1"/>
    <xf numFmtId="43" fontId="3" fillId="0" borderId="0" xfId="0" applyNumberFormat="1" applyFont="1" applyFill="1"/>
    <xf numFmtId="43" fontId="3" fillId="0" borderId="0" xfId="1" applyNumberFormat="1" applyFont="1" applyFill="1"/>
    <xf numFmtId="0" fontId="4" fillId="0" borderId="0" xfId="0" applyFont="1" applyFill="1" applyBorder="1" applyAlignment="1">
      <alignment horizontal="center" vertical="center" wrapText="1"/>
    </xf>
    <xf numFmtId="43" fontId="4" fillId="0" borderId="6" xfId="1" applyNumberFormat="1" applyFont="1" applyFill="1" applyBorder="1" applyAlignment="1">
      <alignment horizontal="left" vertical="center"/>
    </xf>
    <xf numFmtId="43" fontId="3" fillId="0" borderId="0" xfId="0" applyNumberFormat="1" applyFont="1" applyFill="1" applyAlignment="1">
      <alignment horizontal="left" vertical="center"/>
    </xf>
    <xf numFmtId="43" fontId="3" fillId="0" borderId="0" xfId="1" applyNumberFormat="1" applyFont="1" applyFill="1" applyAlignment="1">
      <alignment horizontal="left" vertical="center"/>
    </xf>
    <xf numFmtId="0" fontId="3" fillId="2" borderId="1" xfId="0" applyFont="1" applyFill="1" applyBorder="1" applyAlignment="1"/>
    <xf numFmtId="43" fontId="3" fillId="2" borderId="1" xfId="1" applyNumberFormat="1" applyFont="1" applyFill="1" applyBorder="1"/>
    <xf numFmtId="43" fontId="3" fillId="2" borderId="1" xfId="1" applyNumberFormat="1" applyFont="1" applyFill="1" applyBorder="1" applyAlignment="1">
      <alignment horizontal="left" vertical="center"/>
    </xf>
    <xf numFmtId="164" fontId="3" fillId="2" borderId="1" xfId="1" applyNumberFormat="1" applyFont="1" applyFill="1" applyBorder="1"/>
    <xf numFmtId="164" fontId="4" fillId="5" borderId="1" xfId="1" applyNumberFormat="1" applyFont="1" applyFill="1" applyBorder="1" applyAlignment="1">
      <alignment horizontal="center" vertical="center" wrapText="1"/>
    </xf>
    <xf numFmtId="164" fontId="4" fillId="6" borderId="1" xfId="1" applyNumberFormat="1" applyFont="1" applyFill="1" applyBorder="1" applyAlignment="1">
      <alignment horizontal="center" vertical="center" wrapText="1"/>
    </xf>
    <xf numFmtId="164" fontId="4" fillId="3" borderId="1" xfId="1" applyNumberFormat="1" applyFont="1" applyFill="1" applyBorder="1" applyAlignment="1">
      <alignment horizontal="center" vertical="center" wrapText="1"/>
    </xf>
    <xf numFmtId="164" fontId="4" fillId="7" borderId="1" xfId="1" applyNumberFormat="1" applyFont="1" applyFill="1" applyBorder="1" applyAlignment="1">
      <alignment horizontal="center" vertical="center" wrapText="1"/>
    </xf>
    <xf numFmtId="164" fontId="4" fillId="8" borderId="1" xfId="1" applyNumberFormat="1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/>
    <xf numFmtId="43" fontId="3" fillId="0" borderId="1" xfId="0" applyNumberFormat="1" applyFont="1" applyFill="1" applyBorder="1"/>
    <xf numFmtId="43" fontId="3" fillId="0" borderId="1" xfId="0" applyNumberFormat="1" applyFont="1" applyFill="1" applyBorder="1" applyAlignment="1">
      <alignment horizontal="left" vertical="center"/>
    </xf>
    <xf numFmtId="43" fontId="3" fillId="0" borderId="1" xfId="1" applyFont="1" applyFill="1" applyBorder="1"/>
    <xf numFmtId="0" fontId="3" fillId="0" borderId="1" xfId="0" applyFont="1" applyFill="1" applyBorder="1" applyAlignment="1"/>
    <xf numFmtId="43" fontId="3" fillId="0" borderId="1" xfId="1" applyNumberFormat="1" applyFont="1" applyFill="1" applyBorder="1" applyAlignment="1">
      <alignment horizontal="left" vertical="center"/>
    </xf>
    <xf numFmtId="43" fontId="3" fillId="0" borderId="1" xfId="1" applyNumberFormat="1" applyFont="1" applyFill="1" applyBorder="1"/>
    <xf numFmtId="164" fontId="4" fillId="2" borderId="1" xfId="1" applyNumberFormat="1" applyFont="1" applyFill="1" applyBorder="1"/>
    <xf numFmtId="0" fontId="4" fillId="0" borderId="7" xfId="0" applyFont="1" applyFill="1" applyBorder="1" applyAlignment="1">
      <alignment vertical="center" wrapText="1"/>
    </xf>
    <xf numFmtId="43" fontId="2" fillId="0" borderId="1" xfId="0" applyNumberFormat="1" applyFont="1" applyFill="1" applyBorder="1" applyAlignment="1">
      <alignment horizontal="left" vertical="center"/>
    </xf>
    <xf numFmtId="43" fontId="2" fillId="0" borderId="1" xfId="1" applyFont="1" applyFill="1" applyBorder="1"/>
    <xf numFmtId="164" fontId="7" fillId="0" borderId="1" xfId="1" applyNumberFormat="1" applyFont="1" applyBorder="1"/>
    <xf numFmtId="164" fontId="3" fillId="4" borderId="1" xfId="1" applyNumberFormat="1" applyFont="1" applyFill="1" applyBorder="1"/>
    <xf numFmtId="0" fontId="4" fillId="0" borderId="2" xfId="0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165" fontId="4" fillId="4" borderId="2" xfId="1" applyNumberFormat="1" applyFont="1" applyFill="1" applyBorder="1" applyAlignment="1">
      <alignment horizontal="center" vertical="center" wrapText="1"/>
    </xf>
    <xf numFmtId="165" fontId="4" fillId="4" borderId="3" xfId="1" applyNumberFormat="1" applyFont="1" applyFill="1" applyBorder="1" applyAlignment="1">
      <alignment horizontal="center" vertical="center" wrapText="1"/>
    </xf>
    <xf numFmtId="165" fontId="4" fillId="4" borderId="4" xfId="1" applyNumberFormat="1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43" fontId="4" fillId="0" borderId="5" xfId="1" applyNumberFormat="1" applyFont="1" applyFill="1" applyBorder="1" applyAlignment="1">
      <alignment horizontal="center" vertical="center" wrapText="1"/>
    </xf>
    <xf numFmtId="43" fontId="4" fillId="0" borderId="6" xfId="1" applyNumberFormat="1" applyFont="1" applyFill="1" applyBorder="1" applyAlignment="1">
      <alignment horizontal="center" vertical="center" wrapText="1"/>
    </xf>
    <xf numFmtId="165" fontId="4" fillId="4" borderId="1" xfId="1" applyNumberFormat="1" applyFont="1" applyFill="1" applyBorder="1" applyAlignment="1">
      <alignment horizontal="center" vertical="center" wrapText="1"/>
    </xf>
    <xf numFmtId="43" fontId="4" fillId="0" borderId="5" xfId="1" applyNumberFormat="1" applyFont="1" applyFill="1" applyBorder="1" applyAlignment="1">
      <alignment horizontal="left" vertical="center" wrapText="1"/>
    </xf>
    <xf numFmtId="43" fontId="4" fillId="0" borderId="6" xfId="1" applyNumberFormat="1" applyFont="1" applyFill="1" applyBorder="1" applyAlignment="1">
      <alignment horizontal="left" vertical="center" wrapText="1"/>
    </xf>
  </cellXfs>
  <cellStyles count="15">
    <cellStyle name="Comma" xfId="1" builtinId="3"/>
    <cellStyle name="Comma 10" xfId="14"/>
    <cellStyle name="Comma 12" xfId="13"/>
    <cellStyle name="Comma 2" xfId="8"/>
    <cellStyle name="Comma 4" xfId="9"/>
    <cellStyle name="Comma 5" xfId="10"/>
    <cellStyle name="Comma 6" xfId="11"/>
    <cellStyle name="Comma 7" xfId="12"/>
    <cellStyle name="Normal" xfId="0" builtinId="0"/>
    <cellStyle name="Normal 12" xfId="7"/>
    <cellStyle name="Normal 2" xfId="2"/>
    <cellStyle name="Normal 4" xfId="3"/>
    <cellStyle name="Normal 5" xfId="4"/>
    <cellStyle name="Normal 6" xfId="5"/>
    <cellStyle name="Normal 7" xfId="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CF65"/>
  <sheetViews>
    <sheetView tabSelected="1" zoomScaleNormal="100" zoomScaleSheetLayoutView="100" workbookViewId="0">
      <pane xSplit="2" ySplit="3" topLeftCell="AL9" activePane="bottomRight" state="frozen"/>
      <selection pane="topRight" activeCell="C1" sqref="C1"/>
      <selection pane="bottomLeft" activeCell="A4" sqref="A4"/>
      <selection pane="bottomRight" activeCell="AR9" sqref="AR9"/>
    </sheetView>
  </sheetViews>
  <sheetFormatPr defaultColWidth="9.7109375" defaultRowHeight="14.25" x14ac:dyDescent="0.2"/>
  <cols>
    <col min="1" max="1" width="7" style="7" bestFit="1" customWidth="1"/>
    <col min="2" max="2" width="43.42578125" style="8" bestFit="1" customWidth="1"/>
    <col min="3" max="3" width="18.42578125" style="12" bestFit="1" customWidth="1"/>
    <col min="4" max="4" width="43.28515625" style="16" bestFit="1" customWidth="1"/>
    <col min="5" max="9" width="14" style="9" customWidth="1"/>
    <col min="10" max="10" width="14.42578125" style="1" customWidth="1"/>
    <col min="11" max="11" width="12.85546875" style="1" customWidth="1"/>
    <col min="12" max="12" width="12.7109375" style="1" customWidth="1"/>
    <col min="13" max="13" width="12.85546875" style="1" customWidth="1"/>
    <col min="14" max="14" width="15.85546875" style="1" customWidth="1"/>
    <col min="15" max="15" width="13.42578125" style="1" customWidth="1"/>
    <col min="16" max="16" width="12.85546875" style="1" customWidth="1"/>
    <col min="17" max="17" width="12.7109375" style="1" customWidth="1"/>
    <col min="18" max="18" width="13.140625" style="1" customWidth="1"/>
    <col min="19" max="21" width="12.7109375" style="1" customWidth="1"/>
    <col min="22" max="22" width="11.5703125" style="1" customWidth="1"/>
    <col min="23" max="23" width="13" style="1" customWidth="1"/>
    <col min="24" max="26" width="12.7109375" style="1" customWidth="1"/>
    <col min="27" max="27" width="11.5703125" style="1" customWidth="1"/>
    <col min="28" max="28" width="13.5703125" style="1" customWidth="1"/>
    <col min="29" max="31" width="12.7109375" style="1" customWidth="1"/>
    <col min="32" max="32" width="9.85546875" style="1" customWidth="1"/>
    <col min="33" max="33" width="13" style="1" customWidth="1"/>
    <col min="34" max="34" width="12.7109375" style="1" customWidth="1"/>
    <col min="35" max="36" width="12.85546875" style="1" bestFit="1" customWidth="1"/>
    <col min="37" max="37" width="11.5703125" style="1" bestFit="1" customWidth="1"/>
    <col min="38" max="38" width="13.5703125" style="1" customWidth="1"/>
    <col min="39" max="41" width="12.85546875" style="1" bestFit="1" customWidth="1"/>
    <col min="42" max="42" width="10.42578125" style="1" bestFit="1" customWidth="1"/>
    <col min="43" max="43" width="12.42578125" style="1" customWidth="1"/>
    <col min="44" max="44" width="12.7109375" style="1" bestFit="1" customWidth="1"/>
    <col min="45" max="45" width="14.5703125" style="1" bestFit="1" customWidth="1"/>
    <col min="46" max="46" width="13" style="1" bestFit="1" customWidth="1"/>
    <col min="47" max="47" width="11.5703125" style="1" bestFit="1" customWidth="1"/>
    <col min="48" max="48" width="9.7109375" style="1"/>
    <col min="49" max="49" width="13" style="1" bestFit="1" customWidth="1"/>
    <col min="50" max="51" width="12.7109375" style="1" bestFit="1" customWidth="1"/>
    <col min="52" max="52" width="11.5703125" style="1" bestFit="1" customWidth="1"/>
    <col min="53" max="53" width="9.7109375" style="1"/>
    <col min="54" max="56" width="12.7109375" style="1" bestFit="1" customWidth="1"/>
    <col min="57" max="57" width="11.5703125" style="1" bestFit="1" customWidth="1"/>
    <col min="58" max="58" width="9.7109375" style="1"/>
    <col min="59" max="59" width="11.5703125" style="1" bestFit="1" customWidth="1"/>
    <col min="60" max="61" width="12.7109375" style="1" bestFit="1" customWidth="1"/>
    <col min="62" max="62" width="11.5703125" style="1" bestFit="1" customWidth="1"/>
    <col min="63" max="63" width="9.7109375" style="1"/>
    <col min="64" max="64" width="11.5703125" style="1" bestFit="1" customWidth="1"/>
    <col min="65" max="16384" width="9.7109375" style="1"/>
  </cols>
  <sheetData>
    <row r="1" spans="1:64" ht="15" customHeight="1" x14ac:dyDescent="0.2">
      <c r="A1" s="36"/>
      <c r="B1" s="36"/>
      <c r="C1" s="36"/>
      <c r="D1" s="36"/>
      <c r="E1" s="36"/>
      <c r="F1" s="36"/>
      <c r="G1" s="13"/>
      <c r="H1" s="13"/>
      <c r="I1" s="13"/>
    </row>
    <row r="2" spans="1:64" s="2" customFormat="1" ht="15" x14ac:dyDescent="0.25">
      <c r="A2" s="46" t="s">
        <v>0</v>
      </c>
      <c r="B2" s="46" t="s">
        <v>2</v>
      </c>
      <c r="C2" s="48" t="s">
        <v>31</v>
      </c>
      <c r="D2" s="48" t="s">
        <v>58</v>
      </c>
      <c r="E2" s="43">
        <v>42736</v>
      </c>
      <c r="F2" s="44"/>
      <c r="G2" s="44"/>
      <c r="H2" s="44"/>
      <c r="I2" s="45"/>
      <c r="J2" s="43">
        <v>42767</v>
      </c>
      <c r="K2" s="44"/>
      <c r="L2" s="44"/>
      <c r="M2" s="44"/>
      <c r="N2" s="45"/>
      <c r="O2" s="43">
        <v>42795</v>
      </c>
      <c r="P2" s="44"/>
      <c r="Q2" s="44"/>
      <c r="R2" s="44"/>
      <c r="S2" s="45"/>
      <c r="T2" s="43">
        <v>42826</v>
      </c>
      <c r="U2" s="44"/>
      <c r="V2" s="44"/>
      <c r="W2" s="44"/>
      <c r="X2" s="45"/>
      <c r="Y2" s="43">
        <v>42856</v>
      </c>
      <c r="Z2" s="44"/>
      <c r="AA2" s="44"/>
      <c r="AB2" s="44"/>
      <c r="AC2" s="45"/>
      <c r="AD2" s="43">
        <v>42887</v>
      </c>
      <c r="AE2" s="44"/>
      <c r="AF2" s="44"/>
      <c r="AG2" s="44"/>
      <c r="AH2" s="45"/>
      <c r="AI2" s="43">
        <v>42917</v>
      </c>
      <c r="AJ2" s="44"/>
      <c r="AK2" s="44"/>
      <c r="AL2" s="44"/>
      <c r="AM2" s="45"/>
      <c r="AN2" s="43">
        <v>42948</v>
      </c>
      <c r="AO2" s="44"/>
      <c r="AP2" s="44"/>
      <c r="AQ2" s="44"/>
      <c r="AR2" s="45"/>
      <c r="AS2" s="43">
        <v>42979</v>
      </c>
      <c r="AT2" s="44"/>
      <c r="AU2" s="44"/>
      <c r="AV2" s="44"/>
      <c r="AW2" s="45"/>
      <c r="AX2" s="43">
        <v>43009</v>
      </c>
      <c r="AY2" s="44"/>
      <c r="AZ2" s="44"/>
      <c r="BA2" s="44"/>
      <c r="BB2" s="45"/>
      <c r="BC2" s="43">
        <v>43040</v>
      </c>
      <c r="BD2" s="44"/>
      <c r="BE2" s="44"/>
      <c r="BF2" s="44"/>
      <c r="BG2" s="45"/>
      <c r="BH2" s="43">
        <v>43070</v>
      </c>
      <c r="BI2" s="44"/>
      <c r="BJ2" s="44"/>
      <c r="BK2" s="44"/>
      <c r="BL2" s="45"/>
    </row>
    <row r="3" spans="1:64" s="2" customFormat="1" ht="45" x14ac:dyDescent="0.25">
      <c r="A3" s="47"/>
      <c r="B3" s="47"/>
      <c r="C3" s="49"/>
      <c r="D3" s="49"/>
      <c r="E3" s="22" t="s">
        <v>69</v>
      </c>
      <c r="F3" s="21" t="s">
        <v>59</v>
      </c>
      <c r="G3" s="23" t="s">
        <v>36</v>
      </c>
      <c r="H3" s="24" t="s">
        <v>65</v>
      </c>
      <c r="I3" s="25" t="s">
        <v>60</v>
      </c>
      <c r="J3" s="22" t="s">
        <v>69</v>
      </c>
      <c r="K3" s="21" t="s">
        <v>59</v>
      </c>
      <c r="L3" s="23" t="s">
        <v>36</v>
      </c>
      <c r="M3" s="24" t="s">
        <v>65</v>
      </c>
      <c r="N3" s="25" t="s">
        <v>60</v>
      </c>
      <c r="O3" s="22" t="s">
        <v>69</v>
      </c>
      <c r="P3" s="21" t="s">
        <v>59</v>
      </c>
      <c r="Q3" s="23" t="s">
        <v>36</v>
      </c>
      <c r="R3" s="24" t="s">
        <v>65</v>
      </c>
      <c r="S3" s="25" t="s">
        <v>60</v>
      </c>
      <c r="T3" s="22" t="s">
        <v>69</v>
      </c>
      <c r="U3" s="21" t="s">
        <v>59</v>
      </c>
      <c r="V3" s="23" t="s">
        <v>36</v>
      </c>
      <c r="W3" s="24" t="s">
        <v>65</v>
      </c>
      <c r="X3" s="25" t="s">
        <v>60</v>
      </c>
      <c r="Y3" s="22" t="s">
        <v>69</v>
      </c>
      <c r="Z3" s="21" t="s">
        <v>59</v>
      </c>
      <c r="AA3" s="23" t="s">
        <v>36</v>
      </c>
      <c r="AB3" s="24" t="s">
        <v>65</v>
      </c>
      <c r="AC3" s="25" t="s">
        <v>60</v>
      </c>
      <c r="AD3" s="22" t="s">
        <v>69</v>
      </c>
      <c r="AE3" s="21" t="s">
        <v>59</v>
      </c>
      <c r="AF3" s="23" t="s">
        <v>36</v>
      </c>
      <c r="AG3" s="24" t="s">
        <v>65</v>
      </c>
      <c r="AH3" s="25" t="s">
        <v>60</v>
      </c>
      <c r="AI3" s="22" t="s">
        <v>69</v>
      </c>
      <c r="AJ3" s="21" t="s">
        <v>59</v>
      </c>
      <c r="AK3" s="23" t="s">
        <v>36</v>
      </c>
      <c r="AL3" s="24" t="s">
        <v>65</v>
      </c>
      <c r="AM3" s="25" t="s">
        <v>60</v>
      </c>
      <c r="AN3" s="22" t="s">
        <v>69</v>
      </c>
      <c r="AO3" s="21" t="s">
        <v>59</v>
      </c>
      <c r="AP3" s="23" t="s">
        <v>36</v>
      </c>
      <c r="AQ3" s="24" t="s">
        <v>65</v>
      </c>
      <c r="AR3" s="25" t="s">
        <v>60</v>
      </c>
      <c r="AS3" s="22" t="s">
        <v>69</v>
      </c>
      <c r="AT3" s="21" t="s">
        <v>59</v>
      </c>
      <c r="AU3" s="23" t="s">
        <v>36</v>
      </c>
      <c r="AV3" s="24" t="s">
        <v>65</v>
      </c>
      <c r="AW3" s="25" t="s">
        <v>60</v>
      </c>
      <c r="AX3" s="22" t="s">
        <v>69</v>
      </c>
      <c r="AY3" s="21" t="s">
        <v>59</v>
      </c>
      <c r="AZ3" s="23" t="s">
        <v>36</v>
      </c>
      <c r="BA3" s="24" t="s">
        <v>65</v>
      </c>
      <c r="BB3" s="25" t="s">
        <v>60</v>
      </c>
      <c r="BC3" s="22" t="s">
        <v>69</v>
      </c>
      <c r="BD3" s="21" t="s">
        <v>59</v>
      </c>
      <c r="BE3" s="23" t="s">
        <v>36</v>
      </c>
      <c r="BF3" s="24" t="s">
        <v>65</v>
      </c>
      <c r="BG3" s="25" t="s">
        <v>60</v>
      </c>
      <c r="BH3" s="22" t="s">
        <v>69</v>
      </c>
      <c r="BI3" s="21" t="s">
        <v>59</v>
      </c>
      <c r="BJ3" s="23" t="s">
        <v>36</v>
      </c>
      <c r="BK3" s="24" t="s">
        <v>65</v>
      </c>
      <c r="BL3" s="25" t="s">
        <v>60</v>
      </c>
    </row>
    <row r="4" spans="1:64" ht="15" x14ac:dyDescent="0.2">
      <c r="A4" s="26">
        <v>1</v>
      </c>
      <c r="B4" s="17" t="s">
        <v>3</v>
      </c>
      <c r="C4" s="18" t="s">
        <v>34</v>
      </c>
      <c r="D4" s="19" t="s">
        <v>105</v>
      </c>
      <c r="E4" s="20">
        <v>258825</v>
      </c>
      <c r="F4" s="20">
        <v>210540.78333333333</v>
      </c>
      <c r="G4" s="20">
        <v>8326</v>
      </c>
      <c r="H4" s="20"/>
      <c r="I4" s="20">
        <f>F4-G4</f>
        <v>202214.78333333333</v>
      </c>
      <c r="J4" s="20"/>
      <c r="K4" s="20"/>
      <c r="L4" s="20"/>
      <c r="M4" s="20"/>
      <c r="N4" s="20">
        <f t="shared" ref="N4:N10" si="0">K4-L4</f>
        <v>0</v>
      </c>
      <c r="O4" s="20"/>
      <c r="P4" s="20"/>
      <c r="Q4" s="20"/>
      <c r="R4" s="20"/>
      <c r="S4" s="20">
        <f>P4-Q4</f>
        <v>0</v>
      </c>
      <c r="T4" s="20"/>
      <c r="U4" s="20"/>
      <c r="V4" s="20"/>
      <c r="W4" s="20"/>
      <c r="X4" s="20">
        <f t="shared" ref="X4:X10" si="1">U4-V4</f>
        <v>0</v>
      </c>
      <c r="Y4" s="20"/>
      <c r="Z4" s="20"/>
      <c r="AA4" s="20"/>
      <c r="AB4" s="20"/>
      <c r="AC4" s="20">
        <f t="shared" ref="AC4:AC10" si="2">Z4-AA4</f>
        <v>0</v>
      </c>
      <c r="AD4" s="20"/>
      <c r="AE4" s="20"/>
      <c r="AF4" s="20"/>
      <c r="AG4" s="20"/>
      <c r="AH4" s="20">
        <f>AE4-AF4</f>
        <v>0</v>
      </c>
      <c r="AI4" s="20"/>
      <c r="AJ4" s="20"/>
      <c r="AK4" s="20"/>
      <c r="AL4" s="20"/>
      <c r="AM4" s="20">
        <f t="shared" ref="AM4:AM10" si="3">AJ4-AK4</f>
        <v>0</v>
      </c>
      <c r="AN4" s="20"/>
      <c r="AO4" s="20"/>
      <c r="AP4" s="20"/>
      <c r="AQ4" s="20"/>
      <c r="AR4" s="20">
        <f t="shared" ref="AR4:AR10" si="4">AO4-AP4</f>
        <v>0</v>
      </c>
      <c r="AS4" s="20"/>
      <c r="AT4" s="20"/>
      <c r="AU4" s="20"/>
      <c r="AV4" s="20"/>
      <c r="AW4" s="20">
        <f t="shared" ref="AW4:AW10" si="5">AT4-AU4</f>
        <v>0</v>
      </c>
      <c r="AX4" s="20"/>
      <c r="AY4" s="20"/>
      <c r="AZ4" s="20"/>
      <c r="BA4" s="20"/>
      <c r="BB4" s="20">
        <f t="shared" ref="BB4:BB10" si="6">AY4-AZ4</f>
        <v>0</v>
      </c>
      <c r="BC4" s="20"/>
      <c r="BD4" s="20"/>
      <c r="BE4" s="20"/>
      <c r="BF4" s="20"/>
      <c r="BG4" s="20">
        <f t="shared" ref="BG4:BG10" si="7">BD4-BE4</f>
        <v>0</v>
      </c>
      <c r="BH4" s="20"/>
      <c r="BI4" s="20"/>
      <c r="BJ4" s="20"/>
      <c r="BK4" s="20"/>
      <c r="BL4" s="20">
        <f t="shared" ref="BL4:BL10" si="8">BI4-BJ4</f>
        <v>0</v>
      </c>
    </row>
    <row r="5" spans="1:64" ht="15" x14ac:dyDescent="0.2">
      <c r="A5" s="26">
        <v>5</v>
      </c>
      <c r="B5" s="17" t="s">
        <v>26</v>
      </c>
      <c r="C5" s="18">
        <v>0.85</v>
      </c>
      <c r="D5" s="19" t="s">
        <v>78</v>
      </c>
      <c r="E5" s="20">
        <v>552733</v>
      </c>
      <c r="F5" s="20">
        <v>469823.05</v>
      </c>
      <c r="G5" s="20"/>
      <c r="H5" s="20"/>
      <c r="I5" s="20">
        <f>F5-G5-H5</f>
        <v>469823.05</v>
      </c>
      <c r="J5" s="20">
        <v>552733</v>
      </c>
      <c r="K5" s="20">
        <v>469823.05</v>
      </c>
      <c r="L5" s="20">
        <v>5090</v>
      </c>
      <c r="M5" s="20"/>
      <c r="N5" s="20">
        <f>K5-L5</f>
        <v>464733.05</v>
      </c>
      <c r="O5" s="20">
        <v>538671</v>
      </c>
      <c r="P5" s="20">
        <v>457870.35</v>
      </c>
      <c r="Q5" s="20">
        <v>19101</v>
      </c>
      <c r="R5" s="20">
        <v>75036</v>
      </c>
      <c r="S5" s="20">
        <f>P5-Q5-R5</f>
        <v>363733.35</v>
      </c>
      <c r="T5" s="20">
        <v>538671</v>
      </c>
      <c r="U5" s="20">
        <v>457870.35</v>
      </c>
      <c r="V5" s="20">
        <v>0</v>
      </c>
      <c r="W5" s="20"/>
      <c r="X5" s="20">
        <f>U5-V5</f>
        <v>457870.35</v>
      </c>
      <c r="Y5" s="20">
        <v>538671</v>
      </c>
      <c r="Z5" s="20">
        <v>457870.35</v>
      </c>
      <c r="AA5" s="20">
        <v>801</v>
      </c>
      <c r="AB5" s="20"/>
      <c r="AC5" s="20">
        <f>Z5-AA5</f>
        <v>457069.35</v>
      </c>
      <c r="AD5" s="20">
        <v>541033</v>
      </c>
      <c r="AE5" s="20">
        <v>459878.04999999993</v>
      </c>
      <c r="AF5" s="20">
        <v>9652</v>
      </c>
      <c r="AG5" s="20"/>
      <c r="AH5" s="20">
        <f>AE5-AF5</f>
        <v>450226.04999999993</v>
      </c>
      <c r="AI5" s="20">
        <v>541033</v>
      </c>
      <c r="AJ5" s="20">
        <v>459878.04999999993</v>
      </c>
      <c r="AK5" s="20">
        <v>24655</v>
      </c>
      <c r="AL5" s="20"/>
      <c r="AM5" s="20">
        <f>AJ5-AK5</f>
        <v>435223.04999999993</v>
      </c>
      <c r="AN5" s="20">
        <v>541033</v>
      </c>
      <c r="AO5" s="20">
        <v>459878.04999999993</v>
      </c>
      <c r="AP5" s="20">
        <v>13875</v>
      </c>
      <c r="AQ5" s="20"/>
      <c r="AR5" s="20">
        <f>AO5-AP5</f>
        <v>446003.04999999993</v>
      </c>
      <c r="AS5" s="20">
        <v>541033</v>
      </c>
      <c r="AT5" s="20">
        <v>459878.04999999993</v>
      </c>
      <c r="AU5" s="20">
        <v>10254</v>
      </c>
      <c r="AV5" s="20"/>
      <c r="AW5" s="20">
        <f>AT5-AU5</f>
        <v>449624.04999999993</v>
      </c>
      <c r="AX5" s="20">
        <v>541033</v>
      </c>
      <c r="AY5" s="20">
        <v>459878.04999999993</v>
      </c>
      <c r="AZ5" s="20">
        <v>33883</v>
      </c>
      <c r="BA5" s="20"/>
      <c r="BB5" s="20">
        <f>AY5-AZ5</f>
        <v>425995.04999999993</v>
      </c>
      <c r="BC5" s="20">
        <v>541033</v>
      </c>
      <c r="BD5" s="20">
        <v>459878.04999999993</v>
      </c>
      <c r="BE5" s="20">
        <v>5695</v>
      </c>
      <c r="BF5" s="20"/>
      <c r="BG5" s="20">
        <f>BD5-BE5</f>
        <v>454183.04999999993</v>
      </c>
      <c r="BH5" s="20">
        <v>541033</v>
      </c>
      <c r="BI5" s="20">
        <v>459878.04999999993</v>
      </c>
      <c r="BJ5" s="20">
        <v>2912</v>
      </c>
      <c r="BK5" s="20"/>
      <c r="BL5" s="20">
        <f>BI5-BJ5</f>
        <v>456966.04999999993</v>
      </c>
    </row>
    <row r="6" spans="1:64" ht="15" x14ac:dyDescent="0.2">
      <c r="A6" s="26">
        <v>2</v>
      </c>
      <c r="B6" s="17" t="s">
        <v>4</v>
      </c>
      <c r="C6" s="18">
        <v>1</v>
      </c>
      <c r="D6" s="19" t="s">
        <v>62</v>
      </c>
      <c r="E6" s="20">
        <v>305192</v>
      </c>
      <c r="F6" s="20">
        <v>305192</v>
      </c>
      <c r="G6" s="20">
        <v>13994</v>
      </c>
      <c r="H6" s="20"/>
      <c r="I6" s="20">
        <f>F6-G6</f>
        <v>291198</v>
      </c>
      <c r="J6" s="20">
        <v>309373</v>
      </c>
      <c r="K6" s="20">
        <v>309373</v>
      </c>
      <c r="L6" s="20">
        <v>18052</v>
      </c>
      <c r="M6" s="20"/>
      <c r="N6" s="20">
        <f t="shared" si="0"/>
        <v>291321</v>
      </c>
      <c r="O6" s="20">
        <v>309373</v>
      </c>
      <c r="P6" s="20">
        <v>309373</v>
      </c>
      <c r="Q6" s="20">
        <v>17251</v>
      </c>
      <c r="R6" s="20"/>
      <c r="S6" s="20">
        <f>P6-Q6</f>
        <v>292122</v>
      </c>
      <c r="T6" s="20">
        <v>309373</v>
      </c>
      <c r="U6" s="20">
        <v>309373</v>
      </c>
      <c r="V6" s="20">
        <v>67434</v>
      </c>
      <c r="W6" s="20"/>
      <c r="X6" s="20">
        <f t="shared" si="1"/>
        <v>241939</v>
      </c>
      <c r="Y6" s="20">
        <v>312609</v>
      </c>
      <c r="Z6" s="20">
        <v>312609</v>
      </c>
      <c r="AA6" s="20">
        <v>39459</v>
      </c>
      <c r="AB6" s="20"/>
      <c r="AC6" s="20">
        <f t="shared" si="2"/>
        <v>273150</v>
      </c>
      <c r="AD6" s="20">
        <v>312609</v>
      </c>
      <c r="AE6" s="20">
        <v>312609</v>
      </c>
      <c r="AF6" s="20">
        <v>20807</v>
      </c>
      <c r="AG6" s="20">
        <v>50000</v>
      </c>
      <c r="AH6" s="20">
        <f>AE6-AF6-AG6</f>
        <v>241802</v>
      </c>
      <c r="AI6" s="20">
        <v>312609</v>
      </c>
      <c r="AJ6" s="20">
        <v>312609</v>
      </c>
      <c r="AK6" s="20">
        <v>27306</v>
      </c>
      <c r="AL6" s="20"/>
      <c r="AM6" s="20">
        <f t="shared" si="3"/>
        <v>285303</v>
      </c>
      <c r="AN6" s="20">
        <v>312609</v>
      </c>
      <c r="AO6" s="20">
        <v>312609</v>
      </c>
      <c r="AP6" s="20">
        <v>35171</v>
      </c>
      <c r="AQ6" s="20">
        <v>50000</v>
      </c>
      <c r="AR6" s="20">
        <f>AO6-AP6-AQ6</f>
        <v>227438</v>
      </c>
      <c r="AS6" s="20">
        <v>312609</v>
      </c>
      <c r="AT6" s="20">
        <v>312609</v>
      </c>
      <c r="AU6" s="20">
        <v>71902</v>
      </c>
      <c r="AV6" s="20"/>
      <c r="AW6" s="20">
        <f t="shared" si="5"/>
        <v>240707</v>
      </c>
      <c r="AX6" s="20">
        <v>312609</v>
      </c>
      <c r="AY6" s="20">
        <v>281348.10000000003</v>
      </c>
      <c r="AZ6" s="20">
        <v>35793</v>
      </c>
      <c r="BA6" s="20"/>
      <c r="BB6" s="20">
        <f t="shared" si="6"/>
        <v>245555.10000000003</v>
      </c>
      <c r="BC6" s="20"/>
      <c r="BD6" s="20"/>
      <c r="BE6" s="20"/>
      <c r="BF6" s="20"/>
      <c r="BG6" s="20">
        <f t="shared" si="7"/>
        <v>0</v>
      </c>
      <c r="BH6" s="20"/>
      <c r="BI6" s="20"/>
      <c r="BJ6" s="20"/>
      <c r="BK6" s="20"/>
      <c r="BL6" s="20">
        <f t="shared" si="8"/>
        <v>0</v>
      </c>
    </row>
    <row r="7" spans="1:64" ht="15" x14ac:dyDescent="0.2">
      <c r="A7" s="26">
        <v>4</v>
      </c>
      <c r="B7" s="17" t="s">
        <v>19</v>
      </c>
      <c r="C7" s="18">
        <v>1.08</v>
      </c>
      <c r="D7" s="19" t="s">
        <v>76</v>
      </c>
      <c r="E7" s="20">
        <v>170296</v>
      </c>
      <c r="F7" s="20">
        <v>183919.68000000002</v>
      </c>
      <c r="G7" s="20">
        <v>5363</v>
      </c>
      <c r="H7" s="20"/>
      <c r="I7" s="20"/>
      <c r="J7" s="20">
        <v>170296</v>
      </c>
      <c r="K7" s="20">
        <v>183919.68000000002</v>
      </c>
      <c r="L7" s="20"/>
      <c r="M7" s="20"/>
      <c r="N7" s="20">
        <f>K7-L7</f>
        <v>183919.68000000002</v>
      </c>
      <c r="O7" s="20">
        <v>170296</v>
      </c>
      <c r="P7" s="20">
        <v>183919.68000000002</v>
      </c>
      <c r="Q7" s="20">
        <v>6355</v>
      </c>
      <c r="R7" s="20"/>
      <c r="S7" s="20">
        <f>P7-Q7</f>
        <v>177564.68000000002</v>
      </c>
      <c r="T7" s="20">
        <v>170296</v>
      </c>
      <c r="U7" s="20">
        <v>183919.68000000002</v>
      </c>
      <c r="V7" s="20">
        <v>20510</v>
      </c>
      <c r="W7" s="20"/>
      <c r="X7" s="20">
        <f>U7-V7</f>
        <v>163409.68000000002</v>
      </c>
      <c r="Y7" s="20">
        <v>170296</v>
      </c>
      <c r="Z7" s="20">
        <v>183919.68000000002</v>
      </c>
      <c r="AA7" s="20">
        <v>10934</v>
      </c>
      <c r="AB7" s="20"/>
      <c r="AC7" s="20">
        <f>Z7-AA7</f>
        <v>172985.68000000002</v>
      </c>
      <c r="AD7" s="20">
        <v>170296</v>
      </c>
      <c r="AE7" s="20">
        <v>183919.68000000002</v>
      </c>
      <c r="AF7" s="20">
        <v>20815</v>
      </c>
      <c r="AG7" s="20"/>
      <c r="AH7" s="20">
        <f>AE7-AF7</f>
        <v>163104.68000000002</v>
      </c>
      <c r="AI7" s="20">
        <v>170296</v>
      </c>
      <c r="AJ7" s="20">
        <v>183919.68000000002</v>
      </c>
      <c r="AK7" s="20">
        <v>17218</v>
      </c>
      <c r="AL7" s="20"/>
      <c r="AM7" s="20">
        <f>AJ7-AK7</f>
        <v>166701.68000000002</v>
      </c>
      <c r="AN7" s="20">
        <f>170296+8100</f>
        <v>178396</v>
      </c>
      <c r="AO7" s="20">
        <f>183919.68+8100</f>
        <v>192019.68</v>
      </c>
      <c r="AP7" s="20">
        <v>85202</v>
      </c>
      <c r="AQ7" s="20"/>
      <c r="AR7" s="20">
        <f>AO7-AP7</f>
        <v>106817.68</v>
      </c>
      <c r="AS7" s="20">
        <f>170296+8100</f>
        <v>178396</v>
      </c>
      <c r="AT7" s="20">
        <f>183919.68+8100</f>
        <v>192019.68</v>
      </c>
      <c r="AU7" s="20">
        <v>19035</v>
      </c>
      <c r="AV7" s="20"/>
      <c r="AW7" s="20">
        <f>AT7-AU7</f>
        <v>172984.68</v>
      </c>
      <c r="AX7" s="20">
        <v>170296</v>
      </c>
      <c r="AY7" s="20">
        <f>161781.2+8100</f>
        <v>169881.2</v>
      </c>
      <c r="AZ7" s="20">
        <v>5590</v>
      </c>
      <c r="BA7" s="20"/>
      <c r="BB7" s="20">
        <f>AY7-AZ7</f>
        <v>164291.20000000001</v>
      </c>
      <c r="BC7" s="20"/>
      <c r="BD7" s="20"/>
      <c r="BE7" s="20"/>
      <c r="BF7" s="20"/>
      <c r="BG7" s="20">
        <f>BD7-BE7</f>
        <v>0</v>
      </c>
      <c r="BH7" s="20"/>
      <c r="BI7" s="20"/>
      <c r="BJ7" s="20"/>
      <c r="BK7" s="20"/>
      <c r="BL7" s="20">
        <f>BI7-BJ7</f>
        <v>0</v>
      </c>
    </row>
    <row r="8" spans="1:64" ht="15" x14ac:dyDescent="0.2">
      <c r="A8" s="26">
        <v>3</v>
      </c>
      <c r="B8" s="17" t="s">
        <v>17</v>
      </c>
      <c r="C8" s="18">
        <v>1.08</v>
      </c>
      <c r="D8" s="19" t="s">
        <v>73</v>
      </c>
      <c r="E8" s="20">
        <v>358132</v>
      </c>
      <c r="F8" s="20">
        <v>386782.56</v>
      </c>
      <c r="G8" s="20">
        <v>66133</v>
      </c>
      <c r="H8" s="20"/>
      <c r="I8" s="20">
        <f>F8-G8</f>
        <v>320649.56</v>
      </c>
      <c r="J8" s="20">
        <v>334880</v>
      </c>
      <c r="K8" s="20">
        <v>361670.40000000002</v>
      </c>
      <c r="L8" s="20">
        <v>25318</v>
      </c>
      <c r="M8" s="20"/>
      <c r="N8" s="20">
        <f t="shared" si="0"/>
        <v>336352.4</v>
      </c>
      <c r="O8" s="20">
        <v>334880</v>
      </c>
      <c r="P8" s="20">
        <v>361670.40000000002</v>
      </c>
      <c r="Q8" s="20">
        <v>31573</v>
      </c>
      <c r="R8" s="20"/>
      <c r="S8" s="20">
        <f>P8-Q8</f>
        <v>330097.40000000002</v>
      </c>
      <c r="T8" s="20">
        <v>334880</v>
      </c>
      <c r="U8" s="20">
        <v>361670.40000000002</v>
      </c>
      <c r="V8" s="20">
        <v>38235</v>
      </c>
      <c r="W8" s="20"/>
      <c r="X8" s="20">
        <f t="shared" si="1"/>
        <v>323435.40000000002</v>
      </c>
      <c r="Y8" s="20">
        <v>334880</v>
      </c>
      <c r="Z8" s="20">
        <v>361670.40000000002</v>
      </c>
      <c r="AA8" s="20">
        <v>43500</v>
      </c>
      <c r="AB8" s="20"/>
      <c r="AC8" s="20">
        <f t="shared" si="2"/>
        <v>318170.40000000002</v>
      </c>
      <c r="AD8" s="20">
        <v>334880</v>
      </c>
      <c r="AE8" s="20">
        <v>361670.40000000002</v>
      </c>
      <c r="AF8" s="20">
        <v>12439</v>
      </c>
      <c r="AG8" s="20"/>
      <c r="AH8" s="20">
        <f>AE8-AF8</f>
        <v>349231.4</v>
      </c>
      <c r="AI8" s="20">
        <v>334880</v>
      </c>
      <c r="AJ8" s="20">
        <v>361670.40000000002</v>
      </c>
      <c r="AK8" s="20">
        <v>15106</v>
      </c>
      <c r="AL8" s="20"/>
      <c r="AM8" s="20">
        <f t="shared" si="3"/>
        <v>346564.4</v>
      </c>
      <c r="AN8" s="20">
        <v>334880</v>
      </c>
      <c r="AO8" s="20">
        <v>361670.40000000002</v>
      </c>
      <c r="AP8" s="20">
        <v>64008</v>
      </c>
      <c r="AQ8" s="20"/>
      <c r="AR8" s="20">
        <f t="shared" si="4"/>
        <v>297662.40000000002</v>
      </c>
      <c r="AS8" s="20">
        <v>334880</v>
      </c>
      <c r="AT8" s="20">
        <v>361670.40000000002</v>
      </c>
      <c r="AU8" s="20">
        <v>33928</v>
      </c>
      <c r="AV8" s="20"/>
      <c r="AW8" s="20">
        <f t="shared" si="5"/>
        <v>327742.40000000002</v>
      </c>
      <c r="AX8" s="20"/>
      <c r="AY8" s="20"/>
      <c r="AZ8" s="20"/>
      <c r="BA8" s="20"/>
      <c r="BB8" s="20">
        <f t="shared" si="6"/>
        <v>0</v>
      </c>
      <c r="BC8" s="20"/>
      <c r="BD8" s="20"/>
      <c r="BE8" s="20"/>
      <c r="BF8" s="20"/>
      <c r="BG8" s="20">
        <f t="shared" si="7"/>
        <v>0</v>
      </c>
      <c r="BH8" s="20"/>
      <c r="BI8" s="20"/>
      <c r="BJ8" s="20"/>
      <c r="BK8" s="20"/>
      <c r="BL8" s="20">
        <f t="shared" si="8"/>
        <v>0</v>
      </c>
    </row>
    <row r="9" spans="1:64" ht="15" x14ac:dyDescent="0.2">
      <c r="A9" s="26">
        <v>6</v>
      </c>
      <c r="B9" s="17" t="s">
        <v>5</v>
      </c>
      <c r="C9" s="18" t="s">
        <v>38</v>
      </c>
      <c r="D9" s="19" t="s">
        <v>63</v>
      </c>
      <c r="E9" s="20">
        <v>12946</v>
      </c>
      <c r="F9" s="20">
        <v>12102</v>
      </c>
      <c r="G9" s="20"/>
      <c r="H9" s="20"/>
      <c r="I9" s="20">
        <f>F9-G9</f>
        <v>12102</v>
      </c>
      <c r="J9" s="20">
        <v>12946</v>
      </c>
      <c r="K9" s="20">
        <v>12102</v>
      </c>
      <c r="L9" s="20"/>
      <c r="M9" s="20"/>
      <c r="N9" s="20">
        <f t="shared" si="0"/>
        <v>12102</v>
      </c>
      <c r="O9" s="20">
        <v>12946</v>
      </c>
      <c r="P9" s="20">
        <v>12102</v>
      </c>
      <c r="Q9" s="20"/>
      <c r="R9" s="20"/>
      <c r="S9" s="20">
        <f>P9-Q9</f>
        <v>12102</v>
      </c>
      <c r="T9" s="20">
        <v>12946</v>
      </c>
      <c r="U9" s="20">
        <v>12102</v>
      </c>
      <c r="V9" s="20">
        <v>222</v>
      </c>
      <c r="W9" s="20"/>
      <c r="X9" s="20">
        <f t="shared" si="1"/>
        <v>11880</v>
      </c>
      <c r="Y9" s="20">
        <v>12946</v>
      </c>
      <c r="Z9" s="20">
        <v>12102</v>
      </c>
      <c r="AA9" s="20"/>
      <c r="AB9" s="20"/>
      <c r="AC9" s="20">
        <f t="shared" si="2"/>
        <v>12102</v>
      </c>
      <c r="AD9" s="20">
        <v>12946</v>
      </c>
      <c r="AE9" s="20">
        <v>12102</v>
      </c>
      <c r="AF9" s="20">
        <v>338</v>
      </c>
      <c r="AG9" s="20"/>
      <c r="AH9" s="20">
        <f>AE9-AF9</f>
        <v>11764</v>
      </c>
      <c r="AI9" s="20">
        <v>12946</v>
      </c>
      <c r="AJ9" s="20">
        <v>12102</v>
      </c>
      <c r="AK9" s="20"/>
      <c r="AL9" s="20"/>
      <c r="AM9" s="20">
        <f t="shared" si="3"/>
        <v>12102</v>
      </c>
      <c r="AN9" s="20">
        <v>12946</v>
      </c>
      <c r="AO9" s="20">
        <v>12102</v>
      </c>
      <c r="AP9" s="20"/>
      <c r="AQ9" s="20"/>
      <c r="AR9" s="20">
        <f t="shared" si="4"/>
        <v>12102</v>
      </c>
      <c r="AS9" s="20"/>
      <c r="AT9" s="20"/>
      <c r="AU9" s="20"/>
      <c r="AV9" s="20"/>
      <c r="AW9" s="20">
        <f t="shared" si="5"/>
        <v>0</v>
      </c>
      <c r="AX9" s="20"/>
      <c r="AY9" s="20"/>
      <c r="AZ9" s="20"/>
      <c r="BA9" s="20"/>
      <c r="BB9" s="20">
        <f t="shared" si="6"/>
        <v>0</v>
      </c>
      <c r="BC9" s="20"/>
      <c r="BD9" s="20"/>
      <c r="BE9" s="20"/>
      <c r="BF9" s="20"/>
      <c r="BG9" s="20">
        <f t="shared" si="7"/>
        <v>0</v>
      </c>
      <c r="BH9" s="20"/>
      <c r="BI9" s="20"/>
      <c r="BJ9" s="20"/>
      <c r="BK9" s="20"/>
      <c r="BL9" s="20">
        <f t="shared" si="8"/>
        <v>0</v>
      </c>
    </row>
    <row r="10" spans="1:64" ht="15" x14ac:dyDescent="0.2">
      <c r="A10" s="26">
        <v>7</v>
      </c>
      <c r="B10" s="17" t="s">
        <v>6</v>
      </c>
      <c r="C10" s="18">
        <v>1</v>
      </c>
      <c r="D10" s="19" t="s">
        <v>61</v>
      </c>
      <c r="E10" s="20">
        <v>828336</v>
      </c>
      <c r="F10" s="20">
        <v>828336</v>
      </c>
      <c r="G10" s="20">
        <v>45281</v>
      </c>
      <c r="H10" s="20"/>
      <c r="I10" s="20">
        <f>F10-G10</f>
        <v>783055</v>
      </c>
      <c r="J10" s="20">
        <v>828336</v>
      </c>
      <c r="K10" s="20">
        <v>828336</v>
      </c>
      <c r="L10" s="20">
        <v>13693</v>
      </c>
      <c r="M10" s="20"/>
      <c r="N10" s="20">
        <f t="shared" si="0"/>
        <v>814643</v>
      </c>
      <c r="O10" s="20">
        <v>829780</v>
      </c>
      <c r="P10" s="20">
        <v>829780</v>
      </c>
      <c r="Q10" s="20">
        <v>36939</v>
      </c>
      <c r="R10" s="20"/>
      <c r="S10" s="20">
        <f>P10-Q10</f>
        <v>792841</v>
      </c>
      <c r="T10" s="20">
        <v>829780</v>
      </c>
      <c r="U10" s="20">
        <v>829780</v>
      </c>
      <c r="V10" s="20">
        <v>56816</v>
      </c>
      <c r="W10" s="20"/>
      <c r="X10" s="20">
        <f t="shared" si="1"/>
        <v>772964</v>
      </c>
      <c r="Y10" s="20">
        <v>829780</v>
      </c>
      <c r="Z10" s="20">
        <v>829780</v>
      </c>
      <c r="AA10" s="20">
        <v>40325</v>
      </c>
      <c r="AB10" s="20"/>
      <c r="AC10" s="20">
        <f t="shared" si="2"/>
        <v>789455</v>
      </c>
      <c r="AD10" s="20">
        <v>829780</v>
      </c>
      <c r="AE10" s="20">
        <v>829780</v>
      </c>
      <c r="AF10" s="20">
        <v>57375</v>
      </c>
      <c r="AG10" s="20"/>
      <c r="AH10" s="20">
        <f>AE10-AF10</f>
        <v>772405</v>
      </c>
      <c r="AI10" s="20">
        <v>829780</v>
      </c>
      <c r="AJ10" s="20">
        <v>829780</v>
      </c>
      <c r="AK10" s="20">
        <v>51097</v>
      </c>
      <c r="AL10" s="20"/>
      <c r="AM10" s="20">
        <f t="shared" si="3"/>
        <v>778683</v>
      </c>
      <c r="AN10" s="20">
        <v>829780</v>
      </c>
      <c r="AO10" s="20">
        <v>829780</v>
      </c>
      <c r="AP10" s="20">
        <v>44219</v>
      </c>
      <c r="AQ10" s="20"/>
      <c r="AR10" s="20">
        <f t="shared" si="4"/>
        <v>785561</v>
      </c>
      <c r="AS10" s="20">
        <v>717193</v>
      </c>
      <c r="AT10" s="20">
        <v>717193</v>
      </c>
      <c r="AU10" s="20">
        <v>44520</v>
      </c>
      <c r="AV10" s="20"/>
      <c r="AW10" s="20">
        <f t="shared" si="5"/>
        <v>672673</v>
      </c>
      <c r="AX10" s="20">
        <v>717193</v>
      </c>
      <c r="AY10" s="20">
        <v>645473.69999999995</v>
      </c>
      <c r="AZ10" s="20">
        <v>56876</v>
      </c>
      <c r="BA10" s="20"/>
      <c r="BB10" s="20">
        <f t="shared" si="6"/>
        <v>588597.69999999995</v>
      </c>
      <c r="BC10" s="20">
        <v>717193</v>
      </c>
      <c r="BD10" s="20">
        <v>645473.69999999995</v>
      </c>
      <c r="BE10" s="20">
        <v>44545</v>
      </c>
      <c r="BF10" s="20"/>
      <c r="BG10" s="20">
        <f t="shared" si="7"/>
        <v>600928.69999999995</v>
      </c>
      <c r="BH10" s="20">
        <v>717193</v>
      </c>
      <c r="BI10" s="20">
        <v>645473.69999999995</v>
      </c>
      <c r="BJ10" s="20">
        <v>33232</v>
      </c>
      <c r="BK10" s="20"/>
      <c r="BL10" s="20">
        <f t="shared" si="8"/>
        <v>612241.69999999995</v>
      </c>
    </row>
    <row r="11" spans="1:64" ht="15" x14ac:dyDescent="0.2">
      <c r="A11" s="26">
        <v>8</v>
      </c>
      <c r="B11" s="17" t="s">
        <v>115</v>
      </c>
      <c r="C11" s="18">
        <v>1</v>
      </c>
      <c r="D11" s="19" t="s">
        <v>47</v>
      </c>
      <c r="E11" s="20">
        <v>57780</v>
      </c>
      <c r="F11" s="20">
        <v>57780</v>
      </c>
      <c r="G11" s="20"/>
      <c r="H11" s="20"/>
      <c r="I11" s="20">
        <f t="shared" ref="I11:I17" si="9">F11-G11-H11</f>
        <v>57780</v>
      </c>
      <c r="J11" s="20">
        <v>57780</v>
      </c>
      <c r="K11" s="20">
        <v>57780</v>
      </c>
      <c r="L11" s="20">
        <v>0</v>
      </c>
      <c r="M11" s="20"/>
      <c r="N11" s="20">
        <f>K11-L11-M11</f>
        <v>57780</v>
      </c>
      <c r="O11" s="20">
        <v>57780</v>
      </c>
      <c r="P11" s="20">
        <v>57780</v>
      </c>
      <c r="Q11" s="20"/>
      <c r="R11" s="20"/>
      <c r="S11" s="20">
        <f>P11-Q11-R11</f>
        <v>57780</v>
      </c>
      <c r="T11" s="20">
        <v>57780</v>
      </c>
      <c r="U11" s="20">
        <v>57780</v>
      </c>
      <c r="V11" s="20"/>
      <c r="W11" s="20"/>
      <c r="X11" s="20">
        <f>U11-V11-W11</f>
        <v>57780</v>
      </c>
      <c r="Y11" s="20">
        <v>57780</v>
      </c>
      <c r="Z11" s="20">
        <v>57780</v>
      </c>
      <c r="AA11" s="20"/>
      <c r="AB11" s="20"/>
      <c r="AC11" s="20">
        <f>Z11-AA11-AB11</f>
        <v>57780</v>
      </c>
      <c r="AD11" s="20">
        <v>57780</v>
      </c>
      <c r="AE11" s="20">
        <v>57780</v>
      </c>
      <c r="AF11" s="20">
        <v>22354</v>
      </c>
      <c r="AG11" s="20"/>
      <c r="AH11" s="20">
        <f>AE11-AF11-AG11</f>
        <v>35426</v>
      </c>
      <c r="AI11" s="20">
        <v>57780</v>
      </c>
      <c r="AJ11" s="20">
        <v>57780</v>
      </c>
      <c r="AK11" s="20">
        <v>22354</v>
      </c>
      <c r="AL11" s="20"/>
      <c r="AM11" s="20">
        <f>AJ11-AK11-AL11</f>
        <v>35426</v>
      </c>
      <c r="AN11" s="20">
        <v>57780</v>
      </c>
      <c r="AO11" s="20">
        <v>57780</v>
      </c>
      <c r="AP11" s="20">
        <v>16766</v>
      </c>
      <c r="AQ11" s="20"/>
      <c r="AR11" s="20">
        <f>AO11-AP11-AQ11</f>
        <v>41014</v>
      </c>
      <c r="AS11" s="20">
        <v>57780</v>
      </c>
      <c r="AT11" s="20">
        <v>57780</v>
      </c>
      <c r="AU11" s="20"/>
      <c r="AV11" s="20">
        <v>22354</v>
      </c>
      <c r="AW11" s="20">
        <f>AT11-AU11-AV11</f>
        <v>35426</v>
      </c>
      <c r="AX11" s="20"/>
      <c r="AY11" s="20"/>
      <c r="AZ11" s="20"/>
      <c r="BA11" s="20"/>
      <c r="BB11" s="20">
        <f>AY11-AZ11-BA11</f>
        <v>0</v>
      </c>
      <c r="BC11" s="20"/>
      <c r="BD11" s="20"/>
      <c r="BE11" s="20"/>
      <c r="BF11" s="20"/>
      <c r="BG11" s="20">
        <f>BD11-BE11-BF11</f>
        <v>0</v>
      </c>
      <c r="BH11" s="20"/>
      <c r="BI11" s="20"/>
      <c r="BJ11" s="20"/>
      <c r="BK11" s="20"/>
      <c r="BL11" s="20">
        <f>BI11-BJ11-BK11</f>
        <v>0</v>
      </c>
    </row>
    <row r="12" spans="1:64" ht="15" x14ac:dyDescent="0.2">
      <c r="A12" s="26">
        <v>9</v>
      </c>
      <c r="B12" s="17" t="s">
        <v>7</v>
      </c>
      <c r="C12" s="18">
        <v>0.95</v>
      </c>
      <c r="D12" s="19" t="s">
        <v>53</v>
      </c>
      <c r="E12" s="20">
        <v>502095</v>
      </c>
      <c r="F12" s="20">
        <v>476990.25</v>
      </c>
      <c r="G12" s="20">
        <v>7957</v>
      </c>
      <c r="H12" s="20">
        <v>74163</v>
      </c>
      <c r="I12" s="20">
        <f t="shared" si="9"/>
        <v>394870.25</v>
      </c>
      <c r="J12" s="20">
        <v>502095</v>
      </c>
      <c r="K12" s="20">
        <v>476990.25</v>
      </c>
      <c r="L12" s="20">
        <v>1877</v>
      </c>
      <c r="M12" s="20">
        <v>74163</v>
      </c>
      <c r="N12" s="20">
        <f>K12-L12-M12</f>
        <v>400950.25</v>
      </c>
      <c r="O12" s="20">
        <v>502095</v>
      </c>
      <c r="P12" s="20">
        <v>476990.25</v>
      </c>
      <c r="Q12" s="20">
        <v>27475</v>
      </c>
      <c r="R12" s="20">
        <v>74163</v>
      </c>
      <c r="S12" s="20">
        <f>P12-Q12-R12</f>
        <v>375352.25</v>
      </c>
      <c r="T12" s="20">
        <v>502095</v>
      </c>
      <c r="U12" s="20">
        <v>476990.25</v>
      </c>
      <c r="V12" s="20">
        <v>30767</v>
      </c>
      <c r="W12" s="20">
        <v>74163</v>
      </c>
      <c r="X12" s="20">
        <f>U12-V12-W12</f>
        <v>372060.25</v>
      </c>
      <c r="Y12" s="20">
        <v>502095</v>
      </c>
      <c r="Z12" s="20">
        <v>476990.25</v>
      </c>
      <c r="AA12" s="20">
        <v>11214</v>
      </c>
      <c r="AB12" s="20">
        <v>74163</v>
      </c>
      <c r="AC12" s="20">
        <f>Z12-AA12-AB12</f>
        <v>391613.25</v>
      </c>
      <c r="AD12" s="20">
        <v>557609</v>
      </c>
      <c r="AE12" s="20">
        <v>529728.54999999993</v>
      </c>
      <c r="AF12" s="20">
        <v>16976</v>
      </c>
      <c r="AG12" s="20">
        <v>74163</v>
      </c>
      <c r="AH12" s="20">
        <f>AE12-AF12-AG12</f>
        <v>438589.54999999993</v>
      </c>
      <c r="AI12" s="20"/>
      <c r="AJ12" s="20"/>
      <c r="AK12" s="20"/>
      <c r="AL12" s="20"/>
      <c r="AM12" s="20">
        <f>AJ12-AK12</f>
        <v>0</v>
      </c>
      <c r="AN12" s="20">
        <v>557609</v>
      </c>
      <c r="AO12" s="20">
        <v>529728.54999999993</v>
      </c>
      <c r="AP12" s="20">
        <v>63235</v>
      </c>
      <c r="AQ12" s="20">
        <v>74163</v>
      </c>
      <c r="AR12" s="20">
        <f>AO12-AP12-AQ12</f>
        <v>392330.54999999993</v>
      </c>
      <c r="AS12" s="20">
        <v>557609</v>
      </c>
      <c r="AT12" s="20">
        <v>529728.54999999993</v>
      </c>
      <c r="AU12" s="20">
        <v>24155</v>
      </c>
      <c r="AV12" s="20"/>
      <c r="AW12" s="20">
        <f>AT12-AU12</f>
        <v>505573.54999999993</v>
      </c>
      <c r="AX12" s="20">
        <v>557609</v>
      </c>
      <c r="AY12" s="20">
        <v>529728.54999999993</v>
      </c>
      <c r="AZ12" s="20">
        <v>95279</v>
      </c>
      <c r="BA12" s="20"/>
      <c r="BB12" s="20">
        <f>AY12-AZ12</f>
        <v>434449.54999999993</v>
      </c>
      <c r="BC12" s="20">
        <v>474846</v>
      </c>
      <c r="BD12" s="20">
        <v>451103.69999999995</v>
      </c>
      <c r="BE12" s="20">
        <v>20242</v>
      </c>
      <c r="BF12" s="20"/>
      <c r="BG12" s="20">
        <f>BD12-BE12</f>
        <v>430861.69999999995</v>
      </c>
      <c r="BH12" s="20">
        <v>474846</v>
      </c>
      <c r="BI12" s="20">
        <v>451103.69999999995</v>
      </c>
      <c r="BJ12" s="20">
        <v>8917</v>
      </c>
      <c r="BK12" s="20"/>
      <c r="BL12" s="20">
        <f>BI12-BJ12</f>
        <v>442186.69999999995</v>
      </c>
    </row>
    <row r="13" spans="1:64" ht="15" x14ac:dyDescent="0.2">
      <c r="A13" s="26">
        <v>10</v>
      </c>
      <c r="B13" s="17" t="s">
        <v>23</v>
      </c>
      <c r="C13" s="18">
        <v>1</v>
      </c>
      <c r="D13" s="19" t="s">
        <v>74</v>
      </c>
      <c r="E13" s="20">
        <v>304080</v>
      </c>
      <c r="F13" s="20">
        <v>304080</v>
      </c>
      <c r="G13" s="20">
        <v>6795</v>
      </c>
      <c r="H13" s="20"/>
      <c r="I13" s="20">
        <f t="shared" si="9"/>
        <v>297285</v>
      </c>
      <c r="J13" s="20"/>
      <c r="K13" s="20"/>
      <c r="L13" s="20"/>
      <c r="M13" s="20"/>
      <c r="N13" s="20">
        <f>K13-L13</f>
        <v>0</v>
      </c>
      <c r="O13" s="20"/>
      <c r="P13" s="20"/>
      <c r="Q13" s="20"/>
      <c r="R13" s="20"/>
      <c r="S13" s="20">
        <f>P13-Q13</f>
        <v>0</v>
      </c>
      <c r="T13" s="20"/>
      <c r="U13" s="20"/>
      <c r="V13" s="20"/>
      <c r="W13" s="20"/>
      <c r="X13" s="20">
        <f>U13-V13</f>
        <v>0</v>
      </c>
      <c r="Y13" s="20"/>
      <c r="Z13" s="20"/>
      <c r="AA13" s="20"/>
      <c r="AB13" s="20"/>
      <c r="AC13" s="20">
        <f>Z13-AA13</f>
        <v>0</v>
      </c>
      <c r="AD13" s="20"/>
      <c r="AE13" s="20"/>
      <c r="AF13" s="20"/>
      <c r="AG13" s="20"/>
      <c r="AH13" s="20">
        <f>AE13-AF13</f>
        <v>0</v>
      </c>
      <c r="AI13" s="20"/>
      <c r="AJ13" s="20"/>
      <c r="AK13" s="20"/>
      <c r="AL13" s="20"/>
      <c r="AM13" s="20">
        <f>AJ13-AK13</f>
        <v>0</v>
      </c>
      <c r="AN13" s="20"/>
      <c r="AO13" s="20"/>
      <c r="AP13" s="20"/>
      <c r="AQ13" s="20"/>
      <c r="AR13" s="20">
        <f>AO13-AP13</f>
        <v>0</v>
      </c>
      <c r="AS13" s="20"/>
      <c r="AT13" s="20"/>
      <c r="AU13" s="20"/>
      <c r="AV13" s="20"/>
      <c r="AW13" s="20">
        <f>AT13-AU13</f>
        <v>0</v>
      </c>
      <c r="AX13" s="20"/>
      <c r="AY13" s="20"/>
      <c r="AZ13" s="20"/>
      <c r="BA13" s="20"/>
      <c r="BB13" s="20">
        <f>AY13-AZ13</f>
        <v>0</v>
      </c>
      <c r="BC13" s="20"/>
      <c r="BD13" s="20"/>
      <c r="BE13" s="20"/>
      <c r="BF13" s="20"/>
      <c r="BG13" s="20">
        <f>BD13-BE13</f>
        <v>0</v>
      </c>
      <c r="BH13" s="20"/>
      <c r="BI13" s="20"/>
      <c r="BJ13" s="20"/>
      <c r="BK13" s="20"/>
      <c r="BL13" s="20">
        <f>BI13-BJ13</f>
        <v>0</v>
      </c>
    </row>
    <row r="14" spans="1:64" ht="15" x14ac:dyDescent="0.2">
      <c r="A14" s="26">
        <v>11</v>
      </c>
      <c r="B14" s="17" t="s">
        <v>29</v>
      </c>
      <c r="C14" s="18">
        <v>1.1000000000000001</v>
      </c>
      <c r="D14" s="19" t="s">
        <v>81</v>
      </c>
      <c r="E14" s="20">
        <v>221937</v>
      </c>
      <c r="F14" s="20">
        <v>244130.7</v>
      </c>
      <c r="G14" s="20">
        <v>25184</v>
      </c>
      <c r="H14" s="20"/>
      <c r="I14" s="20">
        <f t="shared" si="9"/>
        <v>218946.7</v>
      </c>
      <c r="J14" s="20">
        <v>221937</v>
      </c>
      <c r="K14" s="20">
        <v>244130.7</v>
      </c>
      <c r="L14" s="20">
        <v>20278</v>
      </c>
      <c r="M14" s="20"/>
      <c r="N14" s="20">
        <f>K14-L14</f>
        <v>223852.7</v>
      </c>
      <c r="O14" s="20">
        <v>221937</v>
      </c>
      <c r="P14" s="20">
        <v>244130.7</v>
      </c>
      <c r="Q14" s="20">
        <v>23919</v>
      </c>
      <c r="R14" s="20"/>
      <c r="S14" s="20">
        <f>P14-Q14</f>
        <v>220211.7</v>
      </c>
      <c r="T14" s="20">
        <v>221937</v>
      </c>
      <c r="U14" s="20">
        <v>244130.7</v>
      </c>
      <c r="V14" s="20">
        <v>71777</v>
      </c>
      <c r="W14" s="20"/>
      <c r="X14" s="20">
        <f>U14-V14</f>
        <v>172353.7</v>
      </c>
      <c r="Y14" s="20">
        <v>221937</v>
      </c>
      <c r="Z14" s="20">
        <v>244130.7</v>
      </c>
      <c r="AA14" s="20">
        <v>87847</v>
      </c>
      <c r="AB14" s="20"/>
      <c r="AC14" s="20">
        <f>Z14-AA14</f>
        <v>156283.70000000001</v>
      </c>
      <c r="AD14" s="20">
        <v>221937</v>
      </c>
      <c r="AE14" s="20">
        <v>244130.7</v>
      </c>
      <c r="AF14" s="20">
        <v>65531</v>
      </c>
      <c r="AG14" s="20"/>
      <c r="AH14" s="20">
        <f>AE14-AF14</f>
        <v>178599.7</v>
      </c>
      <c r="AI14" s="20">
        <v>221937</v>
      </c>
      <c r="AJ14" s="20">
        <v>244130.7</v>
      </c>
      <c r="AK14" s="20">
        <v>65531</v>
      </c>
      <c r="AL14" s="20"/>
      <c r="AM14" s="20">
        <f>AJ14-AK14</f>
        <v>178599.7</v>
      </c>
      <c r="AN14" s="20">
        <v>170720</v>
      </c>
      <c r="AO14" s="20">
        <v>187792.00000000003</v>
      </c>
      <c r="AP14" s="20">
        <v>49901</v>
      </c>
      <c r="AQ14" s="20">
        <v>49169</v>
      </c>
      <c r="AR14" s="20">
        <f>AO14-AP14-AQ14</f>
        <v>88722.000000000029</v>
      </c>
      <c r="AS14" s="20">
        <v>170720</v>
      </c>
      <c r="AT14" s="20">
        <v>187792.00000000003</v>
      </c>
      <c r="AU14" s="20">
        <v>20370</v>
      </c>
      <c r="AV14" s="20">
        <v>49169</v>
      </c>
      <c r="AW14" s="20">
        <f>AT14-AU14-AV14</f>
        <v>118253.00000000003</v>
      </c>
      <c r="AX14" s="40">
        <v>170720</v>
      </c>
      <c r="AY14" s="20">
        <v>162184</v>
      </c>
      <c r="AZ14" s="20">
        <v>44821</v>
      </c>
      <c r="BA14" s="20">
        <v>49169</v>
      </c>
      <c r="BB14" s="20">
        <f>AY14-AZ14-BA14</f>
        <v>68194</v>
      </c>
      <c r="BC14" s="20">
        <v>220712</v>
      </c>
      <c r="BD14" s="20">
        <v>209676.4</v>
      </c>
      <c r="BE14" s="20">
        <v>68185</v>
      </c>
      <c r="BF14" s="20">
        <v>49169</v>
      </c>
      <c r="BG14" s="20">
        <f>BD14-BE14-BF14</f>
        <v>92322.4</v>
      </c>
      <c r="BH14" s="20">
        <v>220712</v>
      </c>
      <c r="BI14" s="20">
        <v>209676.4</v>
      </c>
      <c r="BJ14" s="20">
        <v>92661</v>
      </c>
      <c r="BK14" s="20">
        <v>49169</v>
      </c>
      <c r="BL14" s="20">
        <f>BI14-BJ14-BK14</f>
        <v>67846.399999999994</v>
      </c>
    </row>
    <row r="15" spans="1:64" ht="15" x14ac:dyDescent="0.25">
      <c r="A15" s="26">
        <v>12</v>
      </c>
      <c r="B15" s="17" t="s">
        <v>42</v>
      </c>
      <c r="C15" s="18">
        <v>0.85</v>
      </c>
      <c r="D15" s="19" t="s">
        <v>49</v>
      </c>
      <c r="E15" s="20">
        <v>53897</v>
      </c>
      <c r="F15" s="20">
        <v>45812.45</v>
      </c>
      <c r="G15" s="20"/>
      <c r="H15" s="20"/>
      <c r="I15" s="20">
        <f t="shared" si="9"/>
        <v>45812.45</v>
      </c>
      <c r="J15" s="20">
        <v>53897</v>
      </c>
      <c r="K15" s="20">
        <v>45812.45</v>
      </c>
      <c r="L15" s="20"/>
      <c r="M15" s="20"/>
      <c r="N15" s="20">
        <f>K15-L15-M15</f>
        <v>45812.45</v>
      </c>
      <c r="O15" s="20">
        <v>53897</v>
      </c>
      <c r="P15" s="20">
        <v>45812.45</v>
      </c>
      <c r="Q15" s="20"/>
      <c r="R15" s="20"/>
      <c r="S15" s="20">
        <f>P15-Q15-R15</f>
        <v>45812.45</v>
      </c>
      <c r="T15" s="20">
        <v>72997</v>
      </c>
      <c r="U15" s="20">
        <v>62047.45</v>
      </c>
      <c r="V15" s="20"/>
      <c r="W15" s="20"/>
      <c r="X15" s="20">
        <f>U15-V15-W15</f>
        <v>62047.45</v>
      </c>
      <c r="Y15" s="20">
        <v>72997</v>
      </c>
      <c r="Z15" s="20">
        <v>62047.45</v>
      </c>
      <c r="AA15" s="20">
        <v>2083</v>
      </c>
      <c r="AB15" s="20"/>
      <c r="AC15" s="20">
        <f>Z15-AA15-AB15</f>
        <v>59964.45</v>
      </c>
      <c r="AD15" s="20">
        <v>72997</v>
      </c>
      <c r="AE15" s="20">
        <v>62047.45</v>
      </c>
      <c r="AF15" s="20">
        <v>765</v>
      </c>
      <c r="AG15" s="20"/>
      <c r="AH15" s="20">
        <f>AE15-AF15-AG15</f>
        <v>61282.45</v>
      </c>
      <c r="AI15" s="20">
        <v>53897</v>
      </c>
      <c r="AJ15" s="20">
        <v>45812.45</v>
      </c>
      <c r="AK15" s="20"/>
      <c r="AL15" s="20"/>
      <c r="AM15" s="20">
        <f>AJ15-AK15-AL15</f>
        <v>45812.45</v>
      </c>
      <c r="AN15" s="20">
        <v>53897</v>
      </c>
      <c r="AO15" s="20">
        <v>45812.45</v>
      </c>
      <c r="AP15" s="20"/>
      <c r="AQ15" s="20"/>
      <c r="AR15" s="20">
        <f>AO15-AP15-AQ15</f>
        <v>45812.45</v>
      </c>
      <c r="AS15" s="20">
        <v>53897</v>
      </c>
      <c r="AT15" s="20">
        <v>45812.45</v>
      </c>
      <c r="AU15" s="20">
        <v>1864</v>
      </c>
      <c r="AV15" s="20"/>
      <c r="AW15" s="20">
        <f>AT15-AU15-AV15</f>
        <v>43948.45</v>
      </c>
      <c r="AX15" s="20">
        <v>72997</v>
      </c>
      <c r="AY15" s="39">
        <v>62047.45</v>
      </c>
      <c r="AZ15" s="39">
        <v>1864</v>
      </c>
      <c r="BA15" s="20"/>
      <c r="BB15" s="20">
        <f>AY15-AZ15-BA15</f>
        <v>60183.45</v>
      </c>
      <c r="BC15" s="20">
        <v>72997</v>
      </c>
      <c r="BD15" s="20">
        <v>62047.45</v>
      </c>
      <c r="BE15" s="20">
        <v>6522</v>
      </c>
      <c r="BF15" s="20"/>
      <c r="BG15" s="20">
        <f>BD15-BE15-BF15</f>
        <v>55525.45</v>
      </c>
      <c r="BH15" s="20"/>
      <c r="BI15" s="20"/>
      <c r="BJ15" s="20"/>
      <c r="BK15" s="20"/>
      <c r="BL15" s="20">
        <f>BI15-BJ15-BK15</f>
        <v>0</v>
      </c>
    </row>
    <row r="16" spans="1:64" ht="15" x14ac:dyDescent="0.2">
      <c r="A16" s="26">
        <v>13</v>
      </c>
      <c r="B16" s="17" t="s">
        <v>68</v>
      </c>
      <c r="C16" s="18">
        <v>0.95</v>
      </c>
      <c r="D16" s="19" t="s">
        <v>86</v>
      </c>
      <c r="E16" s="20">
        <v>102300</v>
      </c>
      <c r="F16" s="20">
        <v>97185</v>
      </c>
      <c r="G16" s="20">
        <v>16273</v>
      </c>
      <c r="H16" s="20"/>
      <c r="I16" s="20">
        <f t="shared" si="9"/>
        <v>80912</v>
      </c>
      <c r="J16" s="20">
        <v>102300</v>
      </c>
      <c r="K16" s="20">
        <v>97185</v>
      </c>
      <c r="L16" s="20">
        <v>4870</v>
      </c>
      <c r="M16" s="20"/>
      <c r="N16" s="20">
        <f>K16-L16-M16</f>
        <v>92315</v>
      </c>
      <c r="O16" s="20">
        <v>102300</v>
      </c>
      <c r="P16" s="20">
        <v>97185</v>
      </c>
      <c r="Q16" s="20">
        <v>24859</v>
      </c>
      <c r="R16" s="20"/>
      <c r="S16" s="20">
        <f>P16-Q16-R16</f>
        <v>72326</v>
      </c>
      <c r="T16" s="20">
        <v>102300</v>
      </c>
      <c r="U16" s="20">
        <v>97185</v>
      </c>
      <c r="V16" s="20">
        <v>14103</v>
      </c>
      <c r="W16" s="20"/>
      <c r="X16" s="20">
        <f>U16-V16-W16</f>
        <v>83082</v>
      </c>
      <c r="Y16" s="20">
        <v>102300</v>
      </c>
      <c r="Z16" s="20">
        <v>97185</v>
      </c>
      <c r="AA16" s="20">
        <v>3107</v>
      </c>
      <c r="AB16" s="20"/>
      <c r="AC16" s="20">
        <f>Z16-AA16-AB16</f>
        <v>94078</v>
      </c>
      <c r="AD16" s="20">
        <v>102300</v>
      </c>
      <c r="AE16" s="20">
        <v>97185</v>
      </c>
      <c r="AF16" s="20">
        <v>3107</v>
      </c>
      <c r="AG16" s="20"/>
      <c r="AH16" s="20">
        <f>AE16-AF16-AG16</f>
        <v>94078</v>
      </c>
      <c r="AI16" s="20">
        <v>183502</v>
      </c>
      <c r="AJ16" s="20">
        <v>174326.9</v>
      </c>
      <c r="AK16" s="20"/>
      <c r="AL16" s="20"/>
      <c r="AM16" s="20">
        <f>AJ16-AK16-AL16</f>
        <v>174326.9</v>
      </c>
      <c r="AN16" s="20">
        <v>213000</v>
      </c>
      <c r="AO16" s="20">
        <v>202350</v>
      </c>
      <c r="AP16" s="20">
        <v>6702</v>
      </c>
      <c r="AQ16" s="20"/>
      <c r="AR16" s="20">
        <f>AO16-AP16-AQ16</f>
        <v>195648</v>
      </c>
      <c r="AS16" s="20">
        <v>213000</v>
      </c>
      <c r="AT16" s="20">
        <v>202350</v>
      </c>
      <c r="AU16" s="20">
        <v>6279</v>
      </c>
      <c r="AV16" s="20"/>
      <c r="AW16" s="20">
        <f>AT16-AU16-AV16</f>
        <v>196071</v>
      </c>
      <c r="AX16" s="20">
        <v>321573</v>
      </c>
      <c r="AY16" s="20">
        <v>305494</v>
      </c>
      <c r="AZ16" s="20">
        <v>6702</v>
      </c>
      <c r="BA16" s="20"/>
      <c r="BB16" s="20">
        <f>AY16-AZ16-BA16</f>
        <v>298792</v>
      </c>
      <c r="BC16" s="20">
        <v>321573</v>
      </c>
      <c r="BD16" s="20">
        <v>305494</v>
      </c>
      <c r="BE16" s="20">
        <v>6702</v>
      </c>
      <c r="BF16" s="20"/>
      <c r="BG16" s="20">
        <f>BD16-BE16-BF16</f>
        <v>298792</v>
      </c>
      <c r="BH16" s="20">
        <v>321573</v>
      </c>
      <c r="BI16" s="20">
        <v>305494</v>
      </c>
      <c r="BJ16" s="20"/>
      <c r="BK16" s="20"/>
      <c r="BL16" s="20">
        <f>BI16-BJ16-BK16</f>
        <v>305494</v>
      </c>
    </row>
    <row r="17" spans="1:64" ht="15" x14ac:dyDescent="0.2">
      <c r="A17" s="26">
        <v>14</v>
      </c>
      <c r="B17" s="17" t="s">
        <v>8</v>
      </c>
      <c r="C17" s="18">
        <v>1.04</v>
      </c>
      <c r="D17" s="19" t="s">
        <v>56</v>
      </c>
      <c r="E17" s="20">
        <v>225255</v>
      </c>
      <c r="F17" s="20">
        <v>234265.2</v>
      </c>
      <c r="G17" s="20">
        <v>7103</v>
      </c>
      <c r="H17" s="20">
        <v>70000</v>
      </c>
      <c r="I17" s="20">
        <f t="shared" si="9"/>
        <v>157162.20000000001</v>
      </c>
      <c r="J17" s="20">
        <v>225255</v>
      </c>
      <c r="K17" s="20">
        <v>234265.2</v>
      </c>
      <c r="L17" s="20">
        <v>0</v>
      </c>
      <c r="M17" s="20">
        <v>70000</v>
      </c>
      <c r="N17" s="20">
        <f>K17-L17-M17</f>
        <v>164265.20000000001</v>
      </c>
      <c r="O17" s="20">
        <v>225255</v>
      </c>
      <c r="P17" s="20">
        <v>234265.2</v>
      </c>
      <c r="Q17" s="20">
        <v>0</v>
      </c>
      <c r="R17" s="20">
        <v>70000</v>
      </c>
      <c r="S17" s="20">
        <f>P17-Q17-R17</f>
        <v>164265.20000000001</v>
      </c>
      <c r="T17" s="20">
        <v>225245</v>
      </c>
      <c r="U17" s="20">
        <v>234254.80000000002</v>
      </c>
      <c r="V17" s="20">
        <v>21425</v>
      </c>
      <c r="W17" s="20">
        <v>70000</v>
      </c>
      <c r="X17" s="20">
        <f>U17-V17-W17</f>
        <v>142829.80000000002</v>
      </c>
      <c r="Y17" s="20">
        <v>225245</v>
      </c>
      <c r="Z17" s="20">
        <v>234254.80000000002</v>
      </c>
      <c r="AA17" s="20">
        <v>22060</v>
      </c>
      <c r="AB17" s="20">
        <v>70000</v>
      </c>
      <c r="AC17" s="20">
        <f>Z17-AA17-AB17</f>
        <v>142194.80000000002</v>
      </c>
      <c r="AD17" s="20">
        <v>225245</v>
      </c>
      <c r="AE17" s="20">
        <v>234254.80000000002</v>
      </c>
      <c r="AF17" s="20">
        <v>1973</v>
      </c>
      <c r="AG17" s="20">
        <v>70000</v>
      </c>
      <c r="AH17" s="20">
        <f>AE17-AF17-AG17</f>
        <v>162281.80000000002</v>
      </c>
      <c r="AI17" s="20">
        <v>225245</v>
      </c>
      <c r="AJ17" s="20">
        <v>234254.80000000002</v>
      </c>
      <c r="AK17" s="20">
        <v>6516</v>
      </c>
      <c r="AL17" s="20">
        <v>70000</v>
      </c>
      <c r="AM17" s="20">
        <f>AJ17-AK17-AL17</f>
        <v>157738.80000000002</v>
      </c>
      <c r="AN17" s="20">
        <v>225245</v>
      </c>
      <c r="AO17" s="20">
        <v>234254.80000000002</v>
      </c>
      <c r="AP17" s="20">
        <v>1885</v>
      </c>
      <c r="AQ17" s="20">
        <v>96333</v>
      </c>
      <c r="AR17" s="20">
        <f>AO17-AP17-AQ17</f>
        <v>136036.80000000002</v>
      </c>
      <c r="AS17" s="20">
        <v>225245</v>
      </c>
      <c r="AT17" s="20">
        <v>234254.80000000002</v>
      </c>
      <c r="AU17" s="20">
        <v>649</v>
      </c>
      <c r="AV17" s="20"/>
      <c r="AW17" s="20">
        <f>AT17-AU17-AV17</f>
        <v>233605.80000000002</v>
      </c>
      <c r="AX17" s="20">
        <v>217306</v>
      </c>
      <c r="AY17" s="20">
        <v>195575.4</v>
      </c>
      <c r="AZ17" s="20">
        <v>5089</v>
      </c>
      <c r="BA17" s="20"/>
      <c r="BB17" s="20">
        <f>AY17-AZ17</f>
        <v>190486.39999999999</v>
      </c>
      <c r="BC17" s="20">
        <v>217306</v>
      </c>
      <c r="BD17" s="20">
        <v>195575.4</v>
      </c>
      <c r="BE17" s="20">
        <v>3415</v>
      </c>
      <c r="BF17" s="20"/>
      <c r="BG17" s="20">
        <f>BD17-BE17</f>
        <v>192160.4</v>
      </c>
      <c r="BH17" s="20">
        <v>217306</v>
      </c>
      <c r="BI17" s="20">
        <v>195575.4</v>
      </c>
      <c r="BJ17" s="20">
        <v>13049</v>
      </c>
      <c r="BK17" s="20"/>
      <c r="BL17" s="20">
        <f>BI17-BJ17</f>
        <v>182526.4</v>
      </c>
    </row>
    <row r="18" spans="1:64" ht="15" x14ac:dyDescent="0.2">
      <c r="A18" s="26">
        <v>15</v>
      </c>
      <c r="B18" s="17" t="s">
        <v>9</v>
      </c>
      <c r="C18" s="18" t="s">
        <v>66</v>
      </c>
      <c r="D18" s="19" t="s">
        <v>47</v>
      </c>
      <c r="E18" s="20"/>
      <c r="F18" s="20"/>
      <c r="G18" s="20"/>
      <c r="H18" s="20"/>
      <c r="I18" s="20">
        <f>F18-G18</f>
        <v>0</v>
      </c>
      <c r="J18" s="20"/>
      <c r="K18" s="20"/>
      <c r="L18" s="20"/>
      <c r="M18" s="20"/>
      <c r="N18" s="20">
        <f>K18-L18</f>
        <v>0</v>
      </c>
      <c r="O18" s="20"/>
      <c r="P18" s="20"/>
      <c r="Q18" s="20"/>
      <c r="R18" s="20"/>
      <c r="S18" s="20">
        <f>P18-Q18</f>
        <v>0</v>
      </c>
      <c r="T18" s="20"/>
      <c r="U18" s="20"/>
      <c r="V18" s="20"/>
      <c r="W18" s="20"/>
      <c r="X18" s="20">
        <f>U18-V18</f>
        <v>0</v>
      </c>
      <c r="Y18" s="20"/>
      <c r="Z18" s="20"/>
      <c r="AA18" s="20"/>
      <c r="AB18" s="20"/>
      <c r="AC18" s="20">
        <f>Z18-AA18</f>
        <v>0</v>
      </c>
      <c r="AD18" s="20"/>
      <c r="AE18" s="20"/>
      <c r="AF18" s="20"/>
      <c r="AG18" s="20"/>
      <c r="AH18" s="20">
        <f>AE18-AF18</f>
        <v>0</v>
      </c>
      <c r="AI18" s="20"/>
      <c r="AJ18" s="20"/>
      <c r="AK18" s="20"/>
      <c r="AL18" s="20"/>
      <c r="AM18" s="20">
        <f>AJ18-AK18</f>
        <v>0</v>
      </c>
      <c r="AN18" s="20"/>
      <c r="AO18" s="20"/>
      <c r="AP18" s="20"/>
      <c r="AQ18" s="20"/>
      <c r="AR18" s="20">
        <f>AO18-AP18</f>
        <v>0</v>
      </c>
      <c r="AS18" s="20"/>
      <c r="AT18" s="20"/>
      <c r="AU18" s="20"/>
      <c r="AV18" s="20"/>
      <c r="AW18" s="20">
        <f>AT18-AU18</f>
        <v>0</v>
      </c>
      <c r="AX18" s="20"/>
      <c r="AY18" s="20"/>
      <c r="AZ18" s="20"/>
      <c r="BA18" s="20"/>
      <c r="BB18" s="20">
        <f>AY18-AZ18</f>
        <v>0</v>
      </c>
      <c r="BC18" s="20"/>
      <c r="BD18" s="20"/>
      <c r="BE18" s="20"/>
      <c r="BF18" s="20"/>
      <c r="BG18" s="20">
        <f>BD18-BE18</f>
        <v>0</v>
      </c>
      <c r="BH18" s="20"/>
      <c r="BI18" s="20"/>
      <c r="BJ18" s="20"/>
      <c r="BK18" s="20"/>
      <c r="BL18" s="20">
        <f>BI18-BJ18</f>
        <v>0</v>
      </c>
    </row>
    <row r="19" spans="1:64" ht="15" x14ac:dyDescent="0.2">
      <c r="A19" s="26">
        <v>16</v>
      </c>
      <c r="B19" s="17" t="s">
        <v>16</v>
      </c>
      <c r="C19" s="18" t="s">
        <v>33</v>
      </c>
      <c r="D19" s="19" t="s">
        <v>47</v>
      </c>
      <c r="E19" s="20">
        <v>479449</v>
      </c>
      <c r="F19" s="20">
        <v>656283</v>
      </c>
      <c r="G19" s="20">
        <v>948</v>
      </c>
      <c r="H19" s="20"/>
      <c r="I19" s="20">
        <f>F19-G19</f>
        <v>655335</v>
      </c>
      <c r="J19" s="20">
        <v>479449</v>
      </c>
      <c r="K19" s="20">
        <v>656283</v>
      </c>
      <c r="L19" s="20">
        <v>0</v>
      </c>
      <c r="M19" s="20"/>
      <c r="N19" s="20">
        <f>K19-L19</f>
        <v>656283</v>
      </c>
      <c r="O19" s="20">
        <v>459167</v>
      </c>
      <c r="P19" s="20">
        <v>627261.75</v>
      </c>
      <c r="Q19" s="20"/>
      <c r="R19" s="20"/>
      <c r="S19" s="20">
        <f>P19-Q19</f>
        <v>627261.75</v>
      </c>
      <c r="T19" s="20">
        <v>459167</v>
      </c>
      <c r="U19" s="20">
        <v>627261.75</v>
      </c>
      <c r="V19" s="20"/>
      <c r="W19" s="20"/>
      <c r="X19" s="20">
        <f>U19-V19</f>
        <v>627261.75</v>
      </c>
      <c r="Y19" s="20">
        <v>459167</v>
      </c>
      <c r="Z19" s="20">
        <v>627261.75</v>
      </c>
      <c r="AA19" s="20"/>
      <c r="AB19" s="20"/>
      <c r="AC19" s="20">
        <f>Z19-AA19</f>
        <v>627261.75</v>
      </c>
      <c r="AD19" s="20">
        <v>459167</v>
      </c>
      <c r="AE19" s="20">
        <v>627261.75</v>
      </c>
      <c r="AF19" s="20">
        <v>3110</v>
      </c>
      <c r="AG19" s="20"/>
      <c r="AH19" s="20">
        <f>AE19-AF19</f>
        <v>624151.75</v>
      </c>
      <c r="AI19" s="20">
        <v>453985</v>
      </c>
      <c r="AJ19" s="20">
        <v>619488.75</v>
      </c>
      <c r="AK19" s="20"/>
      <c r="AL19" s="20"/>
      <c r="AM19" s="20">
        <f>AJ19-AK19</f>
        <v>619488.75</v>
      </c>
      <c r="AN19" s="20">
        <v>453985</v>
      </c>
      <c r="AO19" s="20">
        <v>619488.75</v>
      </c>
      <c r="AP19" s="20">
        <v>2774</v>
      </c>
      <c r="AQ19" s="20"/>
      <c r="AR19" s="20">
        <f>AO19-AP19</f>
        <v>616714.75</v>
      </c>
      <c r="AS19" s="20">
        <v>453985</v>
      </c>
      <c r="AT19" s="20">
        <v>619488.75</v>
      </c>
      <c r="AU19" s="20"/>
      <c r="AV19" s="20"/>
      <c r="AW19" s="20">
        <f>AT19-AU19</f>
        <v>619488.75</v>
      </c>
      <c r="AX19" s="20">
        <v>453985</v>
      </c>
      <c r="AY19" s="20">
        <v>619488.75</v>
      </c>
      <c r="AZ19" s="20">
        <v>5741</v>
      </c>
      <c r="BA19" s="20"/>
      <c r="BB19" s="20">
        <f>AY19-AZ19</f>
        <v>613747.75</v>
      </c>
      <c r="BC19" s="20">
        <v>453985</v>
      </c>
      <c r="BD19" s="20">
        <v>619488.75</v>
      </c>
      <c r="BE19" s="20"/>
      <c r="BF19" s="20"/>
      <c r="BG19" s="20">
        <f>BD19-BE19</f>
        <v>619488.75</v>
      </c>
      <c r="BH19" s="20">
        <v>453985</v>
      </c>
      <c r="BI19" s="20">
        <v>619488.75</v>
      </c>
      <c r="BJ19" s="20"/>
      <c r="BK19" s="20"/>
      <c r="BL19" s="20">
        <f>BI19-BJ19</f>
        <v>619488.75</v>
      </c>
    </row>
    <row r="20" spans="1:64" ht="15" x14ac:dyDescent="0.2">
      <c r="A20" s="26">
        <v>17</v>
      </c>
      <c r="B20" s="17" t="s">
        <v>18</v>
      </c>
      <c r="C20" s="18">
        <v>1.2</v>
      </c>
      <c r="D20" s="19" t="s">
        <v>75</v>
      </c>
      <c r="E20" s="20">
        <v>550444</v>
      </c>
      <c r="F20" s="20">
        <v>660532.79999999993</v>
      </c>
      <c r="G20" s="20">
        <v>17254</v>
      </c>
      <c r="H20" s="20"/>
      <c r="I20" s="20">
        <f>F20-G20</f>
        <v>643278.79999999993</v>
      </c>
      <c r="J20" s="20">
        <v>550444</v>
      </c>
      <c r="K20" s="20">
        <v>660532.79999999993</v>
      </c>
      <c r="L20" s="20">
        <v>5292</v>
      </c>
      <c r="M20" s="20">
        <v>28315</v>
      </c>
      <c r="N20" s="20">
        <f>K20-L20-M20</f>
        <v>626925.79999999993</v>
      </c>
      <c r="O20" s="20">
        <v>550444</v>
      </c>
      <c r="P20" s="20">
        <v>660532.79999999993</v>
      </c>
      <c r="Q20" s="20">
        <v>1087</v>
      </c>
      <c r="R20" s="20"/>
      <c r="S20" s="20">
        <f>P20-Q20</f>
        <v>659445.79999999993</v>
      </c>
      <c r="T20" s="20">
        <v>550444</v>
      </c>
      <c r="U20" s="20">
        <v>660532.79999999993</v>
      </c>
      <c r="V20" s="20">
        <v>32998</v>
      </c>
      <c r="W20" s="20"/>
      <c r="X20" s="20">
        <f>U20-V20</f>
        <v>627534.79999999993</v>
      </c>
      <c r="Y20" s="20">
        <v>500498</v>
      </c>
      <c r="Z20" s="20">
        <v>587583</v>
      </c>
      <c r="AA20" s="20">
        <v>24470</v>
      </c>
      <c r="AB20" s="20"/>
      <c r="AC20" s="20">
        <f>Z20-AA20</f>
        <v>563113</v>
      </c>
      <c r="AD20" s="20">
        <v>503964</v>
      </c>
      <c r="AE20" s="20">
        <v>604756.79999999993</v>
      </c>
      <c r="AF20" s="20">
        <v>4695</v>
      </c>
      <c r="AG20" s="20"/>
      <c r="AH20" s="20">
        <f>AE20-AF20</f>
        <v>600061.79999999993</v>
      </c>
      <c r="AI20" s="20">
        <v>503964</v>
      </c>
      <c r="AJ20" s="20">
        <v>604756.79999999993</v>
      </c>
      <c r="AK20" s="20">
        <v>27674</v>
      </c>
      <c r="AL20" s="20"/>
      <c r="AM20" s="20">
        <f>AJ20-AK20</f>
        <v>577082.79999999993</v>
      </c>
      <c r="AN20" s="20">
        <v>491520</v>
      </c>
      <c r="AO20" s="20">
        <v>589823.99999999988</v>
      </c>
      <c r="AP20" s="20">
        <v>19350</v>
      </c>
      <c r="AQ20" s="20">
        <v>6969</v>
      </c>
      <c r="AR20" s="20">
        <f>AO20-AP20-AQ20</f>
        <v>563504.99999999988</v>
      </c>
      <c r="AS20" s="20">
        <v>491520</v>
      </c>
      <c r="AT20" s="20">
        <v>589823.99999999988</v>
      </c>
      <c r="AU20" s="20">
        <v>20508</v>
      </c>
      <c r="AV20" s="20"/>
      <c r="AW20" s="20">
        <f>AT20-AU20</f>
        <v>569315.99999999988</v>
      </c>
      <c r="AX20" s="20">
        <v>408831</v>
      </c>
      <c r="AY20" s="20">
        <v>388389.44999999995</v>
      </c>
      <c r="AZ20" s="20">
        <v>29102</v>
      </c>
      <c r="BA20" s="20">
        <v>68691</v>
      </c>
      <c r="BB20" s="20">
        <f>AY20-AZ20-BA20</f>
        <v>290596.44999999995</v>
      </c>
      <c r="BC20" s="20">
        <v>408831</v>
      </c>
      <c r="BD20" s="20">
        <v>388389.44999999995</v>
      </c>
      <c r="BE20" s="20">
        <v>3473</v>
      </c>
      <c r="BF20" s="20">
        <v>68691</v>
      </c>
      <c r="BG20" s="20">
        <f>BD20-BE20-BF20</f>
        <v>316225.44999999995</v>
      </c>
      <c r="BH20" s="20">
        <v>430822</v>
      </c>
      <c r="BI20" s="20">
        <v>409280.89999999997</v>
      </c>
      <c r="BJ20" s="20"/>
      <c r="BK20" s="20">
        <v>68691</v>
      </c>
      <c r="BL20" s="20">
        <f>BI20-BJ20-BK20</f>
        <v>340589.89999999997</v>
      </c>
    </row>
    <row r="21" spans="1:64" ht="15" x14ac:dyDescent="0.2">
      <c r="A21" s="26">
        <v>18</v>
      </c>
      <c r="B21" s="17" t="s">
        <v>108</v>
      </c>
      <c r="C21" s="18">
        <v>0.9</v>
      </c>
      <c r="D21" s="19" t="s">
        <v>109</v>
      </c>
      <c r="E21" s="20">
        <v>213568</v>
      </c>
      <c r="F21" s="20">
        <v>192211.20000000001</v>
      </c>
      <c r="G21" s="20">
        <v>24125</v>
      </c>
      <c r="H21" s="20"/>
      <c r="I21" s="20">
        <f>F21-G21-H21</f>
        <v>168086.2</v>
      </c>
      <c r="J21" s="20">
        <v>213568</v>
      </c>
      <c r="K21" s="20">
        <v>192211.20000000001</v>
      </c>
      <c r="L21" s="20">
        <v>3822</v>
      </c>
      <c r="M21" s="20">
        <v>9920</v>
      </c>
      <c r="N21" s="20">
        <f>K21-L21-M21</f>
        <v>178469.2</v>
      </c>
      <c r="O21" s="20">
        <v>213568</v>
      </c>
      <c r="P21" s="20">
        <v>192211.20000000001</v>
      </c>
      <c r="Q21" s="20">
        <v>1596</v>
      </c>
      <c r="R21" s="20"/>
      <c r="S21" s="20">
        <f>P21-Q21-R21</f>
        <v>190615.2</v>
      </c>
      <c r="T21" s="20">
        <v>213568</v>
      </c>
      <c r="U21" s="20">
        <v>192211.20000000001</v>
      </c>
      <c r="V21" s="20"/>
      <c r="W21" s="20"/>
      <c r="X21" s="20">
        <f>U21-V21-W21</f>
        <v>192211.20000000001</v>
      </c>
      <c r="Y21" s="20">
        <v>213568</v>
      </c>
      <c r="Z21" s="20">
        <v>192211.20000000001</v>
      </c>
      <c r="AA21" s="20"/>
      <c r="AB21" s="20"/>
      <c r="AC21" s="20">
        <f>Z21-AA21-AB21</f>
        <v>192211.20000000001</v>
      </c>
      <c r="AD21" s="20">
        <v>213568</v>
      </c>
      <c r="AE21" s="20">
        <v>192211.20000000001</v>
      </c>
      <c r="AF21" s="20">
        <v>647</v>
      </c>
      <c r="AG21" s="20"/>
      <c r="AH21" s="20">
        <f>AE21-AF21-AG21</f>
        <v>191564.2</v>
      </c>
      <c r="AI21" s="20">
        <v>213568</v>
      </c>
      <c r="AJ21" s="20">
        <v>192211.20000000001</v>
      </c>
      <c r="AK21" s="20">
        <v>1669</v>
      </c>
      <c r="AL21" s="20"/>
      <c r="AM21" s="20">
        <f>AJ21-AK21-AL21</f>
        <v>190542.2</v>
      </c>
      <c r="AN21" s="20">
        <v>213568</v>
      </c>
      <c r="AO21" s="20">
        <v>192211.20000000001</v>
      </c>
      <c r="AP21" s="20">
        <v>13376</v>
      </c>
      <c r="AQ21" s="20"/>
      <c r="AR21" s="20">
        <f>AO21-AP21-AQ21</f>
        <v>178835.20000000001</v>
      </c>
      <c r="AS21" s="20">
        <v>213568</v>
      </c>
      <c r="AT21" s="20">
        <v>192211.20000000001</v>
      </c>
      <c r="AU21" s="20">
        <v>7987</v>
      </c>
      <c r="AV21" s="20"/>
      <c r="AW21" s="20">
        <f>AT21-AU21-AV21</f>
        <v>184224.2</v>
      </c>
      <c r="AX21" s="20">
        <v>213568</v>
      </c>
      <c r="AY21" s="20">
        <v>192211.20000000001</v>
      </c>
      <c r="AZ21" s="20">
        <v>13966</v>
      </c>
      <c r="BA21" s="20"/>
      <c r="BB21" s="20">
        <f>AY21-AZ21-BA21</f>
        <v>178245.2</v>
      </c>
      <c r="BC21" s="20">
        <v>213568</v>
      </c>
      <c r="BD21" s="20">
        <v>192211.20000000001</v>
      </c>
      <c r="BE21" s="20">
        <v>23011</v>
      </c>
      <c r="BF21" s="20"/>
      <c r="BG21" s="20">
        <f>BD21-BE21-BF21</f>
        <v>169200.2</v>
      </c>
      <c r="BH21" s="20">
        <v>213568</v>
      </c>
      <c r="BI21" s="20">
        <v>192211.20000000001</v>
      </c>
      <c r="BJ21" s="20">
        <v>724</v>
      </c>
      <c r="BK21" s="20"/>
      <c r="BL21" s="20">
        <f>BI21-BJ21-BK21</f>
        <v>191487.2</v>
      </c>
    </row>
    <row r="22" spans="1:64" ht="15" x14ac:dyDescent="0.2">
      <c r="A22" s="26">
        <v>19</v>
      </c>
      <c r="B22" s="17" t="s">
        <v>10</v>
      </c>
      <c r="C22" s="18">
        <v>1.04</v>
      </c>
      <c r="D22" s="19" t="s">
        <v>70</v>
      </c>
      <c r="E22" s="20">
        <v>315702</v>
      </c>
      <c r="F22" s="20">
        <v>328330.08</v>
      </c>
      <c r="G22" s="20">
        <v>11028</v>
      </c>
      <c r="H22" s="20"/>
      <c r="I22" s="20">
        <f>F22-G22</f>
        <v>317302.08</v>
      </c>
      <c r="J22" s="20">
        <v>315702</v>
      </c>
      <c r="K22" s="20">
        <v>328330.08</v>
      </c>
      <c r="L22" s="20">
        <v>23069</v>
      </c>
      <c r="M22" s="20"/>
      <c r="N22" s="20">
        <f>K22-L22</f>
        <v>305261.08</v>
      </c>
      <c r="O22" s="20">
        <v>315702</v>
      </c>
      <c r="P22" s="20">
        <v>328330.08</v>
      </c>
      <c r="Q22" s="20">
        <v>12940</v>
      </c>
      <c r="R22" s="20"/>
      <c r="S22" s="20">
        <f>P22-Q22</f>
        <v>315390.08000000002</v>
      </c>
      <c r="T22" s="20">
        <v>310582</v>
      </c>
      <c r="U22" s="20">
        <v>323005.28000000003</v>
      </c>
      <c r="V22" s="20">
        <v>16150</v>
      </c>
      <c r="W22" s="20">
        <v>92569</v>
      </c>
      <c r="X22" s="20">
        <f>U22-V22-W22</f>
        <v>214286.28000000003</v>
      </c>
      <c r="Y22" s="20">
        <v>310582</v>
      </c>
      <c r="Z22" s="20">
        <v>323005.28000000003</v>
      </c>
      <c r="AA22" s="20">
        <v>42337</v>
      </c>
      <c r="AB22" s="20">
        <v>92569</v>
      </c>
      <c r="AC22" s="20">
        <f>Z22-AA22-AB22</f>
        <v>188099.28000000003</v>
      </c>
      <c r="AD22" s="20"/>
      <c r="AE22" s="20"/>
      <c r="AF22" s="20"/>
      <c r="AG22" s="20"/>
      <c r="AH22" s="20">
        <f t="shared" ref="AH22:AH29" si="10">AE22-AF22</f>
        <v>0</v>
      </c>
      <c r="AI22" s="20">
        <v>310582</v>
      </c>
      <c r="AJ22" s="20">
        <v>323005.28000000003</v>
      </c>
      <c r="AK22" s="20">
        <v>16196</v>
      </c>
      <c r="AL22" s="20"/>
      <c r="AM22" s="20">
        <f t="shared" ref="AM22:AM29" si="11">AJ22-AK22</f>
        <v>306809.28000000003</v>
      </c>
      <c r="AN22" s="20">
        <v>310582</v>
      </c>
      <c r="AO22" s="20">
        <v>323005.28000000003</v>
      </c>
      <c r="AP22" s="20">
        <v>21893</v>
      </c>
      <c r="AQ22" s="20"/>
      <c r="AR22" s="20">
        <f t="shared" ref="AR22:AR29" si="12">AO22-AP22</f>
        <v>301112.28000000003</v>
      </c>
      <c r="AS22" s="20">
        <v>310582</v>
      </c>
      <c r="AT22" s="20">
        <v>323005.28000000003</v>
      </c>
      <c r="AU22" s="20">
        <v>27383</v>
      </c>
      <c r="AV22" s="20"/>
      <c r="AW22" s="20">
        <f t="shared" ref="AW22:AW29" si="13">AT22-AU22</f>
        <v>295622.28000000003</v>
      </c>
      <c r="AX22" s="20">
        <v>310582</v>
      </c>
      <c r="AY22" s="20">
        <v>279523.8</v>
      </c>
      <c r="AZ22" s="20">
        <v>19444</v>
      </c>
      <c r="BA22" s="20"/>
      <c r="BB22" s="20">
        <f t="shared" ref="BB22:BB29" si="14">AY22-AZ22</f>
        <v>260079.8</v>
      </c>
      <c r="BC22" s="20">
        <v>310582</v>
      </c>
      <c r="BD22" s="20">
        <v>279523.8</v>
      </c>
      <c r="BE22" s="20"/>
      <c r="BF22" s="20"/>
      <c r="BG22" s="20">
        <f t="shared" ref="BG22:BG29" si="15">BD22-BE22</f>
        <v>279523.8</v>
      </c>
      <c r="BH22" s="20">
        <v>310582</v>
      </c>
      <c r="BI22" s="20">
        <v>279523.8</v>
      </c>
      <c r="BJ22" s="20">
        <v>18131</v>
      </c>
      <c r="BK22" s="20"/>
      <c r="BL22" s="20">
        <f t="shared" ref="BL22:BL29" si="16">BI22-BJ22</f>
        <v>261392.8</v>
      </c>
    </row>
    <row r="23" spans="1:64" ht="15" x14ac:dyDescent="0.2">
      <c r="A23" s="26">
        <v>20</v>
      </c>
      <c r="B23" s="17" t="s">
        <v>44</v>
      </c>
      <c r="C23" s="18">
        <v>1</v>
      </c>
      <c r="D23" s="19" t="s">
        <v>83</v>
      </c>
      <c r="E23" s="20">
        <v>469892</v>
      </c>
      <c r="F23" s="20">
        <v>469892</v>
      </c>
      <c r="G23" s="20">
        <v>49</v>
      </c>
      <c r="H23" s="20"/>
      <c r="I23" s="20">
        <f>F23-G23-H23</f>
        <v>469843</v>
      </c>
      <c r="J23" s="20">
        <v>469892</v>
      </c>
      <c r="K23" s="20">
        <v>469892</v>
      </c>
      <c r="L23" s="20">
        <v>2994</v>
      </c>
      <c r="M23" s="20">
        <v>41435</v>
      </c>
      <c r="N23" s="20">
        <f>K23-L23+M23</f>
        <v>508333</v>
      </c>
      <c r="O23" s="20">
        <v>469892</v>
      </c>
      <c r="P23" s="20">
        <v>469892</v>
      </c>
      <c r="Q23" s="20">
        <v>6621</v>
      </c>
      <c r="R23" s="20"/>
      <c r="S23" s="20">
        <f>P23-Q23</f>
        <v>463271</v>
      </c>
      <c r="T23" s="20">
        <v>469892</v>
      </c>
      <c r="U23" s="20">
        <v>469892</v>
      </c>
      <c r="V23" s="20">
        <v>2763</v>
      </c>
      <c r="W23" s="20"/>
      <c r="X23" s="20">
        <f>U23-V23</f>
        <v>467129</v>
      </c>
      <c r="Y23" s="20">
        <v>476839</v>
      </c>
      <c r="Z23" s="20">
        <v>476839</v>
      </c>
      <c r="AA23" s="20">
        <v>4728</v>
      </c>
      <c r="AB23" s="20"/>
      <c r="AC23" s="20">
        <f>Z23-AA23</f>
        <v>472111</v>
      </c>
      <c r="AD23" s="20">
        <v>476839</v>
      </c>
      <c r="AE23" s="20">
        <v>476839</v>
      </c>
      <c r="AF23" s="20">
        <v>631</v>
      </c>
      <c r="AG23" s="20"/>
      <c r="AH23" s="20">
        <f t="shared" si="10"/>
        <v>476208</v>
      </c>
      <c r="AI23" s="20">
        <v>476839</v>
      </c>
      <c r="AJ23" s="20">
        <v>476839</v>
      </c>
      <c r="AK23" s="20">
        <v>2208</v>
      </c>
      <c r="AL23" s="20"/>
      <c r="AM23" s="20">
        <f t="shared" si="11"/>
        <v>474631</v>
      </c>
      <c r="AN23" s="20">
        <v>477824</v>
      </c>
      <c r="AO23" s="20">
        <v>477824</v>
      </c>
      <c r="AP23" s="20">
        <v>937</v>
      </c>
      <c r="AQ23" s="20"/>
      <c r="AR23" s="20">
        <f t="shared" si="12"/>
        <v>476887</v>
      </c>
      <c r="AS23" s="20">
        <v>477824</v>
      </c>
      <c r="AT23" s="20">
        <v>477824</v>
      </c>
      <c r="AU23" s="20">
        <v>514</v>
      </c>
      <c r="AV23" s="20"/>
      <c r="AW23" s="20">
        <f t="shared" si="13"/>
        <v>477310</v>
      </c>
      <c r="AX23" s="20">
        <v>487935</v>
      </c>
      <c r="AY23" s="20">
        <v>463538.25</v>
      </c>
      <c r="AZ23" s="20"/>
      <c r="BA23" s="20"/>
      <c r="BB23" s="20">
        <f t="shared" si="14"/>
        <v>463538.25</v>
      </c>
      <c r="BC23" s="20">
        <v>487935</v>
      </c>
      <c r="BD23" s="20">
        <v>463538.25</v>
      </c>
      <c r="BE23" s="20">
        <v>1968</v>
      </c>
      <c r="BF23" s="20"/>
      <c r="BG23" s="20">
        <f t="shared" si="15"/>
        <v>461570.25</v>
      </c>
      <c r="BH23" s="20">
        <v>487935</v>
      </c>
      <c r="BI23" s="20">
        <v>463538.25</v>
      </c>
      <c r="BJ23" s="20">
        <v>639</v>
      </c>
      <c r="BK23" s="20"/>
      <c r="BL23" s="20">
        <f t="shared" si="16"/>
        <v>462899.25</v>
      </c>
    </row>
    <row r="24" spans="1:64" ht="15" x14ac:dyDescent="0.2">
      <c r="A24" s="26">
        <v>21</v>
      </c>
      <c r="B24" s="17" t="s">
        <v>11</v>
      </c>
      <c r="C24" s="18">
        <v>1.1000000000000001</v>
      </c>
      <c r="D24" s="19" t="s">
        <v>48</v>
      </c>
      <c r="E24" s="20">
        <v>221265</v>
      </c>
      <c r="F24" s="20">
        <v>243391.5</v>
      </c>
      <c r="G24" s="20">
        <v>25253</v>
      </c>
      <c r="H24" s="20"/>
      <c r="I24" s="20">
        <f>F24-G24</f>
        <v>218138.5</v>
      </c>
      <c r="J24" s="20">
        <v>221465</v>
      </c>
      <c r="K24" s="20">
        <v>243611.50000000003</v>
      </c>
      <c r="L24" s="20">
        <v>33598</v>
      </c>
      <c r="M24" s="20"/>
      <c r="N24" s="20">
        <f>K24-L24</f>
        <v>210013.50000000003</v>
      </c>
      <c r="O24" s="20">
        <v>221173</v>
      </c>
      <c r="P24" s="20">
        <v>243290.30000000002</v>
      </c>
      <c r="Q24" s="20">
        <v>24112</v>
      </c>
      <c r="R24" s="20"/>
      <c r="S24" s="20">
        <f>P24-Q24</f>
        <v>219178.30000000002</v>
      </c>
      <c r="T24" s="20">
        <v>221173</v>
      </c>
      <c r="U24" s="20">
        <v>243290.30000000002</v>
      </c>
      <c r="V24" s="20">
        <v>51547</v>
      </c>
      <c r="W24" s="20"/>
      <c r="X24" s="20">
        <f>U24-V24</f>
        <v>191743.30000000002</v>
      </c>
      <c r="Y24" s="20">
        <v>221173</v>
      </c>
      <c r="Z24" s="20">
        <v>243290.30000000002</v>
      </c>
      <c r="AA24" s="20">
        <v>34134</v>
      </c>
      <c r="AB24" s="20"/>
      <c r="AC24" s="20">
        <f>Z24-AA24</f>
        <v>209156.30000000002</v>
      </c>
      <c r="AD24" s="20">
        <v>221173</v>
      </c>
      <c r="AE24" s="20">
        <v>243290.30000000002</v>
      </c>
      <c r="AF24" s="20">
        <v>36532</v>
      </c>
      <c r="AG24" s="20"/>
      <c r="AH24" s="20">
        <f t="shared" si="10"/>
        <v>206758.30000000002</v>
      </c>
      <c r="AI24" s="20">
        <v>221173</v>
      </c>
      <c r="AJ24" s="20">
        <v>243290.30000000002</v>
      </c>
      <c r="AK24" s="20">
        <v>9798</v>
      </c>
      <c r="AL24" s="20"/>
      <c r="AM24" s="20">
        <f t="shared" si="11"/>
        <v>233492.30000000002</v>
      </c>
      <c r="AN24" s="20">
        <v>221173</v>
      </c>
      <c r="AO24" s="20">
        <v>243290.30000000002</v>
      </c>
      <c r="AP24" s="20">
        <v>54268</v>
      </c>
      <c r="AQ24" s="20"/>
      <c r="AR24" s="20">
        <f t="shared" si="12"/>
        <v>189022.30000000002</v>
      </c>
      <c r="AS24" s="20">
        <v>221173</v>
      </c>
      <c r="AT24" s="20">
        <v>243290.30000000002</v>
      </c>
      <c r="AU24" s="20">
        <v>41310</v>
      </c>
      <c r="AV24" s="20"/>
      <c r="AW24" s="20">
        <f t="shared" si="13"/>
        <v>201980.30000000002</v>
      </c>
      <c r="AX24" s="20">
        <v>236141</v>
      </c>
      <c r="AY24" s="20">
        <v>212526.9</v>
      </c>
      <c r="AZ24" s="20">
        <v>25386</v>
      </c>
      <c r="BA24" s="20">
        <v>29716</v>
      </c>
      <c r="BB24" s="20">
        <f>AY24-AZ24-BA24</f>
        <v>157424.9</v>
      </c>
      <c r="BC24" s="20">
        <v>236141</v>
      </c>
      <c r="BD24" s="20">
        <v>212526.9</v>
      </c>
      <c r="BE24" s="20">
        <v>58634</v>
      </c>
      <c r="BF24" s="20"/>
      <c r="BG24" s="20">
        <f t="shared" si="15"/>
        <v>153892.9</v>
      </c>
      <c r="BH24" s="20">
        <v>236141</v>
      </c>
      <c r="BI24" s="20">
        <v>212526.9</v>
      </c>
      <c r="BJ24" s="20">
        <v>32788</v>
      </c>
      <c r="BK24" s="20"/>
      <c r="BL24" s="20">
        <f t="shared" si="16"/>
        <v>179738.9</v>
      </c>
    </row>
    <row r="25" spans="1:64" ht="15" x14ac:dyDescent="0.2">
      <c r="A25" s="26">
        <v>28</v>
      </c>
      <c r="B25" s="17" t="s">
        <v>24</v>
      </c>
      <c r="C25" s="18">
        <v>0.85</v>
      </c>
      <c r="D25" s="19" t="s">
        <v>50</v>
      </c>
      <c r="E25" s="20">
        <v>55597</v>
      </c>
      <c r="F25" s="20">
        <v>47257.45</v>
      </c>
      <c r="G25" s="20">
        <v>2057</v>
      </c>
      <c r="H25" s="20"/>
      <c r="I25" s="20">
        <f>F25-G25-H25</f>
        <v>45200.45</v>
      </c>
      <c r="J25" s="20">
        <v>54666</v>
      </c>
      <c r="K25" s="20">
        <v>46466.1</v>
      </c>
      <c r="L25" s="20"/>
      <c r="M25" s="20"/>
      <c r="N25" s="20">
        <f>K25-L25</f>
        <v>46466.1</v>
      </c>
      <c r="O25" s="20">
        <v>54666</v>
      </c>
      <c r="P25" s="20">
        <v>46466.1</v>
      </c>
      <c r="Q25" s="20"/>
      <c r="R25" s="20"/>
      <c r="S25" s="20">
        <f>P25-Q25</f>
        <v>46466.1</v>
      </c>
      <c r="T25" s="20">
        <v>54666</v>
      </c>
      <c r="U25" s="20">
        <v>46466.1</v>
      </c>
      <c r="V25" s="20"/>
      <c r="W25" s="20"/>
      <c r="X25" s="20">
        <f>U25-V25</f>
        <v>46466.1</v>
      </c>
      <c r="Y25" s="20">
        <v>54666</v>
      </c>
      <c r="Z25" s="20">
        <v>46466.1</v>
      </c>
      <c r="AA25" s="20"/>
      <c r="AB25" s="20"/>
      <c r="AC25" s="20">
        <f>Z25-AA25</f>
        <v>46466.1</v>
      </c>
      <c r="AD25" s="20">
        <v>54666</v>
      </c>
      <c r="AE25" s="20">
        <v>46466.1</v>
      </c>
      <c r="AF25" s="20"/>
      <c r="AG25" s="20"/>
      <c r="AH25" s="20">
        <f>AE25-AF25</f>
        <v>46466.1</v>
      </c>
      <c r="AI25" s="20">
        <v>54666</v>
      </c>
      <c r="AJ25" s="20">
        <v>46466.1</v>
      </c>
      <c r="AK25" s="20"/>
      <c r="AL25" s="20"/>
      <c r="AM25" s="20">
        <f>AJ25-AK25</f>
        <v>46466.1</v>
      </c>
      <c r="AN25" s="20">
        <v>54666</v>
      </c>
      <c r="AO25" s="20">
        <v>46466.1</v>
      </c>
      <c r="AP25" s="20">
        <v>3582</v>
      </c>
      <c r="AQ25" s="20"/>
      <c r="AR25" s="20">
        <f>AO25-AP25</f>
        <v>42884.1</v>
      </c>
      <c r="AS25" s="20">
        <v>54666</v>
      </c>
      <c r="AT25" s="20">
        <v>46466.1</v>
      </c>
      <c r="AU25" s="20">
        <v>6961</v>
      </c>
      <c r="AV25" s="20"/>
      <c r="AW25" s="20">
        <f>AT25-AU25</f>
        <v>39505.1</v>
      </c>
      <c r="AX25" s="20">
        <v>54666</v>
      </c>
      <c r="AY25" s="20">
        <v>45812</v>
      </c>
      <c r="AZ25" s="20">
        <v>1864</v>
      </c>
      <c r="BA25" s="20"/>
      <c r="BB25" s="20">
        <f>AY25-AZ25</f>
        <v>43948</v>
      </c>
      <c r="BC25" s="20">
        <v>54666</v>
      </c>
      <c r="BD25" s="20">
        <v>46466.1</v>
      </c>
      <c r="BE25" s="20">
        <v>790</v>
      </c>
      <c r="BF25" s="20"/>
      <c r="BG25" s="20">
        <f>BD25-BE25</f>
        <v>45676.1</v>
      </c>
      <c r="BH25" s="20">
        <v>54666</v>
      </c>
      <c r="BI25" s="20">
        <v>46466.1</v>
      </c>
      <c r="BJ25" s="20">
        <v>1102</v>
      </c>
      <c r="BK25" s="20"/>
      <c r="BL25" s="20">
        <f>BI25-BJ25</f>
        <v>45364.1</v>
      </c>
    </row>
    <row r="26" spans="1:64" ht="15" x14ac:dyDescent="0.2">
      <c r="A26" s="26">
        <v>30</v>
      </c>
      <c r="B26" s="17" t="s">
        <v>45</v>
      </c>
      <c r="C26" s="18">
        <v>0.84</v>
      </c>
      <c r="D26" s="19" t="s">
        <v>87</v>
      </c>
      <c r="E26" s="20">
        <v>486993</v>
      </c>
      <c r="F26" s="20">
        <v>409074.12</v>
      </c>
      <c r="G26" s="20">
        <v>18239</v>
      </c>
      <c r="H26" s="20"/>
      <c r="I26" s="20">
        <f>F26-G26-H26</f>
        <v>390835.12</v>
      </c>
      <c r="J26" s="20">
        <v>486993</v>
      </c>
      <c r="K26" s="20">
        <v>409074.12</v>
      </c>
      <c r="L26" s="20">
        <v>5672</v>
      </c>
      <c r="M26" s="20"/>
      <c r="N26" s="20">
        <f>K26-L26-M26</f>
        <v>403402.12</v>
      </c>
      <c r="O26" s="20">
        <v>486993</v>
      </c>
      <c r="P26" s="20">
        <v>409074.12</v>
      </c>
      <c r="Q26" s="20">
        <v>8859</v>
      </c>
      <c r="R26" s="20"/>
      <c r="S26" s="20">
        <f>P26-Q26-R26</f>
        <v>400215.12</v>
      </c>
      <c r="T26" s="20">
        <v>483904</v>
      </c>
      <c r="U26" s="20">
        <v>406479.35999999999</v>
      </c>
      <c r="V26" s="20">
        <v>71913</v>
      </c>
      <c r="W26" s="20"/>
      <c r="X26" s="20">
        <f>U26-V26-W26</f>
        <v>334566.36</v>
      </c>
      <c r="Y26" s="20">
        <v>483904</v>
      </c>
      <c r="Z26" s="20">
        <v>406479.35999999999</v>
      </c>
      <c r="AA26" s="20">
        <v>52290</v>
      </c>
      <c r="AB26" s="20">
        <v>5010</v>
      </c>
      <c r="AC26" s="20">
        <f>Z26-AA26-AB26</f>
        <v>349179.36</v>
      </c>
      <c r="AD26" s="20">
        <v>483904</v>
      </c>
      <c r="AE26" s="20">
        <v>406479.35999999999</v>
      </c>
      <c r="AF26" s="20">
        <v>7474</v>
      </c>
      <c r="AG26" s="20"/>
      <c r="AH26" s="20">
        <f>AE26-AF26-AG26</f>
        <v>399005.36</v>
      </c>
      <c r="AI26" s="20">
        <v>483904</v>
      </c>
      <c r="AJ26" s="20">
        <v>406479.35999999999</v>
      </c>
      <c r="AK26" s="20">
        <v>22246</v>
      </c>
      <c r="AL26" s="20"/>
      <c r="AM26" s="20">
        <f>AJ26-AK26-AL26</f>
        <v>384233.36</v>
      </c>
      <c r="AN26" s="20">
        <v>483904</v>
      </c>
      <c r="AO26" s="20">
        <v>406479.35999999999</v>
      </c>
      <c r="AP26" s="20">
        <v>38820</v>
      </c>
      <c r="AQ26" s="20"/>
      <c r="AR26" s="20">
        <f>AO26-AP26-AQ26</f>
        <v>367659.36</v>
      </c>
      <c r="AS26" s="20">
        <v>483904</v>
      </c>
      <c r="AT26" s="20">
        <v>406479.35999999999</v>
      </c>
      <c r="AU26" s="20">
        <v>39182</v>
      </c>
      <c r="AV26" s="20"/>
      <c r="AW26" s="20">
        <f>AT26-AU26-AV26</f>
        <v>367297.36</v>
      </c>
      <c r="AX26" s="20">
        <v>483904</v>
      </c>
      <c r="AY26" s="20">
        <v>406479.35999999999</v>
      </c>
      <c r="AZ26" s="20">
        <v>27675</v>
      </c>
      <c r="BA26" s="20"/>
      <c r="BB26" s="20">
        <f>AY26-AZ26-BA26</f>
        <v>378804.36</v>
      </c>
      <c r="BC26" s="20">
        <v>483904</v>
      </c>
      <c r="BD26" s="20">
        <v>406479.35999999999</v>
      </c>
      <c r="BE26" s="20">
        <v>12477</v>
      </c>
      <c r="BF26" s="20"/>
      <c r="BG26" s="20">
        <f>BD26-BE26-BF26</f>
        <v>394002.36</v>
      </c>
      <c r="BH26" s="20">
        <v>483904</v>
      </c>
      <c r="BI26" s="20">
        <v>406479.35999999999</v>
      </c>
      <c r="BJ26" s="20">
        <v>21463</v>
      </c>
      <c r="BK26" s="20"/>
      <c r="BL26" s="20">
        <f>BI26-BJ26-BK26</f>
        <v>385016.36</v>
      </c>
    </row>
    <row r="27" spans="1:64" ht="15" x14ac:dyDescent="0.2">
      <c r="A27" s="26">
        <v>24</v>
      </c>
      <c r="B27" s="17" t="s">
        <v>20</v>
      </c>
      <c r="C27" s="18">
        <v>1.1499999999999999</v>
      </c>
      <c r="D27" s="19" t="s">
        <v>52</v>
      </c>
      <c r="E27" s="20">
        <v>728938</v>
      </c>
      <c r="F27" s="20">
        <v>838278.7</v>
      </c>
      <c r="G27" s="20">
        <v>19996</v>
      </c>
      <c r="H27" s="20"/>
      <c r="I27" s="20">
        <f>F27-G27</f>
        <v>818282.7</v>
      </c>
      <c r="J27" s="20">
        <v>728938</v>
      </c>
      <c r="K27" s="20">
        <v>838278.7</v>
      </c>
      <c r="L27" s="20">
        <v>16703</v>
      </c>
      <c r="M27" s="20">
        <v>82150</v>
      </c>
      <c r="N27" s="20">
        <f>K27-L27-M27</f>
        <v>739425.7</v>
      </c>
      <c r="O27" s="20">
        <v>728938</v>
      </c>
      <c r="P27" s="20">
        <v>838278.7</v>
      </c>
      <c r="Q27" s="20">
        <v>29934</v>
      </c>
      <c r="R27" s="20"/>
      <c r="S27" s="20">
        <f>P27-Q27</f>
        <v>808344.7</v>
      </c>
      <c r="T27" s="20">
        <v>728938</v>
      </c>
      <c r="U27" s="20">
        <v>728938</v>
      </c>
      <c r="V27" s="20">
        <v>10536</v>
      </c>
      <c r="W27" s="20"/>
      <c r="X27" s="20">
        <f>U27-V27</f>
        <v>718402</v>
      </c>
      <c r="Y27" s="20">
        <v>728938</v>
      </c>
      <c r="Z27" s="20">
        <v>728938</v>
      </c>
      <c r="AA27" s="20">
        <v>59866</v>
      </c>
      <c r="AB27" s="20"/>
      <c r="AC27" s="20">
        <f>Z27-AA27</f>
        <v>669072</v>
      </c>
      <c r="AD27" s="20">
        <v>728938</v>
      </c>
      <c r="AE27" s="20">
        <v>728938</v>
      </c>
      <c r="AF27" s="20">
        <v>36008</v>
      </c>
      <c r="AG27" s="20"/>
      <c r="AH27" s="20">
        <f>AE27-AF27</f>
        <v>692930</v>
      </c>
      <c r="AI27" s="20">
        <v>728938</v>
      </c>
      <c r="AJ27" s="20">
        <v>728938</v>
      </c>
      <c r="AK27" s="20">
        <v>34107</v>
      </c>
      <c r="AL27" s="20"/>
      <c r="AM27" s="20">
        <f>AJ27-AK27</f>
        <v>694831</v>
      </c>
      <c r="AN27" s="20">
        <v>728938</v>
      </c>
      <c r="AO27" s="20">
        <v>728938</v>
      </c>
      <c r="AP27" s="20">
        <v>14181</v>
      </c>
      <c r="AQ27" s="20"/>
      <c r="AR27" s="20">
        <f>AO27-AP27</f>
        <v>714757</v>
      </c>
      <c r="AS27" s="20">
        <v>728938</v>
      </c>
      <c r="AT27" s="20">
        <v>728938</v>
      </c>
      <c r="AU27" s="20">
        <v>26218</v>
      </c>
      <c r="AV27" s="20"/>
      <c r="AW27" s="20">
        <f>AT27-AU27</f>
        <v>702720</v>
      </c>
      <c r="AX27" s="20">
        <v>728938</v>
      </c>
      <c r="AY27" s="20">
        <f>SUM(AY18:AY21)</f>
        <v>1200089.3999999999</v>
      </c>
      <c r="AZ27" s="20">
        <f>SUM(AZ18:AZ21)</f>
        <v>48809</v>
      </c>
      <c r="BA27" s="20"/>
      <c r="BB27" s="20">
        <f>AY27-AZ27</f>
        <v>1151280.3999999999</v>
      </c>
      <c r="BC27" s="20">
        <v>728938</v>
      </c>
      <c r="BD27" s="20">
        <v>656044.20000000007</v>
      </c>
      <c r="BE27" s="20">
        <v>38693</v>
      </c>
      <c r="BF27" s="20"/>
      <c r="BG27" s="20">
        <f>BD27-BE27</f>
        <v>617351.20000000007</v>
      </c>
      <c r="BH27" s="20">
        <v>728938</v>
      </c>
      <c r="BI27" s="20">
        <v>656044.20000000007</v>
      </c>
      <c r="BJ27" s="20">
        <v>17217</v>
      </c>
      <c r="BK27" s="20"/>
      <c r="BL27" s="20">
        <f>BI27-BJ27</f>
        <v>638827.20000000007</v>
      </c>
    </row>
    <row r="28" spans="1:64" ht="15" x14ac:dyDescent="0.2">
      <c r="A28" s="26">
        <v>22</v>
      </c>
      <c r="B28" s="17" t="s">
        <v>28</v>
      </c>
      <c r="C28" s="18" t="s">
        <v>37</v>
      </c>
      <c r="D28" s="19" t="s">
        <v>80</v>
      </c>
      <c r="E28" s="20">
        <v>859502</v>
      </c>
      <c r="F28" s="20">
        <v>795205</v>
      </c>
      <c r="G28" s="20">
        <v>20637</v>
      </c>
      <c r="H28" s="20"/>
      <c r="I28" s="20">
        <f>F28-G28</f>
        <v>774568</v>
      </c>
      <c r="J28" s="20">
        <v>859502</v>
      </c>
      <c r="K28" s="20">
        <v>795205</v>
      </c>
      <c r="L28" s="20">
        <v>38931</v>
      </c>
      <c r="M28" s="20"/>
      <c r="N28" s="20">
        <f>K28-L28</f>
        <v>756274</v>
      </c>
      <c r="O28" s="20">
        <v>795205</v>
      </c>
      <c r="P28" s="20">
        <v>795205</v>
      </c>
      <c r="Q28" s="20">
        <v>4331</v>
      </c>
      <c r="R28" s="20"/>
      <c r="S28" s="20">
        <f>P28-Q28</f>
        <v>790874</v>
      </c>
      <c r="T28" s="20">
        <v>575697</v>
      </c>
      <c r="U28" s="20">
        <v>575697</v>
      </c>
      <c r="V28" s="20">
        <v>29355</v>
      </c>
      <c r="W28" s="20">
        <v>16164</v>
      </c>
      <c r="X28" s="20">
        <f>U28-V28-W28</f>
        <v>530178</v>
      </c>
      <c r="Y28" s="20">
        <v>783755</v>
      </c>
      <c r="Z28" s="20">
        <v>783755</v>
      </c>
      <c r="AA28" s="20">
        <v>17743</v>
      </c>
      <c r="AB28" s="20"/>
      <c r="AC28" s="20">
        <f>Z28-AA28</f>
        <v>766012</v>
      </c>
      <c r="AD28" s="20"/>
      <c r="AE28" s="20"/>
      <c r="AF28" s="20"/>
      <c r="AG28" s="20"/>
      <c r="AH28" s="20">
        <f t="shared" si="10"/>
        <v>0</v>
      </c>
      <c r="AI28" s="20">
        <v>747130</v>
      </c>
      <c r="AJ28" s="20">
        <v>747130</v>
      </c>
      <c r="AK28" s="20">
        <v>26986</v>
      </c>
      <c r="AL28" s="20"/>
      <c r="AM28" s="20">
        <f t="shared" si="11"/>
        <v>720144</v>
      </c>
      <c r="AN28" s="20">
        <v>735488</v>
      </c>
      <c r="AO28" s="20">
        <v>735488</v>
      </c>
      <c r="AP28" s="20">
        <v>44658</v>
      </c>
      <c r="AQ28" s="20"/>
      <c r="AR28" s="20">
        <f t="shared" si="12"/>
        <v>690830</v>
      </c>
      <c r="AS28" s="20">
        <v>735488</v>
      </c>
      <c r="AT28" s="20">
        <v>735488</v>
      </c>
      <c r="AU28" s="20">
        <v>33049</v>
      </c>
      <c r="AV28" s="20"/>
      <c r="AW28" s="20">
        <f t="shared" si="13"/>
        <v>702439</v>
      </c>
      <c r="AX28" s="20">
        <v>564247</v>
      </c>
      <c r="AY28" s="20">
        <v>507822.30000000005</v>
      </c>
      <c r="AZ28" s="20">
        <v>4974</v>
      </c>
      <c r="BA28" s="20"/>
      <c r="BB28" s="20">
        <f t="shared" si="14"/>
        <v>502848.30000000005</v>
      </c>
      <c r="BC28" s="20">
        <v>564247</v>
      </c>
      <c r="BD28" s="20">
        <v>507822.30000000005</v>
      </c>
      <c r="BE28" s="20">
        <v>18205</v>
      </c>
      <c r="BF28" s="20"/>
      <c r="BG28" s="20">
        <f t="shared" si="15"/>
        <v>489617.30000000005</v>
      </c>
      <c r="BH28" s="20">
        <v>564247</v>
      </c>
      <c r="BI28" s="20">
        <v>507822.30000000005</v>
      </c>
      <c r="BJ28" s="20">
        <v>2920</v>
      </c>
      <c r="BK28" s="20"/>
      <c r="BL28" s="20">
        <f t="shared" si="16"/>
        <v>504902.30000000005</v>
      </c>
    </row>
    <row r="29" spans="1:64" ht="15" x14ac:dyDescent="0.2">
      <c r="A29" s="26">
        <v>23</v>
      </c>
      <c r="B29" s="17" t="s">
        <v>12</v>
      </c>
      <c r="C29" s="18" t="s">
        <v>64</v>
      </c>
      <c r="D29" s="19" t="s">
        <v>53</v>
      </c>
      <c r="E29" s="20">
        <v>359861</v>
      </c>
      <c r="F29" s="20">
        <v>353654.55</v>
      </c>
      <c r="G29" s="20">
        <v>51434</v>
      </c>
      <c r="H29" s="20"/>
      <c r="I29" s="20">
        <f>F29-G29</f>
        <v>302220.55</v>
      </c>
      <c r="J29" s="20">
        <v>359861</v>
      </c>
      <c r="K29" s="20">
        <v>354631.05</v>
      </c>
      <c r="L29" s="20">
        <v>30911</v>
      </c>
      <c r="M29" s="20"/>
      <c r="N29" s="20">
        <f>K29-L29</f>
        <v>323720.05</v>
      </c>
      <c r="O29" s="20">
        <v>359861</v>
      </c>
      <c r="P29" s="20">
        <v>354631.05</v>
      </c>
      <c r="Q29" s="20">
        <v>18043</v>
      </c>
      <c r="R29" s="20">
        <v>9320</v>
      </c>
      <c r="S29" s="20">
        <f>P29-Q29-R29</f>
        <v>327268.05</v>
      </c>
      <c r="T29" s="20">
        <v>359861</v>
      </c>
      <c r="U29" s="20">
        <v>354631.05</v>
      </c>
      <c r="V29" s="20">
        <v>41210</v>
      </c>
      <c r="W29" s="20">
        <v>9320</v>
      </c>
      <c r="X29" s="20">
        <f>U29-V29-W29</f>
        <v>304101.05</v>
      </c>
      <c r="Y29" s="20">
        <v>359861</v>
      </c>
      <c r="Z29" s="20">
        <v>353654.55</v>
      </c>
      <c r="AA29" s="20">
        <v>14249</v>
      </c>
      <c r="AB29" s="20">
        <v>5862</v>
      </c>
      <c r="AC29" s="20">
        <f>Z29-AA29-AB29</f>
        <v>333543.55</v>
      </c>
      <c r="AD29" s="20">
        <v>359861</v>
      </c>
      <c r="AE29" s="20">
        <v>353654.55</v>
      </c>
      <c r="AF29" s="20">
        <v>4470</v>
      </c>
      <c r="AG29" s="20"/>
      <c r="AH29" s="20">
        <f t="shared" si="10"/>
        <v>349184.55</v>
      </c>
      <c r="AI29" s="20">
        <v>345501</v>
      </c>
      <c r="AJ29" s="20">
        <v>336026.39999999997</v>
      </c>
      <c r="AK29" s="20">
        <v>19021</v>
      </c>
      <c r="AL29" s="20"/>
      <c r="AM29" s="20">
        <f t="shared" si="11"/>
        <v>317005.39999999997</v>
      </c>
      <c r="AN29" s="20">
        <v>345501</v>
      </c>
      <c r="AO29" s="20">
        <v>340639.75</v>
      </c>
      <c r="AP29" s="20">
        <v>8810</v>
      </c>
      <c r="AQ29" s="20"/>
      <c r="AR29" s="20">
        <f t="shared" si="12"/>
        <v>331829.75</v>
      </c>
      <c r="AS29" s="20">
        <v>345501</v>
      </c>
      <c r="AT29" s="20">
        <v>340639.75</v>
      </c>
      <c r="AU29" s="20">
        <v>42014</v>
      </c>
      <c r="AV29" s="20"/>
      <c r="AW29" s="20">
        <f t="shared" si="13"/>
        <v>298625.75</v>
      </c>
      <c r="AX29" s="20">
        <v>345501</v>
      </c>
      <c r="AY29" s="20">
        <v>328225.94999999995</v>
      </c>
      <c r="AZ29" s="20">
        <v>54560</v>
      </c>
      <c r="BA29" s="20"/>
      <c r="BB29" s="20">
        <f t="shared" si="14"/>
        <v>273665.94999999995</v>
      </c>
      <c r="BC29" s="20">
        <v>345501</v>
      </c>
      <c r="BD29" s="20">
        <v>328225.94999999995</v>
      </c>
      <c r="BE29" s="20">
        <v>1508</v>
      </c>
      <c r="BF29" s="20"/>
      <c r="BG29" s="20">
        <f t="shared" si="15"/>
        <v>326717.94999999995</v>
      </c>
      <c r="BH29" s="20">
        <v>345501</v>
      </c>
      <c r="BI29" s="20">
        <v>328225.94999999995</v>
      </c>
      <c r="BJ29" s="20">
        <v>4605</v>
      </c>
      <c r="BK29" s="20"/>
      <c r="BL29" s="20">
        <f t="shared" si="16"/>
        <v>323620.94999999995</v>
      </c>
    </row>
    <row r="30" spans="1:64" ht="15" x14ac:dyDescent="0.2">
      <c r="A30" s="26">
        <v>25</v>
      </c>
      <c r="B30" s="17" t="s">
        <v>110</v>
      </c>
      <c r="C30" s="18">
        <v>0.94</v>
      </c>
      <c r="D30" s="19" t="s">
        <v>48</v>
      </c>
      <c r="E30" s="20">
        <v>310797</v>
      </c>
      <c r="F30" s="20">
        <v>304408.68</v>
      </c>
      <c r="G30" s="20">
        <v>4160</v>
      </c>
      <c r="H30" s="20">
        <v>9690</v>
      </c>
      <c r="I30" s="20">
        <f>F30-G30-H30</f>
        <v>290558.68</v>
      </c>
      <c r="J30" s="20">
        <v>341207</v>
      </c>
      <c r="K30" s="20">
        <v>323446</v>
      </c>
      <c r="L30" s="20">
        <v>2570</v>
      </c>
      <c r="M30" s="20"/>
      <c r="N30" s="20">
        <f>K30-L30-M30</f>
        <v>320876</v>
      </c>
      <c r="O30" s="20">
        <v>341207</v>
      </c>
      <c r="P30" s="20">
        <v>323446</v>
      </c>
      <c r="Q30" s="20">
        <v>47136</v>
      </c>
      <c r="R30" s="20"/>
      <c r="S30" s="20">
        <f>P30-Q30-R30</f>
        <v>276310</v>
      </c>
      <c r="T30" s="20">
        <v>341207</v>
      </c>
      <c r="U30" s="20">
        <v>332994.07999999996</v>
      </c>
      <c r="V30" s="20">
        <v>21239</v>
      </c>
      <c r="W30" s="20"/>
      <c r="X30" s="20">
        <f>U30-V30-W30</f>
        <v>311755.07999999996</v>
      </c>
      <c r="Y30" s="20">
        <v>341207</v>
      </c>
      <c r="Z30" s="20">
        <v>332994.07999999996</v>
      </c>
      <c r="AA30" s="20">
        <v>9923</v>
      </c>
      <c r="AB30" s="20"/>
      <c r="AC30" s="20">
        <f>Z30-AA30-AB30</f>
        <v>323071.07999999996</v>
      </c>
      <c r="AD30" s="20">
        <v>341207</v>
      </c>
      <c r="AE30" s="20">
        <v>332994.07999999996</v>
      </c>
      <c r="AF30" s="20">
        <v>8234</v>
      </c>
      <c r="AG30" s="20"/>
      <c r="AH30" s="20">
        <f>AE30-AF30-AG30</f>
        <v>324760.07999999996</v>
      </c>
      <c r="AI30" s="20">
        <v>341207</v>
      </c>
      <c r="AJ30" s="20">
        <v>332994.07999999996</v>
      </c>
      <c r="AK30" s="20">
        <v>18459</v>
      </c>
      <c r="AL30" s="20"/>
      <c r="AM30" s="20">
        <f>AJ30-AK30-AL30</f>
        <v>314535.07999999996</v>
      </c>
      <c r="AN30" s="20">
        <v>341207</v>
      </c>
      <c r="AO30" s="20">
        <v>332994.07999999996</v>
      </c>
      <c r="AP30" s="20">
        <v>28348</v>
      </c>
      <c r="AQ30" s="20"/>
      <c r="AR30" s="20">
        <f>AO30-AP30-AQ30</f>
        <v>304646.07999999996</v>
      </c>
      <c r="AS30" s="20">
        <v>341207</v>
      </c>
      <c r="AT30" s="20">
        <v>332994.07999999996</v>
      </c>
      <c r="AU30" s="20">
        <v>10027</v>
      </c>
      <c r="AV30" s="20"/>
      <c r="AW30" s="20">
        <f>AT30-AU30-AV30</f>
        <v>322967.07999999996</v>
      </c>
      <c r="AX30" s="20">
        <v>409937</v>
      </c>
      <c r="AY30" s="20">
        <v>368943.3</v>
      </c>
      <c r="AZ30" s="20">
        <v>17753</v>
      </c>
      <c r="BA30" s="20"/>
      <c r="BB30" s="20">
        <f>AY30-AZ30-BA30</f>
        <v>351190.3</v>
      </c>
      <c r="BC30" s="20">
        <v>409937</v>
      </c>
      <c r="BD30" s="20">
        <v>368943.3</v>
      </c>
      <c r="BE30" s="20"/>
      <c r="BF30" s="20"/>
      <c r="BG30" s="20">
        <f>BD30-BE30-BF30</f>
        <v>368943.3</v>
      </c>
      <c r="BH30" s="20">
        <v>409937</v>
      </c>
      <c r="BI30" s="20">
        <v>368943.3</v>
      </c>
      <c r="BJ30" s="20">
        <v>746</v>
      </c>
      <c r="BK30" s="20"/>
      <c r="BL30" s="20">
        <f>BI30-BJ30-BK30</f>
        <v>368197.3</v>
      </c>
    </row>
    <row r="31" spans="1:64" ht="15" x14ac:dyDescent="0.2">
      <c r="A31" s="26">
        <v>26</v>
      </c>
      <c r="B31" s="17" t="s">
        <v>116</v>
      </c>
      <c r="C31" s="18">
        <v>1</v>
      </c>
      <c r="D31" s="19" t="s">
        <v>117</v>
      </c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>
        <v>39242</v>
      </c>
      <c r="AE31" s="20">
        <v>39242</v>
      </c>
      <c r="AF31" s="20"/>
      <c r="AG31" s="20"/>
      <c r="AH31" s="20">
        <f>AE31-AF31-AG31</f>
        <v>39242</v>
      </c>
      <c r="AI31" s="20">
        <v>56161</v>
      </c>
      <c r="AJ31" s="20">
        <v>47736.85</v>
      </c>
      <c r="AK31" s="20"/>
      <c r="AL31" s="20"/>
      <c r="AM31" s="20">
        <f>AJ31-AK31-AL31</f>
        <v>47736.85</v>
      </c>
      <c r="AN31" s="20">
        <v>56161</v>
      </c>
      <c r="AO31" s="20">
        <v>47736.85</v>
      </c>
      <c r="AP31" s="20"/>
      <c r="AQ31" s="20"/>
      <c r="AR31" s="20">
        <f>AO31-AP31-AQ31</f>
        <v>47736.85</v>
      </c>
      <c r="AS31" s="20">
        <v>56161</v>
      </c>
      <c r="AT31" s="20">
        <v>47736.85</v>
      </c>
      <c r="AU31" s="20"/>
      <c r="AV31" s="20"/>
      <c r="AW31" s="20">
        <f>AT31-AU31-AV31</f>
        <v>47736.85</v>
      </c>
      <c r="AX31" s="20">
        <v>56161</v>
      </c>
      <c r="AY31" s="20">
        <v>47736.85</v>
      </c>
      <c r="AZ31" s="20">
        <v>10774</v>
      </c>
      <c r="BA31" s="20"/>
      <c r="BB31" s="20">
        <f>AY31-AZ31-BA31</f>
        <v>36962.85</v>
      </c>
      <c r="BC31" s="20">
        <v>56161</v>
      </c>
      <c r="BD31" s="20">
        <v>47736.85</v>
      </c>
      <c r="BE31" s="20"/>
      <c r="BF31" s="20"/>
      <c r="BG31" s="20">
        <f>BD31-BE31-BF31</f>
        <v>47736.85</v>
      </c>
      <c r="BH31" s="20"/>
      <c r="BI31" s="20"/>
      <c r="BJ31" s="20"/>
      <c r="BK31" s="20"/>
      <c r="BL31" s="20"/>
    </row>
    <row r="32" spans="1:64" ht="15" x14ac:dyDescent="0.2">
      <c r="A32" s="26">
        <v>27</v>
      </c>
      <c r="B32" s="17" t="s">
        <v>111</v>
      </c>
      <c r="C32" s="18">
        <v>1</v>
      </c>
      <c r="D32" s="19" t="s">
        <v>47</v>
      </c>
      <c r="E32" s="20">
        <v>157395</v>
      </c>
      <c r="F32" s="20">
        <v>157395</v>
      </c>
      <c r="G32" s="20">
        <v>8245</v>
      </c>
      <c r="H32" s="20"/>
      <c r="I32" s="20">
        <f>F32-G32-H32</f>
        <v>149150</v>
      </c>
      <c r="J32" s="20">
        <v>157395</v>
      </c>
      <c r="K32" s="20">
        <v>157395</v>
      </c>
      <c r="L32" s="20">
        <v>6596</v>
      </c>
      <c r="M32" s="20"/>
      <c r="N32" s="20">
        <f>K32-L32-M32</f>
        <v>150799</v>
      </c>
      <c r="O32" s="20">
        <v>157395</v>
      </c>
      <c r="P32" s="20">
        <v>157395</v>
      </c>
      <c r="Q32" s="20"/>
      <c r="R32" s="20"/>
      <c r="S32" s="20">
        <f>P32-Q32-R32</f>
        <v>157395</v>
      </c>
      <c r="T32" s="20">
        <v>148464</v>
      </c>
      <c r="U32" s="20">
        <v>148464</v>
      </c>
      <c r="V32" s="20"/>
      <c r="W32" s="20"/>
      <c r="X32" s="20">
        <f>U32-V32-W32</f>
        <v>148464</v>
      </c>
      <c r="Y32" s="20">
        <v>148464</v>
      </c>
      <c r="Z32" s="20">
        <v>148464</v>
      </c>
      <c r="AA32" s="20"/>
      <c r="AB32" s="20"/>
      <c r="AC32" s="20">
        <f>Z32-AA32-AB32</f>
        <v>148464</v>
      </c>
      <c r="AD32" s="20">
        <v>148464</v>
      </c>
      <c r="AE32" s="20">
        <v>148464</v>
      </c>
      <c r="AF32" s="20"/>
      <c r="AG32" s="20"/>
      <c r="AH32" s="20">
        <f>AE32-AF32-AG32</f>
        <v>148464</v>
      </c>
      <c r="AI32" s="20">
        <v>344608</v>
      </c>
      <c r="AJ32" s="20">
        <v>344608</v>
      </c>
      <c r="AK32" s="20"/>
      <c r="AL32" s="20"/>
      <c r="AM32" s="20">
        <f>AJ32-AK32-AL32</f>
        <v>344608</v>
      </c>
      <c r="AN32" s="20">
        <v>398997</v>
      </c>
      <c r="AO32" s="20">
        <v>398997</v>
      </c>
      <c r="AP32" s="20">
        <v>6042</v>
      </c>
      <c r="AQ32" s="20"/>
      <c r="AR32" s="20">
        <f>AO32-AP32-AQ32</f>
        <v>392955</v>
      </c>
      <c r="AS32" s="20">
        <v>398997</v>
      </c>
      <c r="AT32" s="20">
        <v>398997</v>
      </c>
      <c r="AU32" s="20">
        <v>3943</v>
      </c>
      <c r="AV32" s="20"/>
      <c r="AW32" s="20">
        <f>AT32-AU32-AV32</f>
        <v>395054</v>
      </c>
      <c r="AX32" s="20">
        <v>398997</v>
      </c>
      <c r="AY32" s="20">
        <v>398997</v>
      </c>
      <c r="AZ32" s="20">
        <v>19723</v>
      </c>
      <c r="BA32" s="20"/>
      <c r="BB32" s="20">
        <f>AY32-AZ32-BA32</f>
        <v>379274</v>
      </c>
      <c r="BC32" s="20">
        <v>398997</v>
      </c>
      <c r="BD32" s="20">
        <v>398997</v>
      </c>
      <c r="BE32" s="20">
        <v>3843</v>
      </c>
      <c r="BF32" s="20"/>
      <c r="BG32" s="20">
        <f>BD32-BE32-BF32</f>
        <v>395154</v>
      </c>
      <c r="BH32" s="20">
        <v>398997</v>
      </c>
      <c r="BI32" s="20">
        <v>398997</v>
      </c>
      <c r="BJ32" s="20"/>
      <c r="BK32" s="20"/>
      <c r="BL32" s="20">
        <f>BI32-BJ32-BK32</f>
        <v>398997</v>
      </c>
    </row>
    <row r="33" spans="1:64" ht="15" x14ac:dyDescent="0.25">
      <c r="A33" s="26">
        <v>29</v>
      </c>
      <c r="B33" s="17" t="s">
        <v>43</v>
      </c>
      <c r="C33" s="18">
        <v>0.85</v>
      </c>
      <c r="D33" s="19" t="s">
        <v>85</v>
      </c>
      <c r="E33" s="20">
        <v>21887</v>
      </c>
      <c r="F33" s="20">
        <v>18603.95</v>
      </c>
      <c r="G33" s="20">
        <v>4595.9500000000007</v>
      </c>
      <c r="H33" s="20"/>
      <c r="I33" s="20">
        <f t="shared" ref="I33:I35" si="17">F33-G33-H33</f>
        <v>14008</v>
      </c>
      <c r="J33" s="20">
        <v>21887</v>
      </c>
      <c r="K33" s="20">
        <v>18603.95</v>
      </c>
      <c r="L33" s="20"/>
      <c r="M33" s="20"/>
      <c r="N33" s="20">
        <f>K33-L33-M33</f>
        <v>18603.95</v>
      </c>
      <c r="O33" s="20"/>
      <c r="P33" s="20">
        <v>21887</v>
      </c>
      <c r="Q33" s="20">
        <v>18603.95</v>
      </c>
      <c r="R33" s="20"/>
      <c r="S33" s="20">
        <f>P33-Q33-R33</f>
        <v>3283.0499999999993</v>
      </c>
      <c r="T33" s="20">
        <v>21887</v>
      </c>
      <c r="U33" s="20">
        <v>18603.95</v>
      </c>
      <c r="V33" s="20"/>
      <c r="W33" s="20"/>
      <c r="X33" s="20">
        <f>U33-V33-W33</f>
        <v>18603.95</v>
      </c>
      <c r="Y33" s="20">
        <v>21887</v>
      </c>
      <c r="Z33" s="20">
        <v>18603.95</v>
      </c>
      <c r="AA33" s="20"/>
      <c r="AB33" s="20"/>
      <c r="AC33" s="20">
        <f>Z33-AA33-AB33</f>
        <v>18603.95</v>
      </c>
      <c r="AD33" s="20">
        <v>21887</v>
      </c>
      <c r="AE33" s="20">
        <v>18603.95</v>
      </c>
      <c r="AF33" s="20"/>
      <c r="AG33" s="20"/>
      <c r="AH33" s="20">
        <f>AE33-AF33-AG33</f>
        <v>18603.95</v>
      </c>
      <c r="AI33" s="20">
        <v>21887</v>
      </c>
      <c r="AJ33" s="20">
        <v>18603.95</v>
      </c>
      <c r="AK33" s="20"/>
      <c r="AL33" s="20"/>
      <c r="AM33" s="20">
        <f>AJ33-AK33-AL33</f>
        <v>18603.95</v>
      </c>
      <c r="AN33" s="39">
        <v>21887</v>
      </c>
      <c r="AO33" s="20">
        <v>18603.95</v>
      </c>
      <c r="AP33" s="20">
        <v>3721</v>
      </c>
      <c r="AQ33" s="20"/>
      <c r="AR33" s="20">
        <f>AO33-AP33-AQ33</f>
        <v>14882.95</v>
      </c>
      <c r="AS33" s="20">
        <v>21887</v>
      </c>
      <c r="AT33" s="20">
        <v>18603.95</v>
      </c>
      <c r="AU33" s="20">
        <v>1860</v>
      </c>
      <c r="AV33" s="20"/>
      <c r="AW33" s="20">
        <f>AT33-AU33-AV33</f>
        <v>16743.95</v>
      </c>
      <c r="AX33" s="20">
        <v>21887</v>
      </c>
      <c r="AY33" s="20">
        <v>18603.95</v>
      </c>
      <c r="AZ33" s="20">
        <v>1751</v>
      </c>
      <c r="BA33" s="20"/>
      <c r="BB33" s="20">
        <f>AY33-AZ33-BA33</f>
        <v>16852.95</v>
      </c>
      <c r="BC33" s="20">
        <v>21887</v>
      </c>
      <c r="BD33" s="20">
        <v>18603.95</v>
      </c>
      <c r="BE33" s="20"/>
      <c r="BF33" s="20"/>
      <c r="BG33" s="20">
        <f>BD33-BE33-BF33</f>
        <v>18603.95</v>
      </c>
      <c r="BH33" s="20">
        <v>21887</v>
      </c>
      <c r="BI33" s="20">
        <v>18603.95</v>
      </c>
      <c r="BJ33" s="20">
        <v>10506</v>
      </c>
      <c r="BK33" s="20"/>
      <c r="BL33" s="20">
        <f>BI33-BJ33-BK33</f>
        <v>8097.9500000000007</v>
      </c>
    </row>
    <row r="34" spans="1:64" ht="15" x14ac:dyDescent="0.2">
      <c r="A34" s="26">
        <v>31</v>
      </c>
      <c r="B34" s="17" t="s">
        <v>30</v>
      </c>
      <c r="C34" s="18">
        <v>1</v>
      </c>
      <c r="D34" s="19" t="s">
        <v>82</v>
      </c>
      <c r="E34" s="20">
        <v>134660</v>
      </c>
      <c r="F34" s="20">
        <v>134660</v>
      </c>
      <c r="G34" s="20">
        <v>24821</v>
      </c>
      <c r="H34" s="20">
        <v>19705</v>
      </c>
      <c r="I34" s="20">
        <f t="shared" si="17"/>
        <v>90134</v>
      </c>
      <c r="J34" s="20">
        <v>134660</v>
      </c>
      <c r="K34" s="20">
        <v>134660</v>
      </c>
      <c r="L34" s="20">
        <v>2838</v>
      </c>
      <c r="M34" s="20"/>
      <c r="N34" s="20">
        <f>K34-L34</f>
        <v>131822</v>
      </c>
      <c r="O34" s="20">
        <v>134660</v>
      </c>
      <c r="P34" s="20">
        <v>134660</v>
      </c>
      <c r="Q34" s="20"/>
      <c r="R34" s="20"/>
      <c r="S34" s="20">
        <f>P34-Q34</f>
        <v>134660</v>
      </c>
      <c r="T34" s="20">
        <v>134660</v>
      </c>
      <c r="U34" s="20">
        <v>134660</v>
      </c>
      <c r="V34" s="20"/>
      <c r="W34" s="20"/>
      <c r="X34" s="20">
        <f>U34-V34</f>
        <v>134660</v>
      </c>
      <c r="Y34" s="20">
        <v>134660</v>
      </c>
      <c r="Z34" s="20">
        <v>134660</v>
      </c>
      <c r="AA34" s="20"/>
      <c r="AB34" s="20"/>
      <c r="AC34" s="20">
        <f>Z34-AA34</f>
        <v>134660</v>
      </c>
      <c r="AD34" s="20">
        <v>134660</v>
      </c>
      <c r="AE34" s="20">
        <v>134660</v>
      </c>
      <c r="AF34" s="20">
        <v>34331</v>
      </c>
      <c r="AG34" s="20"/>
      <c r="AH34" s="20">
        <f>AE34-AF34</f>
        <v>100329</v>
      </c>
      <c r="AI34" s="20">
        <f>134660+44336</f>
        <v>178996</v>
      </c>
      <c r="AJ34" s="20">
        <f>134660+44336</f>
        <v>178996</v>
      </c>
      <c r="AK34" s="20">
        <v>30239</v>
      </c>
      <c r="AL34" s="20"/>
      <c r="AM34" s="20">
        <f>AJ34-AK34</f>
        <v>148757</v>
      </c>
      <c r="AN34" s="20"/>
      <c r="AO34" s="20"/>
      <c r="AP34" s="20"/>
      <c r="AQ34" s="20"/>
      <c r="AR34" s="20">
        <f>AO34-AP34</f>
        <v>0</v>
      </c>
      <c r="AS34" s="20">
        <v>178996</v>
      </c>
      <c r="AT34" s="20">
        <v>178996</v>
      </c>
      <c r="AU34" s="20"/>
      <c r="AV34" s="20"/>
      <c r="AW34" s="20">
        <f>AT34-AU34</f>
        <v>178996</v>
      </c>
      <c r="AX34" s="20">
        <v>178996</v>
      </c>
      <c r="AY34" s="20">
        <v>161096.4</v>
      </c>
      <c r="AZ34" s="20">
        <v>1878</v>
      </c>
      <c r="BA34" s="20"/>
      <c r="BB34" s="20">
        <f>AY34-AZ34</f>
        <v>159218.4</v>
      </c>
      <c r="BC34" s="20">
        <v>178996</v>
      </c>
      <c r="BD34" s="20">
        <v>161096.4</v>
      </c>
      <c r="BE34" s="20">
        <v>7980</v>
      </c>
      <c r="BF34" s="20"/>
      <c r="BG34" s="20">
        <f>BD34-BE34</f>
        <v>153116.4</v>
      </c>
      <c r="BH34" s="20"/>
      <c r="BI34" s="20"/>
      <c r="BJ34" s="20"/>
      <c r="BK34" s="20"/>
      <c r="BL34" s="20">
        <f>BI34-BJ34</f>
        <v>0</v>
      </c>
    </row>
    <row r="35" spans="1:64" ht="15" x14ac:dyDescent="0.2">
      <c r="A35" s="26">
        <v>32</v>
      </c>
      <c r="B35" s="17" t="s">
        <v>113</v>
      </c>
      <c r="C35" s="18">
        <v>0.95</v>
      </c>
      <c r="D35" s="19" t="s">
        <v>114</v>
      </c>
      <c r="E35" s="20"/>
      <c r="F35" s="20"/>
      <c r="G35" s="20"/>
      <c r="H35" s="20"/>
      <c r="I35" s="20">
        <f t="shared" si="17"/>
        <v>0</v>
      </c>
      <c r="J35" s="20">
        <v>150152</v>
      </c>
      <c r="K35" s="20">
        <v>142644.4</v>
      </c>
      <c r="L35" s="20">
        <v>879</v>
      </c>
      <c r="M35" s="20"/>
      <c r="N35" s="20">
        <f>K35-L35-M35</f>
        <v>141765.4</v>
      </c>
      <c r="O35" s="20">
        <v>150152</v>
      </c>
      <c r="P35" s="20">
        <v>142644.4</v>
      </c>
      <c r="Q35" s="20">
        <v>824</v>
      </c>
      <c r="R35" s="20"/>
      <c r="S35" s="20">
        <f>P35-Q35-R35</f>
        <v>141820.4</v>
      </c>
      <c r="T35" s="20">
        <v>150152</v>
      </c>
      <c r="U35" s="20">
        <v>142644.4</v>
      </c>
      <c r="V35" s="20">
        <v>1128</v>
      </c>
      <c r="W35" s="20"/>
      <c r="X35" s="20">
        <f>U35-V35-W35</f>
        <v>141516.4</v>
      </c>
      <c r="Y35" s="20">
        <v>150152</v>
      </c>
      <c r="Z35" s="20">
        <v>142644.4</v>
      </c>
      <c r="AA35" s="20">
        <v>3173</v>
      </c>
      <c r="AB35" s="20"/>
      <c r="AC35" s="20">
        <f>Z35-AA35-AB35</f>
        <v>139471.4</v>
      </c>
      <c r="AD35" s="20">
        <v>150152</v>
      </c>
      <c r="AE35" s="20">
        <v>142644.4</v>
      </c>
      <c r="AF35" s="20">
        <v>3173</v>
      </c>
      <c r="AG35" s="20"/>
      <c r="AH35" s="20">
        <f>AE35-AF35-AG35</f>
        <v>139471.4</v>
      </c>
      <c r="AI35" s="20">
        <v>150152</v>
      </c>
      <c r="AJ35" s="20">
        <v>142644.4</v>
      </c>
      <c r="AK35" s="20">
        <v>2170</v>
      </c>
      <c r="AL35" s="20"/>
      <c r="AM35" s="20">
        <f>AJ35-AK35-AL35</f>
        <v>140474.4</v>
      </c>
      <c r="AN35" s="20">
        <v>150152</v>
      </c>
      <c r="AO35" s="20">
        <v>142644.4</v>
      </c>
      <c r="AP35" s="20"/>
      <c r="AQ35" s="20"/>
      <c r="AR35" s="20">
        <f>AO35-AP35-AQ35</f>
        <v>142644.4</v>
      </c>
      <c r="AS35" s="20">
        <v>188951</v>
      </c>
      <c r="AT35" s="20">
        <v>179503.44999999998</v>
      </c>
      <c r="AU35" s="20">
        <v>4052</v>
      </c>
      <c r="AV35" s="20"/>
      <c r="AW35" s="20">
        <f>AT35-AU35-AV35</f>
        <v>175451.44999999998</v>
      </c>
      <c r="AX35" s="20">
        <v>187340</v>
      </c>
      <c r="AY35" s="20">
        <v>177973</v>
      </c>
      <c r="AZ35" s="20">
        <v>2419</v>
      </c>
      <c r="BA35" s="20"/>
      <c r="BB35" s="20">
        <f>AY35-AZ35-BA35</f>
        <v>175554</v>
      </c>
      <c r="BC35" s="20">
        <v>187340</v>
      </c>
      <c r="BD35" s="20">
        <v>177973</v>
      </c>
      <c r="BE35" s="20"/>
      <c r="BF35" s="20"/>
      <c r="BG35" s="20">
        <f>BD35-BE35-BF35</f>
        <v>177973</v>
      </c>
      <c r="BH35" s="20">
        <v>187340</v>
      </c>
      <c r="BI35" s="20">
        <v>177973</v>
      </c>
      <c r="BJ35" s="20">
        <v>3173</v>
      </c>
      <c r="BK35" s="20"/>
      <c r="BL35" s="20">
        <f>BI35-BJ35-BK35</f>
        <v>174800</v>
      </c>
    </row>
    <row r="36" spans="1:64" ht="15" x14ac:dyDescent="0.2">
      <c r="A36" s="26">
        <v>33</v>
      </c>
      <c r="B36" s="17" t="s">
        <v>22</v>
      </c>
      <c r="C36" s="18" t="s">
        <v>41</v>
      </c>
      <c r="D36" s="19" t="s">
        <v>71</v>
      </c>
      <c r="E36" s="20">
        <v>774978</v>
      </c>
      <c r="F36" s="20">
        <v>1001181.55</v>
      </c>
      <c r="G36" s="20">
        <v>62960</v>
      </c>
      <c r="H36" s="20"/>
      <c r="I36" s="20">
        <f>F36-G36</f>
        <v>938221.55</v>
      </c>
      <c r="J36" s="20"/>
      <c r="K36" s="20"/>
      <c r="L36" s="20"/>
      <c r="M36" s="20"/>
      <c r="N36" s="20">
        <f>K36-L36</f>
        <v>0</v>
      </c>
      <c r="O36" s="20"/>
      <c r="P36" s="20"/>
      <c r="Q36" s="20"/>
      <c r="R36" s="20"/>
      <c r="S36" s="20">
        <f>P36-Q36</f>
        <v>0</v>
      </c>
      <c r="T36" s="20">
        <v>839669</v>
      </c>
      <c r="U36" s="20">
        <v>1080664.05</v>
      </c>
      <c r="V36" s="20">
        <v>99835</v>
      </c>
      <c r="W36" s="20"/>
      <c r="X36" s="20">
        <f>U36-V36</f>
        <v>980829.05</v>
      </c>
      <c r="Y36" s="20"/>
      <c r="Z36" s="20"/>
      <c r="AA36" s="20"/>
      <c r="AB36" s="20"/>
      <c r="AC36" s="20">
        <f>Z36-AA36</f>
        <v>0</v>
      </c>
      <c r="AD36" s="20">
        <v>857251</v>
      </c>
      <c r="AE36" s="20">
        <v>1102641.55</v>
      </c>
      <c r="AF36" s="20">
        <v>91495</v>
      </c>
      <c r="AG36" s="20"/>
      <c r="AH36" s="20">
        <f>AE36-AF36</f>
        <v>1011146.55</v>
      </c>
      <c r="AI36" s="20">
        <v>810621</v>
      </c>
      <c r="AJ36" s="20">
        <v>1043239.85</v>
      </c>
      <c r="AK36" s="20">
        <v>69635</v>
      </c>
      <c r="AL36" s="20">
        <v>200405</v>
      </c>
      <c r="AM36" s="20">
        <f>AJ36-AK36-AL36</f>
        <v>773199.85</v>
      </c>
      <c r="AN36" s="20">
        <v>782592</v>
      </c>
      <c r="AO36" s="20">
        <v>1006446.35</v>
      </c>
      <c r="AP36" s="20">
        <v>52709</v>
      </c>
      <c r="AQ36" s="20"/>
      <c r="AR36" s="20">
        <f>AO36-AP36</f>
        <v>953737.35</v>
      </c>
      <c r="AS36" s="20">
        <v>780520</v>
      </c>
      <c r="AT36" s="20">
        <v>1003338.35</v>
      </c>
      <c r="AU36" s="20">
        <v>30564</v>
      </c>
      <c r="AV36" s="20"/>
      <c r="AW36" s="20">
        <f>AT36-AU36</f>
        <v>972774.35</v>
      </c>
      <c r="AX36" s="20">
        <v>742103</v>
      </c>
      <c r="AY36" s="20">
        <v>742103</v>
      </c>
      <c r="AZ36" s="20">
        <v>120001</v>
      </c>
      <c r="BA36" s="20"/>
      <c r="BB36" s="20">
        <f>AY36-AZ36</f>
        <v>622102</v>
      </c>
      <c r="BC36" s="20">
        <v>738100</v>
      </c>
      <c r="BD36" s="20">
        <v>738100</v>
      </c>
      <c r="BE36" s="20">
        <v>48814</v>
      </c>
      <c r="BF36" s="20"/>
      <c r="BG36" s="20">
        <f>BD36-BE36</f>
        <v>689286</v>
      </c>
      <c r="BH36" s="20">
        <v>738100</v>
      </c>
      <c r="BI36" s="20">
        <v>738100</v>
      </c>
      <c r="BJ36" s="20">
        <v>78432</v>
      </c>
      <c r="BK36" s="20"/>
      <c r="BL36" s="20">
        <f>BI36-BJ36</f>
        <v>659668</v>
      </c>
    </row>
    <row r="37" spans="1:64" ht="15" x14ac:dyDescent="0.2">
      <c r="A37" s="26">
        <v>34</v>
      </c>
      <c r="B37" s="17" t="s">
        <v>13</v>
      </c>
      <c r="C37" s="18">
        <v>0.75</v>
      </c>
      <c r="D37" s="19" t="s">
        <v>57</v>
      </c>
      <c r="E37" s="20">
        <v>49011</v>
      </c>
      <c r="F37" s="20">
        <v>39873</v>
      </c>
      <c r="G37" s="20"/>
      <c r="H37" s="20"/>
      <c r="I37" s="20">
        <f>F37-G37</f>
        <v>39873</v>
      </c>
      <c r="J37" s="20">
        <v>49011</v>
      </c>
      <c r="K37" s="20">
        <v>39873</v>
      </c>
      <c r="L37" s="20"/>
      <c r="M37" s="20"/>
      <c r="N37" s="20">
        <f>K37-L37</f>
        <v>39873</v>
      </c>
      <c r="O37" s="20">
        <v>49011</v>
      </c>
      <c r="P37" s="20">
        <v>39873</v>
      </c>
      <c r="Q37" s="20"/>
      <c r="R37" s="20"/>
      <c r="S37" s="20">
        <f>P37-Q37</f>
        <v>39873</v>
      </c>
      <c r="T37" s="20">
        <v>44011</v>
      </c>
      <c r="U37" s="20">
        <v>36123</v>
      </c>
      <c r="V37" s="20"/>
      <c r="W37" s="20"/>
      <c r="X37" s="20">
        <f>U37-V37</f>
        <v>36123</v>
      </c>
      <c r="Y37" s="20">
        <v>44011</v>
      </c>
      <c r="Z37" s="20">
        <v>36123</v>
      </c>
      <c r="AA37" s="20"/>
      <c r="AB37" s="20"/>
      <c r="AC37" s="20">
        <f>Z37-AA37</f>
        <v>36123</v>
      </c>
      <c r="AD37" s="20">
        <v>44011</v>
      </c>
      <c r="AE37" s="20">
        <v>36123</v>
      </c>
      <c r="AF37" s="20"/>
      <c r="AG37" s="20"/>
      <c r="AH37" s="20">
        <f>AE37-AF37</f>
        <v>36123</v>
      </c>
      <c r="AI37" s="20">
        <v>44011</v>
      </c>
      <c r="AJ37" s="20">
        <v>36123</v>
      </c>
      <c r="AK37" s="20">
        <v>2596</v>
      </c>
      <c r="AL37" s="20"/>
      <c r="AM37" s="20">
        <f>AJ37-AK37</f>
        <v>33527</v>
      </c>
      <c r="AN37" s="20"/>
      <c r="AO37" s="20"/>
      <c r="AP37" s="20"/>
      <c r="AQ37" s="20"/>
      <c r="AR37" s="20">
        <f>AO37-AP37</f>
        <v>0</v>
      </c>
      <c r="AS37" s="20"/>
      <c r="AT37" s="20"/>
      <c r="AU37" s="20"/>
      <c r="AV37" s="20"/>
      <c r="AW37" s="20">
        <f>AT37-AU37</f>
        <v>0</v>
      </c>
      <c r="AX37" s="20"/>
      <c r="AY37" s="20"/>
      <c r="AZ37" s="20"/>
      <c r="BA37" s="20"/>
      <c r="BB37" s="20">
        <f>AY37-AZ37</f>
        <v>0</v>
      </c>
      <c r="BC37" s="20"/>
      <c r="BD37" s="20"/>
      <c r="BE37" s="20"/>
      <c r="BF37" s="20"/>
      <c r="BG37" s="20">
        <f>BD37-BE37</f>
        <v>0</v>
      </c>
      <c r="BH37" s="20"/>
      <c r="BI37" s="20"/>
      <c r="BJ37" s="20"/>
      <c r="BK37" s="20"/>
      <c r="BL37" s="20">
        <f>BI37-BJ37</f>
        <v>0</v>
      </c>
    </row>
    <row r="38" spans="1:64" ht="15" x14ac:dyDescent="0.2">
      <c r="A38" s="26">
        <v>35</v>
      </c>
      <c r="B38" s="17" t="s">
        <v>14</v>
      </c>
      <c r="C38" s="18">
        <v>0.85</v>
      </c>
      <c r="D38" s="19" t="s">
        <v>72</v>
      </c>
      <c r="E38" s="20">
        <v>132933</v>
      </c>
      <c r="F38" s="20">
        <v>112993</v>
      </c>
      <c r="G38" s="20"/>
      <c r="H38" s="20"/>
      <c r="I38" s="20">
        <f>F38-G38</f>
        <v>112993</v>
      </c>
      <c r="J38" s="20">
        <v>132933</v>
      </c>
      <c r="K38" s="20">
        <v>112993</v>
      </c>
      <c r="L38" s="20">
        <v>12624</v>
      </c>
      <c r="M38" s="20"/>
      <c r="N38" s="20">
        <f>K38-L38</f>
        <v>100369</v>
      </c>
      <c r="O38" s="20">
        <v>132933</v>
      </c>
      <c r="P38" s="20">
        <v>112993</v>
      </c>
      <c r="Q38" s="20">
        <v>26129</v>
      </c>
      <c r="R38" s="20"/>
      <c r="S38" s="20">
        <f>P38-Q38</f>
        <v>86864</v>
      </c>
      <c r="T38" s="20">
        <v>132933</v>
      </c>
      <c r="U38" s="20">
        <v>112993</v>
      </c>
      <c r="V38" s="20">
        <v>51542</v>
      </c>
      <c r="W38" s="20"/>
      <c r="X38" s="20">
        <f>U38-V38</f>
        <v>61451</v>
      </c>
      <c r="Y38" s="20"/>
      <c r="Z38" s="20"/>
      <c r="AA38" s="20"/>
      <c r="AB38" s="20"/>
      <c r="AC38" s="20">
        <f>Z38-AA38</f>
        <v>0</v>
      </c>
      <c r="AD38" s="20"/>
      <c r="AE38" s="20"/>
      <c r="AF38" s="20"/>
      <c r="AG38" s="20"/>
      <c r="AH38" s="20">
        <f>AE38-AF38</f>
        <v>0</v>
      </c>
      <c r="AI38" s="20"/>
      <c r="AJ38" s="20"/>
      <c r="AK38" s="20"/>
      <c r="AL38" s="20"/>
      <c r="AM38" s="20">
        <f>AJ38-AK38</f>
        <v>0</v>
      </c>
      <c r="AN38" s="20"/>
      <c r="AO38" s="20"/>
      <c r="AP38" s="20"/>
      <c r="AQ38" s="20"/>
      <c r="AR38" s="20">
        <f>AO38-AP38</f>
        <v>0</v>
      </c>
      <c r="AS38" s="20"/>
      <c r="AT38" s="20"/>
      <c r="AU38" s="20"/>
      <c r="AV38" s="20"/>
      <c r="AW38" s="20">
        <f>AT38-AU38</f>
        <v>0</v>
      </c>
      <c r="AX38" s="20"/>
      <c r="AY38" s="20"/>
      <c r="AZ38" s="20"/>
      <c r="BA38" s="20"/>
      <c r="BB38" s="20">
        <f>AY38-AZ38</f>
        <v>0</v>
      </c>
      <c r="BC38" s="20"/>
      <c r="BD38" s="20"/>
      <c r="BE38" s="20"/>
      <c r="BF38" s="20"/>
      <c r="BG38" s="20">
        <f>BD38-BE38</f>
        <v>0</v>
      </c>
      <c r="BH38" s="20"/>
      <c r="BI38" s="20"/>
      <c r="BJ38" s="20"/>
      <c r="BK38" s="20"/>
      <c r="BL38" s="20">
        <f>BI38-BJ38</f>
        <v>0</v>
      </c>
    </row>
    <row r="39" spans="1:64" ht="15" x14ac:dyDescent="0.2">
      <c r="A39" s="26">
        <v>36</v>
      </c>
      <c r="B39" s="17" t="s">
        <v>27</v>
      </c>
      <c r="C39" s="18">
        <v>0.85</v>
      </c>
      <c r="D39" s="19" t="s">
        <v>79</v>
      </c>
      <c r="E39" s="20">
        <v>566905</v>
      </c>
      <c r="F39" s="20">
        <v>481869.25</v>
      </c>
      <c r="G39" s="20">
        <v>21516</v>
      </c>
      <c r="H39" s="20"/>
      <c r="I39" s="20">
        <f>F39-G39-H39</f>
        <v>460353.25</v>
      </c>
      <c r="J39" s="20">
        <v>566905</v>
      </c>
      <c r="K39" s="20">
        <v>481869.25</v>
      </c>
      <c r="L39" s="20">
        <v>9299</v>
      </c>
      <c r="M39" s="20"/>
      <c r="N39" s="20">
        <f>K39-L39</f>
        <v>472570.25</v>
      </c>
      <c r="O39" s="20">
        <v>544504</v>
      </c>
      <c r="P39" s="20">
        <v>462828.39999999997</v>
      </c>
      <c r="Q39" s="20">
        <v>22091</v>
      </c>
      <c r="R39" s="20"/>
      <c r="S39" s="20">
        <f>P39-Q39</f>
        <v>440737.39999999997</v>
      </c>
      <c r="T39" s="20">
        <v>544504</v>
      </c>
      <c r="U39" s="20">
        <v>462828.39999999997</v>
      </c>
      <c r="V39" s="20">
        <v>3273</v>
      </c>
      <c r="W39" s="20"/>
      <c r="X39" s="20">
        <f>U39-V39</f>
        <v>459555.39999999997</v>
      </c>
      <c r="Y39" s="20">
        <v>544504</v>
      </c>
      <c r="Z39" s="20">
        <v>462828.39999999997</v>
      </c>
      <c r="AA39" s="20">
        <v>10196</v>
      </c>
      <c r="AB39" s="20"/>
      <c r="AC39" s="20">
        <f>Z39-AA39</f>
        <v>452632.39999999997</v>
      </c>
      <c r="AD39" s="20">
        <v>674555</v>
      </c>
      <c r="AE39" s="20">
        <v>573371.75</v>
      </c>
      <c r="AF39" s="20">
        <v>5252</v>
      </c>
      <c r="AG39" s="20"/>
      <c r="AH39" s="20">
        <f>AE39-AF39</f>
        <v>568119.75</v>
      </c>
      <c r="AI39" s="20">
        <v>674555</v>
      </c>
      <c r="AJ39" s="20">
        <v>573371.75</v>
      </c>
      <c r="AK39" s="20">
        <v>10781</v>
      </c>
      <c r="AL39" s="20"/>
      <c r="AM39" s="20">
        <f>AJ39-AK39</f>
        <v>562590.75</v>
      </c>
      <c r="AN39" s="20">
        <v>544504</v>
      </c>
      <c r="AO39" s="20">
        <v>462828.39999999997</v>
      </c>
      <c r="AP39" s="20">
        <v>7892</v>
      </c>
      <c r="AQ39" s="20"/>
      <c r="AR39" s="20">
        <f>AO39-AP39</f>
        <v>454936.39999999997</v>
      </c>
      <c r="AS39" s="20">
        <v>544504</v>
      </c>
      <c r="AT39" s="20">
        <v>462828.39999999997</v>
      </c>
      <c r="AU39" s="20">
        <v>5560</v>
      </c>
      <c r="AV39" s="20"/>
      <c r="AW39" s="20">
        <f>AT39-AU39</f>
        <v>457268.39999999997</v>
      </c>
      <c r="AX39" s="20">
        <v>575673</v>
      </c>
      <c r="AY39" s="20">
        <v>489322.04999999993</v>
      </c>
      <c r="AZ39" s="20">
        <v>31674</v>
      </c>
      <c r="BA39" s="20"/>
      <c r="BB39" s="20">
        <f>AY39-AZ39</f>
        <v>457648.04999999993</v>
      </c>
      <c r="BC39" s="20">
        <v>575673</v>
      </c>
      <c r="BD39" s="20">
        <v>489322.04999999993</v>
      </c>
      <c r="BE39" s="20">
        <v>29699</v>
      </c>
      <c r="BF39" s="20"/>
      <c r="BG39" s="20">
        <f>BD39-BE39</f>
        <v>459623.04999999993</v>
      </c>
      <c r="BH39" s="20">
        <v>575673</v>
      </c>
      <c r="BI39" s="20">
        <v>489322.04999999993</v>
      </c>
      <c r="BJ39" s="20">
        <v>11686</v>
      </c>
      <c r="BK39" s="20"/>
      <c r="BL39" s="20">
        <f>BI39-BJ39</f>
        <v>477636.04999999993</v>
      </c>
    </row>
    <row r="40" spans="1:64" ht="15" x14ac:dyDescent="0.2">
      <c r="A40" s="26">
        <v>37</v>
      </c>
      <c r="B40" s="17" t="s">
        <v>40</v>
      </c>
      <c r="C40" s="18" t="s">
        <v>46</v>
      </c>
      <c r="D40" s="19" t="s">
        <v>84</v>
      </c>
      <c r="E40" s="20">
        <v>397743</v>
      </c>
      <c r="F40" s="20">
        <v>388851.55</v>
      </c>
      <c r="G40" s="20">
        <v>15243</v>
      </c>
      <c r="H40" s="20"/>
      <c r="I40" s="20">
        <f>F40-G40-H40</f>
        <v>373608.55</v>
      </c>
      <c r="J40" s="20">
        <v>397743</v>
      </c>
      <c r="K40" s="20">
        <v>388851.55</v>
      </c>
      <c r="L40" s="20">
        <v>25170</v>
      </c>
      <c r="M40" s="20"/>
      <c r="N40" s="20">
        <f>K40-L40-M40</f>
        <v>363681.55</v>
      </c>
      <c r="O40" s="20">
        <v>397743</v>
      </c>
      <c r="P40" s="20">
        <v>388851.55</v>
      </c>
      <c r="Q40" s="20">
        <v>20038</v>
      </c>
      <c r="R40" s="20"/>
      <c r="S40" s="20">
        <f>P40-Q40-R40</f>
        <v>368813.55</v>
      </c>
      <c r="T40" s="20">
        <v>397743</v>
      </c>
      <c r="U40" s="20">
        <v>388851.55</v>
      </c>
      <c r="V40" s="20">
        <v>17341</v>
      </c>
      <c r="W40" s="20"/>
      <c r="X40" s="20">
        <f>U40-V40-W40</f>
        <v>371510.55</v>
      </c>
      <c r="Y40" s="20">
        <v>456687</v>
      </c>
      <c r="Z40" s="20">
        <v>447096.8</v>
      </c>
      <c r="AA40" s="20">
        <v>13994</v>
      </c>
      <c r="AB40" s="20"/>
      <c r="AC40" s="20">
        <f>Z40-AA40-AB40</f>
        <v>433102.8</v>
      </c>
      <c r="AD40" s="20">
        <v>456687</v>
      </c>
      <c r="AE40" s="20">
        <v>447096.8</v>
      </c>
      <c r="AF40" s="20">
        <v>51441</v>
      </c>
      <c r="AG40" s="20"/>
      <c r="AH40" s="20">
        <f>AE40-AF40-AG40</f>
        <v>395655.8</v>
      </c>
      <c r="AI40" s="20">
        <f>191804+264883</f>
        <v>456687</v>
      </c>
      <c r="AJ40" s="20">
        <f>182213.8+264883</f>
        <v>447096.8</v>
      </c>
      <c r="AK40" s="20">
        <f>1065+8602</f>
        <v>9667</v>
      </c>
      <c r="AL40" s="20"/>
      <c r="AM40" s="20">
        <f>AJ40-AK40-AL40</f>
        <v>437429.8</v>
      </c>
      <c r="AN40" s="20">
        <v>456687</v>
      </c>
      <c r="AO40" s="20">
        <v>447096.8</v>
      </c>
      <c r="AP40" s="20">
        <v>11598</v>
      </c>
      <c r="AQ40" s="20"/>
      <c r="AR40" s="20">
        <f>AO40-AP40-AQ40</f>
        <v>435498.8</v>
      </c>
      <c r="AS40" s="20">
        <v>456687</v>
      </c>
      <c r="AT40" s="20">
        <v>447096.8</v>
      </c>
      <c r="AU40" s="20">
        <v>19886</v>
      </c>
      <c r="AV40" s="20"/>
      <c r="AW40" s="20">
        <f>AT40-AU40-AV40</f>
        <v>427210.8</v>
      </c>
      <c r="AX40" s="20">
        <v>456687</v>
      </c>
      <c r="AY40" s="20">
        <v>411018.30000000005</v>
      </c>
      <c r="AZ40" s="20">
        <v>6608</v>
      </c>
      <c r="BA40" s="20"/>
      <c r="BB40" s="20">
        <f>AY40-AZ40-BA40</f>
        <v>404410.30000000005</v>
      </c>
      <c r="BC40" s="20">
        <v>456687</v>
      </c>
      <c r="BD40" s="20">
        <v>411018.30000000005</v>
      </c>
      <c r="BE40" s="20">
        <v>8193</v>
      </c>
      <c r="BF40" s="20"/>
      <c r="BG40" s="20">
        <f>BD40-BE40-BF40</f>
        <v>402825.30000000005</v>
      </c>
      <c r="BH40" s="20">
        <v>456687</v>
      </c>
      <c r="BI40" s="20">
        <v>411018.30000000005</v>
      </c>
      <c r="BJ40" s="20">
        <v>10644</v>
      </c>
      <c r="BK40" s="20"/>
      <c r="BL40" s="20">
        <f>BI40-BJ40-BK40</f>
        <v>400374.30000000005</v>
      </c>
    </row>
    <row r="41" spans="1:64" ht="15" x14ac:dyDescent="0.2">
      <c r="A41" s="26">
        <v>38</v>
      </c>
      <c r="B41" s="17" t="s">
        <v>67</v>
      </c>
      <c r="C41" s="18">
        <v>1</v>
      </c>
      <c r="D41" s="19" t="s">
        <v>112</v>
      </c>
      <c r="E41" s="20">
        <v>250235</v>
      </c>
      <c r="F41" s="20">
        <v>250235</v>
      </c>
      <c r="G41" s="20"/>
      <c r="H41" s="20"/>
      <c r="I41" s="20">
        <f>F41-G41-H41</f>
        <v>250235</v>
      </c>
      <c r="J41" s="20">
        <v>250235</v>
      </c>
      <c r="K41" s="20">
        <v>250235</v>
      </c>
      <c r="L41" s="20"/>
      <c r="M41" s="20"/>
      <c r="N41" s="20">
        <f>K41-L41-M41</f>
        <v>250235</v>
      </c>
      <c r="O41" s="20">
        <v>250235</v>
      </c>
      <c r="P41" s="20">
        <v>250235</v>
      </c>
      <c r="Q41" s="20"/>
      <c r="R41" s="20"/>
      <c r="S41" s="20">
        <f>P41-Q41-R41</f>
        <v>250235</v>
      </c>
      <c r="T41" s="20">
        <v>250235</v>
      </c>
      <c r="U41" s="20">
        <v>250235</v>
      </c>
      <c r="V41" s="20"/>
      <c r="W41" s="20"/>
      <c r="X41" s="20">
        <f>U41-V41-W41</f>
        <v>250235</v>
      </c>
      <c r="Y41" s="20">
        <v>250235</v>
      </c>
      <c r="Z41" s="20">
        <v>250235</v>
      </c>
      <c r="AA41" s="20">
        <v>16474</v>
      </c>
      <c r="AB41" s="20"/>
      <c r="AC41" s="20">
        <f>Z41-AA41-AB41</f>
        <v>233761</v>
      </c>
      <c r="AD41" s="20">
        <v>250235</v>
      </c>
      <c r="AE41" s="20">
        <v>250235</v>
      </c>
      <c r="AF41" s="20">
        <v>22577</v>
      </c>
      <c r="AG41" s="20"/>
      <c r="AH41" s="20">
        <f>AE41-AF41-AG41</f>
        <v>227658</v>
      </c>
      <c r="AI41" s="20">
        <v>269381</v>
      </c>
      <c r="AJ41" s="20">
        <v>269381</v>
      </c>
      <c r="AK41" s="20">
        <v>2420</v>
      </c>
      <c r="AL41" s="20"/>
      <c r="AM41" s="20">
        <f>AJ41-AK41-AL41</f>
        <v>266961</v>
      </c>
      <c r="AN41" s="20">
        <v>269381</v>
      </c>
      <c r="AO41" s="20">
        <v>269381</v>
      </c>
      <c r="AP41" s="20">
        <v>11154</v>
      </c>
      <c r="AQ41" s="20"/>
      <c r="AR41" s="20">
        <f>AO41-AP41-AQ41</f>
        <v>258227</v>
      </c>
      <c r="AS41" s="20">
        <v>269381</v>
      </c>
      <c r="AT41" s="20">
        <v>269381</v>
      </c>
      <c r="AU41" s="20">
        <v>16789</v>
      </c>
      <c r="AV41" s="20"/>
      <c r="AW41" s="20">
        <f>AT41-AU41-AV41</f>
        <v>252592</v>
      </c>
      <c r="AX41" s="20">
        <v>269381</v>
      </c>
      <c r="AY41" s="20">
        <v>269381</v>
      </c>
      <c r="AZ41" s="20">
        <v>6260</v>
      </c>
      <c r="BA41" s="20"/>
      <c r="BB41" s="20">
        <f>AY41-AZ41-BA41</f>
        <v>263121</v>
      </c>
      <c r="BC41" s="20">
        <v>269381</v>
      </c>
      <c r="BD41" s="20">
        <v>269381</v>
      </c>
      <c r="BE41" s="20">
        <v>6186</v>
      </c>
      <c r="BF41" s="20"/>
      <c r="BG41" s="20">
        <f>BD41-BE41-BF41</f>
        <v>263195</v>
      </c>
      <c r="BH41" s="20">
        <v>269381</v>
      </c>
      <c r="BI41" s="20">
        <v>269381</v>
      </c>
      <c r="BJ41" s="20">
        <v>4356</v>
      </c>
      <c r="BK41" s="20"/>
      <c r="BL41" s="20">
        <f>BI41-BJ41-BK41</f>
        <v>265025</v>
      </c>
    </row>
    <row r="42" spans="1:64" ht="15" x14ac:dyDescent="0.2">
      <c r="A42" s="26">
        <v>39</v>
      </c>
      <c r="B42" s="17" t="s">
        <v>25</v>
      </c>
      <c r="C42" s="18">
        <v>0.85</v>
      </c>
      <c r="D42" s="19" t="s">
        <v>55</v>
      </c>
      <c r="E42" s="20">
        <v>19995</v>
      </c>
      <c r="F42" s="20">
        <v>16995.75</v>
      </c>
      <c r="G42" s="20">
        <v>0</v>
      </c>
      <c r="H42" s="20"/>
      <c r="I42" s="20">
        <f>F42-G42-H42</f>
        <v>16995.75</v>
      </c>
      <c r="J42" s="20">
        <v>19995</v>
      </c>
      <c r="K42" s="20">
        <v>16995.75</v>
      </c>
      <c r="L42" s="20"/>
      <c r="M42" s="20"/>
      <c r="N42" s="20">
        <f>K42-L42</f>
        <v>16995.75</v>
      </c>
      <c r="O42" s="20">
        <v>19995</v>
      </c>
      <c r="P42" s="20">
        <v>16995.75</v>
      </c>
      <c r="Q42" s="20"/>
      <c r="R42" s="20"/>
      <c r="S42" s="20">
        <f>P42-Q42</f>
        <v>16995.75</v>
      </c>
      <c r="T42" s="20">
        <v>19995</v>
      </c>
      <c r="U42" s="20">
        <v>16995.75</v>
      </c>
      <c r="V42" s="20"/>
      <c r="W42" s="20"/>
      <c r="X42" s="20">
        <f>U42-V42</f>
        <v>16995.75</v>
      </c>
      <c r="Y42" s="20">
        <v>19995</v>
      </c>
      <c r="Z42" s="20">
        <v>16995.75</v>
      </c>
      <c r="AA42" s="20"/>
      <c r="AB42" s="20"/>
      <c r="AC42" s="20">
        <f>Z42-AA42</f>
        <v>16995.75</v>
      </c>
      <c r="AD42" s="20">
        <v>19995</v>
      </c>
      <c r="AE42" s="20">
        <v>16995.75</v>
      </c>
      <c r="AF42" s="20">
        <v>255</v>
      </c>
      <c r="AG42" s="20"/>
      <c r="AH42" s="20">
        <f>AE42-AF42</f>
        <v>16740.75</v>
      </c>
      <c r="AI42" s="20">
        <v>19995</v>
      </c>
      <c r="AJ42" s="20">
        <v>16995.75</v>
      </c>
      <c r="AK42" s="20"/>
      <c r="AL42" s="20"/>
      <c r="AM42" s="20">
        <f>AJ42-AK42</f>
        <v>16995.75</v>
      </c>
      <c r="AN42" s="20">
        <v>19995</v>
      </c>
      <c r="AO42" s="20">
        <v>16995.75</v>
      </c>
      <c r="AP42" s="20"/>
      <c r="AQ42" s="20"/>
      <c r="AR42" s="20">
        <f>AO42-AP42</f>
        <v>16995.75</v>
      </c>
      <c r="AS42" s="20">
        <v>19995</v>
      </c>
      <c r="AT42" s="20">
        <v>16995.75</v>
      </c>
      <c r="AU42" s="20"/>
      <c r="AV42" s="20"/>
      <c r="AW42" s="20">
        <f>AT42-AU42</f>
        <v>16995.75</v>
      </c>
      <c r="AX42" s="20">
        <v>19995</v>
      </c>
      <c r="AY42" s="20">
        <v>16995.75</v>
      </c>
      <c r="AZ42" s="20"/>
      <c r="BA42" s="20"/>
      <c r="BB42" s="20">
        <f>AY42-AZ42</f>
        <v>16995.75</v>
      </c>
      <c r="BC42" s="20">
        <v>19995</v>
      </c>
      <c r="BD42" s="20">
        <v>16995.75</v>
      </c>
      <c r="BE42" s="20"/>
      <c r="BF42" s="20"/>
      <c r="BG42" s="20">
        <f>BD42-BE42</f>
        <v>16995.75</v>
      </c>
      <c r="BH42" s="20">
        <v>19995</v>
      </c>
      <c r="BI42" s="20">
        <v>16995.75</v>
      </c>
      <c r="BJ42" s="20"/>
      <c r="BK42" s="20"/>
      <c r="BL42" s="20">
        <f>BI42-BJ42</f>
        <v>16995.75</v>
      </c>
    </row>
    <row r="43" spans="1:64" ht="15" x14ac:dyDescent="0.2">
      <c r="A43" s="26">
        <v>40</v>
      </c>
      <c r="B43" s="17" t="s">
        <v>21</v>
      </c>
      <c r="C43" s="18" t="s">
        <v>35</v>
      </c>
      <c r="D43" s="19" t="s">
        <v>77</v>
      </c>
      <c r="E43" s="20">
        <v>1499699</v>
      </c>
      <c r="F43" s="20">
        <v>1162383.3199999998</v>
      </c>
      <c r="G43" s="20">
        <v>123096</v>
      </c>
      <c r="H43" s="20">
        <v>500000</v>
      </c>
      <c r="I43" s="20">
        <f>F43-G43-H43</f>
        <v>539287.31999999983</v>
      </c>
      <c r="J43" s="20">
        <v>1499699</v>
      </c>
      <c r="K43" s="20">
        <v>1162383.3199999998</v>
      </c>
      <c r="L43" s="20">
        <v>68348</v>
      </c>
      <c r="M43" s="20">
        <v>500000</v>
      </c>
      <c r="N43" s="20">
        <f>K43-L43-M43</f>
        <v>594035.31999999983</v>
      </c>
      <c r="O43" s="20">
        <v>1501536</v>
      </c>
      <c r="P43" s="20">
        <v>1163779.44</v>
      </c>
      <c r="Q43" s="20">
        <v>173157</v>
      </c>
      <c r="R43" s="20">
        <v>500000</v>
      </c>
      <c r="S43" s="20">
        <f>P43-Q43-R43</f>
        <v>490622.43999999994</v>
      </c>
      <c r="T43" s="20">
        <v>1501536</v>
      </c>
      <c r="U43" s="20">
        <v>1163779.44</v>
      </c>
      <c r="V43" s="20">
        <v>173157</v>
      </c>
      <c r="W43" s="20">
        <v>500000</v>
      </c>
      <c r="X43" s="20">
        <f>U43-V43-W43</f>
        <v>490622.43999999994</v>
      </c>
      <c r="Y43" s="20">
        <v>1467317</v>
      </c>
      <c r="Z43" s="20">
        <v>1137773</v>
      </c>
      <c r="AA43" s="20">
        <v>261319</v>
      </c>
      <c r="AB43" s="20">
        <f>500000+146045</f>
        <v>646045</v>
      </c>
      <c r="AC43" s="20">
        <f>Z43-AA43-AB43</f>
        <v>230409</v>
      </c>
      <c r="AD43" s="20">
        <v>1467317</v>
      </c>
      <c r="AE43" s="20">
        <v>1137773</v>
      </c>
      <c r="AF43" s="20">
        <v>177372</v>
      </c>
      <c r="AG43" s="20">
        <v>500000</v>
      </c>
      <c r="AH43" s="20">
        <f>AE43-AF43-AG43</f>
        <v>460401</v>
      </c>
      <c r="AI43" s="20">
        <v>1467317</v>
      </c>
      <c r="AJ43" s="20">
        <v>1137773</v>
      </c>
      <c r="AK43" s="20">
        <v>173507</v>
      </c>
      <c r="AL43" s="20">
        <v>500000</v>
      </c>
      <c r="AM43" s="20">
        <f>AJ43-AK43-AL43</f>
        <v>464266</v>
      </c>
      <c r="AN43" s="20">
        <v>1467317</v>
      </c>
      <c r="AO43" s="20">
        <v>1137773</v>
      </c>
      <c r="AP43" s="20">
        <v>185108</v>
      </c>
      <c r="AQ43" s="20">
        <v>500000</v>
      </c>
      <c r="AR43" s="20">
        <f>AO43-AP43-AQ43</f>
        <v>452665</v>
      </c>
      <c r="AS43" s="20">
        <v>1467317</v>
      </c>
      <c r="AT43" s="20">
        <v>1137773</v>
      </c>
      <c r="AU43" s="20">
        <v>170383</v>
      </c>
      <c r="AV43" s="20">
        <f>500000+93356</f>
        <v>593356</v>
      </c>
      <c r="AW43" s="20">
        <f>AT43-AU43-AV43</f>
        <v>374034</v>
      </c>
      <c r="AX43" s="20">
        <v>1467317</v>
      </c>
      <c r="AY43" s="20">
        <v>1154345.96</v>
      </c>
      <c r="AZ43" s="20">
        <v>276350</v>
      </c>
      <c r="BA43" s="20">
        <v>500000</v>
      </c>
      <c r="BB43" s="20">
        <f>AY43-AZ43-BA43</f>
        <v>377995.95999999996</v>
      </c>
      <c r="BC43" s="20">
        <v>1467317</v>
      </c>
      <c r="BD43" s="20">
        <v>1154345.96</v>
      </c>
      <c r="BE43" s="20">
        <v>162318</v>
      </c>
      <c r="BF43" s="20">
        <v>500000</v>
      </c>
      <c r="BG43" s="20">
        <f>BD43-BE43-BF43</f>
        <v>492027.95999999996</v>
      </c>
      <c r="BH43" s="20">
        <v>1480161</v>
      </c>
      <c r="BI43" s="20">
        <v>1164107.3999999999</v>
      </c>
      <c r="BJ43" s="20">
        <v>234233</v>
      </c>
      <c r="BK43" s="20">
        <v>500000</v>
      </c>
      <c r="BL43" s="20">
        <f>BI43-BJ43-BK43</f>
        <v>429874.39999999991</v>
      </c>
    </row>
    <row r="44" spans="1:64" ht="15" x14ac:dyDescent="0.2">
      <c r="A44" s="26">
        <v>41</v>
      </c>
      <c r="B44" s="17" t="s">
        <v>15</v>
      </c>
      <c r="C44" s="18">
        <v>1</v>
      </c>
      <c r="D44" s="19" t="s">
        <v>51</v>
      </c>
      <c r="E44" s="20">
        <v>769527</v>
      </c>
      <c r="F44" s="20">
        <v>652578</v>
      </c>
      <c r="G44" s="20">
        <v>1269</v>
      </c>
      <c r="H44" s="20"/>
      <c r="I44" s="20">
        <f>F44-G44</f>
        <v>651309</v>
      </c>
      <c r="J44" s="20">
        <v>652578</v>
      </c>
      <c r="K44" s="20">
        <v>652578</v>
      </c>
      <c r="L44" s="20">
        <v>2757</v>
      </c>
      <c r="M44" s="20"/>
      <c r="N44" s="20">
        <f>K44-L44</f>
        <v>649821</v>
      </c>
      <c r="O44" s="20">
        <v>652578</v>
      </c>
      <c r="P44" s="20">
        <v>652578</v>
      </c>
      <c r="Q44" s="20"/>
      <c r="R44" s="20"/>
      <c r="S44" s="20">
        <f>P44-Q44</f>
        <v>652578</v>
      </c>
      <c r="T44" s="20">
        <v>652578</v>
      </c>
      <c r="U44" s="20">
        <v>652578</v>
      </c>
      <c r="V44" s="20">
        <v>14443</v>
      </c>
      <c r="W44" s="20"/>
      <c r="X44" s="20">
        <f>U44-V44</f>
        <v>638135</v>
      </c>
      <c r="Y44" s="20">
        <v>814684</v>
      </c>
      <c r="Z44" s="20">
        <v>814684</v>
      </c>
      <c r="AA44" s="20">
        <v>18810</v>
      </c>
      <c r="AB44" s="20"/>
      <c r="AC44" s="20">
        <f>Z44-AA44</f>
        <v>795874</v>
      </c>
      <c r="AD44" s="20">
        <v>890021</v>
      </c>
      <c r="AE44" s="20">
        <v>890021</v>
      </c>
      <c r="AF44" s="20">
        <v>31734</v>
      </c>
      <c r="AG44" s="20"/>
      <c r="AH44" s="20">
        <f>AE44-AF44</f>
        <v>858287</v>
      </c>
      <c r="AI44" s="20">
        <v>890021</v>
      </c>
      <c r="AJ44" s="20">
        <v>890021</v>
      </c>
      <c r="AK44" s="20">
        <v>136473</v>
      </c>
      <c r="AL44" s="20">
        <v>73424</v>
      </c>
      <c r="AM44" s="20">
        <f>AJ44-AK44-AL44</f>
        <v>680124</v>
      </c>
      <c r="AN44" s="20">
        <v>867076</v>
      </c>
      <c r="AO44" s="20">
        <v>867076</v>
      </c>
      <c r="AP44" s="20">
        <v>60998</v>
      </c>
      <c r="AQ44" s="20"/>
      <c r="AR44" s="20">
        <f>AO44-AP44</f>
        <v>806078</v>
      </c>
      <c r="AS44" s="20">
        <v>867076</v>
      </c>
      <c r="AT44" s="20">
        <v>867076</v>
      </c>
      <c r="AU44" s="20">
        <v>61514</v>
      </c>
      <c r="AV44" s="20"/>
      <c r="AW44" s="20">
        <f>AT44-AU44</f>
        <v>805562</v>
      </c>
      <c r="AX44" s="20">
        <v>823742</v>
      </c>
      <c r="AY44" s="20">
        <v>741367.8</v>
      </c>
      <c r="AZ44" s="20">
        <v>101413</v>
      </c>
      <c r="BA44" s="20">
        <v>265462</v>
      </c>
      <c r="BB44" s="20">
        <f>AY44-AZ44-BA44</f>
        <v>374492.80000000005</v>
      </c>
      <c r="BC44" s="20">
        <v>801234</v>
      </c>
      <c r="BD44" s="20">
        <v>721110.60000000009</v>
      </c>
      <c r="BE44" s="20">
        <v>55783</v>
      </c>
      <c r="BF44" s="20"/>
      <c r="BG44" s="20">
        <f>BD44-BE44</f>
        <v>665327.60000000009</v>
      </c>
      <c r="BH44" s="20">
        <v>864236</v>
      </c>
      <c r="BI44" s="20">
        <v>777812.4</v>
      </c>
      <c r="BJ44" s="20">
        <v>45275</v>
      </c>
      <c r="BK44" s="20"/>
      <c r="BL44" s="20">
        <f>BI44-BJ44</f>
        <v>732537.4</v>
      </c>
    </row>
    <row r="45" spans="1:64" s="5" customFormat="1" ht="15" x14ac:dyDescent="0.25">
      <c r="A45" s="41" t="s">
        <v>1</v>
      </c>
      <c r="B45" s="42"/>
      <c r="C45" s="10"/>
      <c r="D45" s="14"/>
      <c r="E45" s="4">
        <f t="shared" ref="E45:AJ45" si="18">SUM(E4:E44)</f>
        <v>13780780</v>
      </c>
      <c r="F45" s="4">
        <f t="shared" si="18"/>
        <v>13573078.123333335</v>
      </c>
      <c r="G45" s="4">
        <f t="shared" si="18"/>
        <v>659334.94999999995</v>
      </c>
      <c r="H45" s="4">
        <f t="shared" si="18"/>
        <v>673558</v>
      </c>
      <c r="I45" s="4">
        <f t="shared" si="18"/>
        <v>12061628.493333336</v>
      </c>
      <c r="J45" s="4">
        <f t="shared" si="18"/>
        <v>12486708</v>
      </c>
      <c r="K45" s="4">
        <f t="shared" si="18"/>
        <v>12198431.500000002</v>
      </c>
      <c r="L45" s="4">
        <f t="shared" si="18"/>
        <v>381251</v>
      </c>
      <c r="M45" s="4">
        <f t="shared" si="18"/>
        <v>805983</v>
      </c>
      <c r="N45" s="4">
        <f t="shared" si="18"/>
        <v>11094067.500000002</v>
      </c>
      <c r="O45" s="4">
        <f t="shared" si="18"/>
        <v>12346768</v>
      </c>
      <c r="P45" s="4">
        <f t="shared" si="18"/>
        <v>12144218.670000002</v>
      </c>
      <c r="Q45" s="4">
        <f t="shared" si="18"/>
        <v>602973.94999999995</v>
      </c>
      <c r="R45" s="4">
        <f t="shared" si="18"/>
        <v>728519</v>
      </c>
      <c r="S45" s="4">
        <f t="shared" si="18"/>
        <v>10812725.720000001</v>
      </c>
      <c r="T45" s="4">
        <f t="shared" si="18"/>
        <v>12985766</v>
      </c>
      <c r="U45" s="35">
        <f t="shared" si="18"/>
        <v>12897923.090000002</v>
      </c>
      <c r="V45" s="4">
        <f t="shared" si="18"/>
        <v>959719</v>
      </c>
      <c r="W45" s="4">
        <f t="shared" si="18"/>
        <v>762216</v>
      </c>
      <c r="X45" s="4">
        <f t="shared" si="18"/>
        <v>11175988.090000002</v>
      </c>
      <c r="Y45" s="4">
        <f t="shared" si="18"/>
        <v>12368290</v>
      </c>
      <c r="Z45" s="4">
        <f t="shared" si="18"/>
        <v>12042925.550000001</v>
      </c>
      <c r="AA45" s="4">
        <f t="shared" si="18"/>
        <v>845036</v>
      </c>
      <c r="AB45" s="4">
        <f t="shared" si="18"/>
        <v>893649</v>
      </c>
      <c r="AC45" s="4">
        <f t="shared" si="18"/>
        <v>10304240.550000001</v>
      </c>
      <c r="AD45" s="4">
        <f t="shared" si="18"/>
        <v>12437176</v>
      </c>
      <c r="AE45" s="4">
        <f t="shared" si="18"/>
        <v>12335848.970000001</v>
      </c>
      <c r="AF45" s="4">
        <f t="shared" si="18"/>
        <v>751563</v>
      </c>
      <c r="AG45" s="4">
        <f t="shared" si="18"/>
        <v>694163</v>
      </c>
      <c r="AH45" s="4">
        <f t="shared" si="18"/>
        <v>10890122.970000001</v>
      </c>
      <c r="AI45" s="4">
        <f t="shared" si="18"/>
        <v>13209754</v>
      </c>
      <c r="AJ45" s="4">
        <f t="shared" si="18"/>
        <v>13120480.600000001</v>
      </c>
      <c r="AK45" s="4">
        <f t="shared" ref="AK45:BL45" si="19">SUM(AK4:AK44)</f>
        <v>845635</v>
      </c>
      <c r="AL45" s="4">
        <f t="shared" si="19"/>
        <v>843829</v>
      </c>
      <c r="AM45" s="4">
        <f t="shared" si="19"/>
        <v>11431016.600000001</v>
      </c>
      <c r="AN45" s="4">
        <f t="shared" si="19"/>
        <v>13381000</v>
      </c>
      <c r="AO45" s="4">
        <f t="shared" si="19"/>
        <v>13278005.25</v>
      </c>
      <c r="AP45" s="4">
        <f t="shared" si="19"/>
        <v>971183</v>
      </c>
      <c r="AQ45" s="4">
        <f t="shared" si="19"/>
        <v>776634</v>
      </c>
      <c r="AR45" s="4">
        <f t="shared" si="19"/>
        <v>11530188.250000002</v>
      </c>
      <c r="AS45" s="4">
        <f t="shared" si="19"/>
        <v>13471190</v>
      </c>
      <c r="AT45" s="4">
        <f t="shared" si="19"/>
        <v>13366063.299999999</v>
      </c>
      <c r="AU45" s="4">
        <f t="shared" si="19"/>
        <v>802660</v>
      </c>
      <c r="AV45" s="4">
        <f t="shared" si="19"/>
        <v>664879</v>
      </c>
      <c r="AW45" s="4">
        <f t="shared" si="19"/>
        <v>11898524.300000001</v>
      </c>
      <c r="AX45" s="4">
        <f>SUM(AX4:AX44)</f>
        <v>12977850</v>
      </c>
      <c r="AY45" s="4">
        <f t="shared" si="19"/>
        <v>12453602.170000002</v>
      </c>
      <c r="AZ45" s="4">
        <f t="shared" si="19"/>
        <v>1114022</v>
      </c>
      <c r="BA45" s="4">
        <f t="shared" si="19"/>
        <v>913038</v>
      </c>
      <c r="BB45" s="4">
        <f t="shared" si="19"/>
        <v>10426542.170000002</v>
      </c>
      <c r="BC45" s="4">
        <f>SUM(BC4:BC44)</f>
        <v>12435663</v>
      </c>
      <c r="BD45" s="4">
        <f t="shared" si="19"/>
        <v>11403589.119999999</v>
      </c>
      <c r="BE45" s="4">
        <f t="shared" si="19"/>
        <v>636881</v>
      </c>
      <c r="BF45" s="4">
        <f t="shared" si="19"/>
        <v>617860</v>
      </c>
      <c r="BG45" s="4">
        <f t="shared" si="19"/>
        <v>10148848.119999999</v>
      </c>
      <c r="BH45" s="4">
        <f t="shared" si="19"/>
        <v>12225346</v>
      </c>
      <c r="BI45" s="4">
        <f t="shared" si="19"/>
        <v>11220063.110000003</v>
      </c>
      <c r="BJ45" s="4">
        <f t="shared" si="19"/>
        <v>649411</v>
      </c>
      <c r="BK45" s="4">
        <f t="shared" si="19"/>
        <v>617860</v>
      </c>
      <c r="BL45" s="4">
        <f t="shared" si="19"/>
        <v>9952792.1100000013</v>
      </c>
    </row>
    <row r="46" spans="1:64" ht="15" x14ac:dyDescent="0.2">
      <c r="B46" s="1"/>
      <c r="C46" s="11"/>
      <c r="D46" s="15"/>
      <c r="E46" s="1"/>
      <c r="F46" s="1"/>
      <c r="G46" s="1"/>
      <c r="H46" s="1"/>
      <c r="I46" s="1"/>
      <c r="K46" s="6"/>
      <c r="BH46" s="2"/>
    </row>
    <row r="48" spans="1:64" s="2" customFormat="1" ht="15" x14ac:dyDescent="0.25">
      <c r="A48" s="46" t="s">
        <v>0</v>
      </c>
      <c r="B48" s="46" t="s">
        <v>2</v>
      </c>
      <c r="C48" s="48" t="s">
        <v>31</v>
      </c>
      <c r="D48" s="51" t="s">
        <v>58</v>
      </c>
      <c r="E48" s="50">
        <v>42736</v>
      </c>
      <c r="F48" s="50"/>
      <c r="G48" s="50"/>
      <c r="H48" s="50"/>
      <c r="I48" s="50"/>
      <c r="J48" s="44">
        <v>42767</v>
      </c>
      <c r="K48" s="44"/>
      <c r="L48" s="44"/>
      <c r="M48" s="44"/>
      <c r="N48" s="44"/>
      <c r="O48" s="50">
        <v>42795</v>
      </c>
      <c r="P48" s="50"/>
      <c r="Q48" s="50"/>
      <c r="R48" s="50"/>
      <c r="S48" s="50"/>
      <c r="T48" s="50">
        <v>42826</v>
      </c>
      <c r="U48" s="50"/>
      <c r="V48" s="50"/>
      <c r="W48" s="50"/>
      <c r="X48" s="50"/>
      <c r="Y48" s="43">
        <v>42856</v>
      </c>
      <c r="Z48" s="44"/>
      <c r="AA48" s="44"/>
      <c r="AB48" s="44"/>
      <c r="AC48" s="45"/>
      <c r="AD48" s="50">
        <v>42887</v>
      </c>
      <c r="AE48" s="50"/>
      <c r="AF48" s="50"/>
      <c r="AG48" s="50"/>
      <c r="AH48" s="50"/>
      <c r="AI48" s="50">
        <v>42917</v>
      </c>
      <c r="AJ48" s="50"/>
      <c r="AK48" s="50"/>
      <c r="AL48" s="50"/>
      <c r="AM48" s="50"/>
      <c r="AN48" s="50">
        <v>42948</v>
      </c>
      <c r="AO48" s="50"/>
      <c r="AP48" s="50"/>
      <c r="AQ48" s="50"/>
      <c r="AR48" s="50"/>
      <c r="AS48" s="50">
        <v>42979</v>
      </c>
      <c r="AT48" s="50"/>
      <c r="AU48" s="50"/>
      <c r="AV48" s="50"/>
      <c r="AW48" s="50"/>
      <c r="AX48" s="50">
        <v>43009</v>
      </c>
      <c r="AY48" s="50"/>
      <c r="AZ48" s="50"/>
      <c r="BA48" s="50"/>
      <c r="BB48" s="50"/>
      <c r="BC48" s="50">
        <v>43040</v>
      </c>
      <c r="BD48" s="50"/>
      <c r="BE48" s="50"/>
      <c r="BF48" s="50"/>
      <c r="BG48" s="50"/>
      <c r="BH48" s="50">
        <v>43070</v>
      </c>
      <c r="BI48" s="50"/>
      <c r="BJ48" s="50"/>
      <c r="BK48" s="50"/>
      <c r="BL48" s="50"/>
    </row>
    <row r="49" spans="1:84" s="2" customFormat="1" ht="45" x14ac:dyDescent="0.2">
      <c r="A49" s="47"/>
      <c r="B49" s="47"/>
      <c r="C49" s="49"/>
      <c r="D49" s="52"/>
      <c r="E49" s="22" t="s">
        <v>69</v>
      </c>
      <c r="F49" s="22" t="s">
        <v>59</v>
      </c>
      <c r="G49" s="22" t="s">
        <v>36</v>
      </c>
      <c r="H49" s="22" t="s">
        <v>65</v>
      </c>
      <c r="I49" s="25" t="s">
        <v>60</v>
      </c>
      <c r="J49" s="22" t="s">
        <v>69</v>
      </c>
      <c r="K49" s="22" t="s">
        <v>59</v>
      </c>
      <c r="L49" s="22" t="s">
        <v>36</v>
      </c>
      <c r="M49" s="22" t="s">
        <v>65</v>
      </c>
      <c r="N49" s="25" t="s">
        <v>60</v>
      </c>
      <c r="O49" s="22" t="s">
        <v>69</v>
      </c>
      <c r="P49" s="22" t="s">
        <v>59</v>
      </c>
      <c r="Q49" s="22" t="s">
        <v>36</v>
      </c>
      <c r="R49" s="22" t="s">
        <v>65</v>
      </c>
      <c r="S49" s="25" t="s">
        <v>60</v>
      </c>
      <c r="T49" s="22" t="s">
        <v>69</v>
      </c>
      <c r="U49" s="22" t="s">
        <v>59</v>
      </c>
      <c r="V49" s="22" t="s">
        <v>36</v>
      </c>
      <c r="W49" s="22" t="s">
        <v>65</v>
      </c>
      <c r="X49" s="25" t="s">
        <v>60</v>
      </c>
      <c r="Y49" s="22" t="s">
        <v>69</v>
      </c>
      <c r="Z49" s="22" t="s">
        <v>59</v>
      </c>
      <c r="AA49" s="22" t="s">
        <v>36</v>
      </c>
      <c r="AB49" s="22" t="s">
        <v>65</v>
      </c>
      <c r="AC49" s="25" t="s">
        <v>60</v>
      </c>
      <c r="AD49" s="22" t="s">
        <v>69</v>
      </c>
      <c r="AE49" s="22" t="s">
        <v>59</v>
      </c>
      <c r="AF49" s="22" t="s">
        <v>36</v>
      </c>
      <c r="AG49" s="22" t="s">
        <v>65</v>
      </c>
      <c r="AH49" s="25" t="s">
        <v>60</v>
      </c>
      <c r="AI49" s="22" t="s">
        <v>69</v>
      </c>
      <c r="AJ49" s="22" t="s">
        <v>59</v>
      </c>
      <c r="AK49" s="22" t="s">
        <v>36</v>
      </c>
      <c r="AL49" s="22" t="s">
        <v>65</v>
      </c>
      <c r="AM49" s="21" t="s">
        <v>59</v>
      </c>
      <c r="AN49" s="22" t="s">
        <v>69</v>
      </c>
      <c r="AO49" s="22" t="s">
        <v>59</v>
      </c>
      <c r="AP49" s="22" t="s">
        <v>36</v>
      </c>
      <c r="AQ49" s="22" t="s">
        <v>65</v>
      </c>
      <c r="AR49" s="21" t="s">
        <v>59</v>
      </c>
      <c r="AS49" s="22" t="s">
        <v>69</v>
      </c>
      <c r="AT49" s="22" t="s">
        <v>59</v>
      </c>
      <c r="AU49" s="22" t="s">
        <v>36</v>
      </c>
      <c r="AV49" s="22" t="s">
        <v>65</v>
      </c>
      <c r="AW49" s="21" t="s">
        <v>59</v>
      </c>
      <c r="AX49" s="22" t="s">
        <v>69</v>
      </c>
      <c r="AY49" s="22" t="s">
        <v>59</v>
      </c>
      <c r="AZ49" s="22" t="s">
        <v>36</v>
      </c>
      <c r="BA49" s="22" t="s">
        <v>65</v>
      </c>
      <c r="BB49" s="21" t="s">
        <v>59</v>
      </c>
      <c r="BC49" s="22" t="s">
        <v>69</v>
      </c>
      <c r="BD49" s="22" t="s">
        <v>59</v>
      </c>
      <c r="BE49" s="22" t="s">
        <v>36</v>
      </c>
      <c r="BF49" s="22" t="s">
        <v>65</v>
      </c>
      <c r="BG49" s="21" t="s">
        <v>59</v>
      </c>
      <c r="BH49" s="22" t="s">
        <v>69</v>
      </c>
      <c r="BI49" s="22" t="s">
        <v>59</v>
      </c>
      <c r="BJ49" s="22" t="s">
        <v>36</v>
      </c>
      <c r="BK49" s="22" t="s">
        <v>65</v>
      </c>
      <c r="BL49" s="21" t="s">
        <v>59</v>
      </c>
      <c r="CF49" s="1"/>
    </row>
    <row r="50" spans="1:84" x14ac:dyDescent="0.2">
      <c r="A50" s="27"/>
      <c r="B50" s="28" t="s">
        <v>88</v>
      </c>
      <c r="C50" s="29">
        <v>1</v>
      </c>
      <c r="D50" s="30" t="s">
        <v>93</v>
      </c>
      <c r="E50" s="3"/>
      <c r="F50" s="3"/>
      <c r="G50" s="3"/>
      <c r="H50" s="3"/>
      <c r="I50" s="20">
        <f>F50-G50-H50</f>
        <v>0</v>
      </c>
      <c r="J50" s="3"/>
      <c r="K50" s="3"/>
      <c r="L50" s="3"/>
      <c r="M50" s="3"/>
      <c r="N50" s="20">
        <f>K50-L50-M50</f>
        <v>0</v>
      </c>
      <c r="O50" s="3"/>
      <c r="P50" s="3"/>
      <c r="Q50" s="3"/>
      <c r="R50" s="3"/>
      <c r="S50" s="20">
        <f>P50-Q50-R50</f>
        <v>0</v>
      </c>
      <c r="T50" s="3">
        <v>342564</v>
      </c>
      <c r="U50" s="3">
        <v>342564</v>
      </c>
      <c r="V50" s="3">
        <v>38948</v>
      </c>
      <c r="W50" s="3"/>
      <c r="X50" s="20">
        <f>U50-V50-W50</f>
        <v>303616</v>
      </c>
      <c r="Y50" s="3">
        <v>342564</v>
      </c>
      <c r="Z50" s="3">
        <v>342564</v>
      </c>
      <c r="AA50" s="3">
        <v>100483</v>
      </c>
      <c r="AB50" s="3"/>
      <c r="AC50" s="20">
        <f>Z50-AA50-AB50</f>
        <v>242081</v>
      </c>
      <c r="AD50" s="3">
        <v>342564</v>
      </c>
      <c r="AE50" s="3">
        <v>342564</v>
      </c>
      <c r="AF50" s="3">
        <v>43011</v>
      </c>
      <c r="AG50" s="3"/>
      <c r="AH50" s="20">
        <f>AE50-AF50-AG50</f>
        <v>299553</v>
      </c>
      <c r="AI50" s="3">
        <v>342564</v>
      </c>
      <c r="AJ50" s="3">
        <v>342564</v>
      </c>
      <c r="AK50" s="3">
        <v>9714</v>
      </c>
      <c r="AL50" s="3"/>
      <c r="AM50" s="20">
        <f t="shared" ref="AM50:AM64" si="20">AJ50-AK50-AL50</f>
        <v>332850</v>
      </c>
      <c r="AN50" s="28"/>
      <c r="AO50" s="28"/>
      <c r="AP50" s="28"/>
      <c r="AQ50" s="28"/>
      <c r="AR50" s="20">
        <f t="shared" ref="AR50:AR64" si="21">AO50-AP50-AQ50</f>
        <v>0</v>
      </c>
      <c r="AS50" s="3">
        <v>342564</v>
      </c>
      <c r="AT50" s="3">
        <v>342564</v>
      </c>
      <c r="AU50" s="3">
        <v>61312</v>
      </c>
      <c r="AV50" s="3"/>
      <c r="AW50" s="20">
        <f t="shared" ref="AW50:AW64" si="22">AT50-AU50-AV50</f>
        <v>281252</v>
      </c>
      <c r="AX50" s="3">
        <v>342564</v>
      </c>
      <c r="AY50" s="3">
        <v>308308</v>
      </c>
      <c r="AZ50" s="3">
        <v>122303</v>
      </c>
      <c r="BA50" s="3"/>
      <c r="BB50" s="20">
        <f t="shared" ref="BB50:BB64" si="23">AY50-AZ50-BA50</f>
        <v>186005</v>
      </c>
      <c r="BC50" s="3">
        <v>342564</v>
      </c>
      <c r="BD50" s="3">
        <v>308308</v>
      </c>
      <c r="BE50" s="3">
        <v>66964</v>
      </c>
      <c r="BF50" s="3"/>
      <c r="BG50" s="20">
        <f t="shared" ref="BG50:BG64" si="24">BD50-BE50-BF50</f>
        <v>241344</v>
      </c>
      <c r="BH50" s="3">
        <v>342564</v>
      </c>
      <c r="BI50" s="3">
        <v>308308</v>
      </c>
      <c r="BJ50" s="3">
        <v>39500</v>
      </c>
      <c r="BK50" s="3"/>
      <c r="BL50" s="20">
        <f t="shared" ref="BL50:BL64" si="25">BI50-BJ50-BK50</f>
        <v>268808</v>
      </c>
    </row>
    <row r="51" spans="1:84" x14ac:dyDescent="0.2">
      <c r="A51" s="27"/>
      <c r="B51" s="28" t="s">
        <v>89</v>
      </c>
      <c r="C51" s="29">
        <v>1</v>
      </c>
      <c r="D51" s="30" t="s">
        <v>94</v>
      </c>
      <c r="E51" s="3"/>
      <c r="F51" s="3"/>
      <c r="G51" s="3"/>
      <c r="H51" s="3"/>
      <c r="I51" s="20">
        <f t="shared" ref="I51:I64" si="26">F51-G51-H51</f>
        <v>0</v>
      </c>
      <c r="J51" s="3"/>
      <c r="K51" s="3"/>
      <c r="L51" s="3"/>
      <c r="M51" s="3"/>
      <c r="N51" s="20">
        <f t="shared" ref="N51:N64" si="27">K51-L51-M51</f>
        <v>0</v>
      </c>
      <c r="O51" s="3"/>
      <c r="P51" s="3"/>
      <c r="Q51" s="3"/>
      <c r="R51" s="3"/>
      <c r="S51" s="20">
        <f t="shared" ref="S51:S64" si="28">P51-Q51-R51</f>
        <v>0</v>
      </c>
      <c r="T51" s="3">
        <v>810734</v>
      </c>
      <c r="U51" s="3">
        <v>810734</v>
      </c>
      <c r="V51" s="3">
        <v>35460</v>
      </c>
      <c r="W51" s="3"/>
      <c r="X51" s="20">
        <f t="shared" ref="X51:X64" si="29">U51-V51-W51</f>
        <v>775274</v>
      </c>
      <c r="Y51" s="3">
        <v>810734</v>
      </c>
      <c r="Z51" s="3">
        <v>810734</v>
      </c>
      <c r="AA51" s="3">
        <v>77944</v>
      </c>
      <c r="AB51" s="3"/>
      <c r="AC51" s="20">
        <f t="shared" ref="AC51:AC64" si="30">Z51-AA51-AB51</f>
        <v>732790</v>
      </c>
      <c r="AD51" s="3">
        <v>810734</v>
      </c>
      <c r="AE51" s="3">
        <v>810734</v>
      </c>
      <c r="AF51" s="3">
        <v>94343</v>
      </c>
      <c r="AG51" s="3"/>
      <c r="AH51" s="20">
        <f t="shared" ref="AH51:AH64" si="31">AE51-AF51-AG51</f>
        <v>716391</v>
      </c>
      <c r="AI51" s="3">
        <v>810734</v>
      </c>
      <c r="AJ51" s="3">
        <v>810734</v>
      </c>
      <c r="AK51" s="3">
        <v>25941</v>
      </c>
      <c r="AL51" s="3"/>
      <c r="AM51" s="20">
        <f t="shared" si="20"/>
        <v>784793</v>
      </c>
      <c r="AN51" s="3">
        <v>810734</v>
      </c>
      <c r="AO51" s="3">
        <v>810734</v>
      </c>
      <c r="AP51" s="3">
        <v>132032</v>
      </c>
      <c r="AQ51" s="3"/>
      <c r="AR51" s="20">
        <f t="shared" si="21"/>
        <v>678702</v>
      </c>
      <c r="AS51" s="3">
        <v>810734</v>
      </c>
      <c r="AT51" s="3">
        <v>810734</v>
      </c>
      <c r="AU51" s="3">
        <v>110263</v>
      </c>
      <c r="AV51" s="3"/>
      <c r="AW51" s="20">
        <f t="shared" si="22"/>
        <v>700471</v>
      </c>
      <c r="AX51" s="20">
        <v>810734</v>
      </c>
      <c r="AY51" s="3">
        <f>AX51*0.87</f>
        <v>705338.58</v>
      </c>
      <c r="AZ51" s="3">
        <v>138731</v>
      </c>
      <c r="BA51" s="3"/>
      <c r="BB51" s="20">
        <f t="shared" si="23"/>
        <v>566607.57999999996</v>
      </c>
      <c r="BC51" s="20">
        <v>810734</v>
      </c>
      <c r="BD51" s="3">
        <f>BC51*0.87</f>
        <v>705338.58</v>
      </c>
      <c r="BE51" s="3">
        <v>25440</v>
      </c>
      <c r="BF51" s="3"/>
      <c r="BG51" s="20">
        <f t="shared" si="24"/>
        <v>679898.58</v>
      </c>
      <c r="BH51" s="20"/>
      <c r="BI51" s="3"/>
      <c r="BJ51" s="3"/>
      <c r="BK51" s="3"/>
      <c r="BL51" s="20">
        <f t="shared" si="25"/>
        <v>0</v>
      </c>
    </row>
    <row r="52" spans="1:84" x14ac:dyDescent="0.2">
      <c r="A52" s="27"/>
      <c r="B52" s="28" t="s">
        <v>89</v>
      </c>
      <c r="C52" s="29">
        <v>1</v>
      </c>
      <c r="D52" s="30" t="s">
        <v>32</v>
      </c>
      <c r="E52" s="3"/>
      <c r="F52" s="3"/>
      <c r="G52" s="3"/>
      <c r="H52" s="3"/>
      <c r="I52" s="20">
        <f t="shared" si="26"/>
        <v>0</v>
      </c>
      <c r="J52" s="3"/>
      <c r="K52" s="3"/>
      <c r="L52" s="3"/>
      <c r="M52" s="3"/>
      <c r="N52" s="20">
        <f t="shared" si="27"/>
        <v>0</v>
      </c>
      <c r="O52" s="3"/>
      <c r="P52" s="3"/>
      <c r="Q52" s="3"/>
      <c r="R52" s="3"/>
      <c r="S52" s="20">
        <f t="shared" si="28"/>
        <v>0</v>
      </c>
      <c r="T52" s="3">
        <v>392968</v>
      </c>
      <c r="U52" s="3">
        <v>392968</v>
      </c>
      <c r="V52" s="3"/>
      <c r="W52" s="3"/>
      <c r="X52" s="20">
        <f t="shared" si="29"/>
        <v>392968</v>
      </c>
      <c r="Y52" s="3">
        <v>392968</v>
      </c>
      <c r="Z52" s="3">
        <v>392968</v>
      </c>
      <c r="AA52" s="3"/>
      <c r="AB52" s="3"/>
      <c r="AC52" s="20">
        <f t="shared" si="30"/>
        <v>392968</v>
      </c>
      <c r="AD52" s="3">
        <v>392968</v>
      </c>
      <c r="AE52" s="3">
        <v>392968</v>
      </c>
      <c r="AF52" s="3"/>
      <c r="AG52" s="3"/>
      <c r="AH52" s="20">
        <f t="shared" si="31"/>
        <v>392968</v>
      </c>
      <c r="AI52" s="3">
        <v>392968</v>
      </c>
      <c r="AJ52" s="3">
        <v>392968</v>
      </c>
      <c r="AK52" s="3"/>
      <c r="AL52" s="3"/>
      <c r="AM52" s="20">
        <f t="shared" si="20"/>
        <v>392968</v>
      </c>
      <c r="AN52" s="3">
        <v>392968</v>
      </c>
      <c r="AO52" s="3">
        <v>392968</v>
      </c>
      <c r="AP52" s="3"/>
      <c r="AQ52" s="3"/>
      <c r="AR52" s="20">
        <f t="shared" si="21"/>
        <v>392968</v>
      </c>
      <c r="AS52" s="3">
        <v>392968</v>
      </c>
      <c r="AT52" s="3">
        <v>392968</v>
      </c>
      <c r="AU52" s="3"/>
      <c r="AV52" s="3"/>
      <c r="AW52" s="20">
        <f t="shared" si="22"/>
        <v>392968</v>
      </c>
      <c r="AX52" s="20">
        <v>392968</v>
      </c>
      <c r="AY52" s="3">
        <f>AX52*0.87</f>
        <v>341882.16</v>
      </c>
      <c r="AZ52" s="3"/>
      <c r="BA52" s="3"/>
      <c r="BB52" s="20">
        <f t="shared" si="23"/>
        <v>341882.16</v>
      </c>
      <c r="BC52" s="20">
        <v>392968</v>
      </c>
      <c r="BD52" s="3">
        <f>BC52*0.87</f>
        <v>341882.16</v>
      </c>
      <c r="BE52" s="3"/>
      <c r="BF52" s="3"/>
      <c r="BG52" s="20">
        <f t="shared" si="24"/>
        <v>341882.16</v>
      </c>
      <c r="BH52" s="20"/>
      <c r="BI52" s="3"/>
      <c r="BJ52" s="3"/>
      <c r="BK52" s="3"/>
      <c r="BL52" s="20">
        <f t="shared" si="25"/>
        <v>0</v>
      </c>
    </row>
    <row r="53" spans="1:84" x14ac:dyDescent="0.2">
      <c r="A53" s="27"/>
      <c r="B53" s="28" t="s">
        <v>99</v>
      </c>
      <c r="C53" s="29">
        <v>1</v>
      </c>
      <c r="D53" s="30" t="s">
        <v>95</v>
      </c>
      <c r="E53" s="3"/>
      <c r="F53" s="3"/>
      <c r="G53" s="3"/>
      <c r="H53" s="3"/>
      <c r="I53" s="20">
        <f t="shared" si="26"/>
        <v>0</v>
      </c>
      <c r="J53" s="3"/>
      <c r="K53" s="3"/>
      <c r="L53" s="3"/>
      <c r="M53" s="3"/>
      <c r="N53" s="20">
        <f t="shared" si="27"/>
        <v>0</v>
      </c>
      <c r="O53" s="3"/>
      <c r="P53" s="3"/>
      <c r="Q53" s="3"/>
      <c r="R53" s="3"/>
      <c r="S53" s="20">
        <f t="shared" si="28"/>
        <v>0</v>
      </c>
      <c r="T53" s="3"/>
      <c r="U53" s="3"/>
      <c r="V53" s="3"/>
      <c r="W53" s="3"/>
      <c r="X53" s="20">
        <f t="shared" si="29"/>
        <v>0</v>
      </c>
      <c r="Y53" s="3"/>
      <c r="Z53" s="3"/>
      <c r="AA53" s="3"/>
      <c r="AB53" s="3"/>
      <c r="AC53" s="20">
        <f t="shared" si="30"/>
        <v>0</v>
      </c>
      <c r="AD53" s="3"/>
      <c r="AE53" s="3"/>
      <c r="AF53" s="3"/>
      <c r="AG53" s="3"/>
      <c r="AH53" s="20">
        <f t="shared" si="31"/>
        <v>0</v>
      </c>
      <c r="AI53" s="3">
        <v>355874</v>
      </c>
      <c r="AJ53" s="3">
        <v>355874</v>
      </c>
      <c r="AK53" s="3"/>
      <c r="AL53" s="3"/>
      <c r="AM53" s="20">
        <f t="shared" si="20"/>
        <v>355874</v>
      </c>
      <c r="AN53" s="3">
        <v>355874</v>
      </c>
      <c r="AO53" s="3">
        <v>355874</v>
      </c>
      <c r="AP53" s="3">
        <v>41959</v>
      </c>
      <c r="AQ53" s="3"/>
      <c r="AR53" s="20">
        <f t="shared" si="21"/>
        <v>313915</v>
      </c>
      <c r="AS53" s="3">
        <v>355874</v>
      </c>
      <c r="AT53" s="3">
        <v>355874</v>
      </c>
      <c r="AU53" s="3">
        <v>25347</v>
      </c>
      <c r="AV53" s="3"/>
      <c r="AW53" s="20">
        <f t="shared" si="22"/>
        <v>330527</v>
      </c>
      <c r="AX53" s="3">
        <v>357262</v>
      </c>
      <c r="AY53" s="3">
        <v>339399</v>
      </c>
      <c r="AZ53" s="3">
        <v>50913</v>
      </c>
      <c r="BA53" s="3"/>
      <c r="BB53" s="20">
        <f t="shared" si="23"/>
        <v>288486</v>
      </c>
      <c r="BC53" s="3"/>
      <c r="BD53" s="3"/>
      <c r="BE53" s="3"/>
      <c r="BF53" s="3"/>
      <c r="BG53" s="20">
        <f t="shared" si="24"/>
        <v>0</v>
      </c>
      <c r="BH53" s="3"/>
      <c r="BI53" s="3"/>
      <c r="BJ53" s="3"/>
      <c r="BK53" s="3"/>
      <c r="BL53" s="20">
        <f t="shared" si="25"/>
        <v>0</v>
      </c>
    </row>
    <row r="54" spans="1:84" x14ac:dyDescent="0.2">
      <c r="A54" s="27"/>
      <c r="B54" s="28" t="s">
        <v>90</v>
      </c>
      <c r="C54" s="29">
        <v>1</v>
      </c>
      <c r="D54" s="37" t="s">
        <v>118</v>
      </c>
      <c r="E54" s="31"/>
      <c r="F54" s="31"/>
      <c r="G54" s="31"/>
      <c r="H54" s="31"/>
      <c r="I54" s="20">
        <f t="shared" si="26"/>
        <v>0</v>
      </c>
      <c r="J54" s="31"/>
      <c r="K54" s="31"/>
      <c r="L54" s="31"/>
      <c r="M54" s="31"/>
      <c r="N54" s="20">
        <f t="shared" si="27"/>
        <v>0</v>
      </c>
      <c r="O54" s="31"/>
      <c r="P54" s="31"/>
      <c r="Q54" s="31"/>
      <c r="R54" s="31"/>
      <c r="S54" s="20">
        <f t="shared" si="28"/>
        <v>0</v>
      </c>
      <c r="T54" s="31"/>
      <c r="U54" s="31"/>
      <c r="V54" s="31"/>
      <c r="W54" s="31"/>
      <c r="X54" s="20">
        <f t="shared" si="29"/>
        <v>0</v>
      </c>
      <c r="Y54" s="31"/>
      <c r="Z54" s="31"/>
      <c r="AA54" s="31"/>
      <c r="AB54" s="31"/>
      <c r="AC54" s="20">
        <f t="shared" si="30"/>
        <v>0</v>
      </c>
      <c r="AD54" s="31"/>
      <c r="AE54" s="31"/>
      <c r="AF54" s="31"/>
      <c r="AG54" s="31"/>
      <c r="AH54" s="20">
        <f t="shared" si="31"/>
        <v>0</v>
      </c>
      <c r="AI54" s="31"/>
      <c r="AJ54" s="31"/>
      <c r="AK54" s="31"/>
      <c r="AL54" s="31"/>
      <c r="AM54" s="20">
        <f t="shared" si="20"/>
        <v>0</v>
      </c>
      <c r="AN54" s="31"/>
      <c r="AO54" s="31"/>
      <c r="AP54" s="31"/>
      <c r="AQ54" s="31"/>
      <c r="AR54" s="20">
        <f t="shared" si="21"/>
        <v>0</v>
      </c>
      <c r="AS54" s="31"/>
      <c r="AT54" s="31"/>
      <c r="AU54" s="31"/>
      <c r="AV54" s="31"/>
      <c r="AW54" s="20">
        <f t="shared" si="22"/>
        <v>0</v>
      </c>
      <c r="AX54" s="31"/>
      <c r="AY54" s="31"/>
      <c r="AZ54" s="31"/>
      <c r="BA54" s="31"/>
      <c r="BB54" s="20">
        <f t="shared" si="23"/>
        <v>0</v>
      </c>
      <c r="BC54" s="31"/>
      <c r="BD54" s="31"/>
      <c r="BE54" s="31"/>
      <c r="BF54" s="31"/>
      <c r="BG54" s="20">
        <f t="shared" si="24"/>
        <v>0</v>
      </c>
      <c r="BH54" s="31"/>
      <c r="BI54" s="31"/>
      <c r="BJ54" s="31"/>
      <c r="BK54" s="31"/>
      <c r="BL54" s="20">
        <f t="shared" si="25"/>
        <v>0</v>
      </c>
    </row>
    <row r="55" spans="1:84" x14ac:dyDescent="0.2">
      <c r="A55" s="27"/>
      <c r="B55" s="28" t="s">
        <v>100</v>
      </c>
      <c r="C55" s="29">
        <v>1</v>
      </c>
      <c r="D55" s="30" t="s">
        <v>106</v>
      </c>
      <c r="E55" s="3">
        <v>344873</v>
      </c>
      <c r="F55" s="3">
        <v>344873</v>
      </c>
      <c r="G55" s="3"/>
      <c r="H55" s="3"/>
      <c r="I55" s="20">
        <f t="shared" si="26"/>
        <v>344873</v>
      </c>
      <c r="J55" s="3">
        <v>344873</v>
      </c>
      <c r="K55" s="3">
        <v>344873</v>
      </c>
      <c r="L55" s="3"/>
      <c r="M55" s="3"/>
      <c r="N55" s="20">
        <f t="shared" si="27"/>
        <v>344873</v>
      </c>
      <c r="O55" s="3">
        <v>344873</v>
      </c>
      <c r="P55" s="3">
        <v>344873</v>
      </c>
      <c r="Q55" s="3"/>
      <c r="R55" s="3"/>
      <c r="S55" s="20">
        <f t="shared" si="28"/>
        <v>344873</v>
      </c>
      <c r="T55" s="3">
        <v>344873</v>
      </c>
      <c r="U55" s="3">
        <v>344873</v>
      </c>
      <c r="V55" s="3">
        <v>4373</v>
      </c>
      <c r="W55" s="3"/>
      <c r="X55" s="20">
        <f t="shared" si="29"/>
        <v>340500</v>
      </c>
      <c r="Y55" s="3">
        <v>351776</v>
      </c>
      <c r="Z55" s="3">
        <v>351776</v>
      </c>
      <c r="AA55" s="3">
        <v>11812</v>
      </c>
      <c r="AB55" s="3"/>
      <c r="AC55" s="20">
        <f t="shared" si="30"/>
        <v>339964</v>
      </c>
      <c r="AD55" s="3">
        <v>352176</v>
      </c>
      <c r="AE55" s="3">
        <v>352176</v>
      </c>
      <c r="AF55" s="3">
        <v>599</v>
      </c>
      <c r="AG55" s="3"/>
      <c r="AH55" s="20">
        <f t="shared" si="31"/>
        <v>351577</v>
      </c>
      <c r="AI55" s="3">
        <v>352176</v>
      </c>
      <c r="AJ55" s="3">
        <v>352176</v>
      </c>
      <c r="AK55" s="3">
        <v>998</v>
      </c>
      <c r="AL55" s="3"/>
      <c r="AM55" s="20">
        <f t="shared" ref="AM55" si="32">AJ55-AK55-AL55</f>
        <v>351178</v>
      </c>
      <c r="AN55" s="3">
        <v>352176</v>
      </c>
      <c r="AO55" s="3">
        <v>352176</v>
      </c>
      <c r="AP55" s="3">
        <v>1017</v>
      </c>
      <c r="AQ55" s="3"/>
      <c r="AR55" s="20">
        <f t="shared" si="21"/>
        <v>351159</v>
      </c>
      <c r="AS55" s="3">
        <v>352176</v>
      </c>
      <c r="AT55" s="3">
        <v>352176</v>
      </c>
      <c r="AU55" s="3"/>
      <c r="AV55" s="3"/>
      <c r="AW55" s="20">
        <f t="shared" si="22"/>
        <v>352176</v>
      </c>
      <c r="AX55" s="3">
        <v>352176</v>
      </c>
      <c r="AY55" s="3">
        <v>334567</v>
      </c>
      <c r="AZ55" s="3">
        <v>792</v>
      </c>
      <c r="BA55" s="3"/>
      <c r="BB55" s="20">
        <f t="shared" si="23"/>
        <v>333775</v>
      </c>
      <c r="BC55" s="3">
        <v>352176</v>
      </c>
      <c r="BD55" s="3">
        <v>334567</v>
      </c>
      <c r="BE55" s="3"/>
      <c r="BF55" s="3"/>
      <c r="BG55" s="20">
        <f t="shared" si="24"/>
        <v>334567</v>
      </c>
      <c r="BH55" s="3">
        <v>352176</v>
      </c>
      <c r="BI55" s="3">
        <v>334567</v>
      </c>
      <c r="BJ55" s="3">
        <v>188</v>
      </c>
      <c r="BK55" s="3"/>
      <c r="BL55" s="20">
        <f t="shared" si="25"/>
        <v>334379</v>
      </c>
    </row>
    <row r="56" spans="1:84" x14ac:dyDescent="0.2">
      <c r="A56" s="27"/>
      <c r="B56" s="28" t="s">
        <v>101</v>
      </c>
      <c r="C56" s="29">
        <v>1</v>
      </c>
      <c r="D56" s="30" t="s">
        <v>54</v>
      </c>
      <c r="E56" s="3"/>
      <c r="F56" s="3"/>
      <c r="G56" s="3"/>
      <c r="H56" s="3"/>
      <c r="I56" s="20">
        <f t="shared" si="26"/>
        <v>0</v>
      </c>
      <c r="J56" s="3"/>
      <c r="K56" s="3"/>
      <c r="L56" s="3"/>
      <c r="M56" s="3"/>
      <c r="N56" s="20">
        <f t="shared" si="27"/>
        <v>0</v>
      </c>
      <c r="O56" s="3"/>
      <c r="P56" s="3"/>
      <c r="Q56" s="3"/>
      <c r="R56" s="3"/>
      <c r="S56" s="20">
        <f t="shared" si="28"/>
        <v>0</v>
      </c>
      <c r="T56" s="3">
        <v>34995</v>
      </c>
      <c r="U56" s="3">
        <v>34995</v>
      </c>
      <c r="V56" s="3"/>
      <c r="W56" s="3"/>
      <c r="X56" s="20">
        <f t="shared" si="29"/>
        <v>34995</v>
      </c>
      <c r="Y56" s="3">
        <v>34995</v>
      </c>
      <c r="Z56" s="3">
        <v>34995</v>
      </c>
      <c r="AA56" s="3"/>
      <c r="AB56" s="3"/>
      <c r="AC56" s="20">
        <f t="shared" si="30"/>
        <v>34995</v>
      </c>
      <c r="AD56" s="3">
        <v>34995</v>
      </c>
      <c r="AE56" s="3">
        <v>34995</v>
      </c>
      <c r="AF56" s="31"/>
      <c r="AG56" s="31"/>
      <c r="AH56" s="20">
        <f t="shared" si="31"/>
        <v>34995</v>
      </c>
      <c r="AI56" s="3">
        <v>34995</v>
      </c>
      <c r="AJ56" s="3">
        <v>34995</v>
      </c>
      <c r="AK56" s="31"/>
      <c r="AL56" s="31"/>
      <c r="AM56" s="20">
        <f t="shared" si="20"/>
        <v>34995</v>
      </c>
      <c r="AN56" s="3">
        <v>34995</v>
      </c>
      <c r="AO56" s="3">
        <v>34995</v>
      </c>
      <c r="AP56" s="31"/>
      <c r="AQ56" s="31"/>
      <c r="AR56" s="20">
        <f t="shared" si="21"/>
        <v>34995</v>
      </c>
      <c r="AS56" s="31">
        <v>34995</v>
      </c>
      <c r="AT56" s="31">
        <v>34995</v>
      </c>
      <c r="AU56" s="31">
        <v>4679</v>
      </c>
      <c r="AV56" s="31"/>
      <c r="AW56" s="20">
        <f t="shared" si="22"/>
        <v>30316</v>
      </c>
      <c r="AX56" s="31">
        <v>34995</v>
      </c>
      <c r="AY56" s="31">
        <v>31496</v>
      </c>
      <c r="AZ56" s="31"/>
      <c r="BA56" s="31"/>
      <c r="BB56" s="20">
        <f t="shared" si="23"/>
        <v>31496</v>
      </c>
      <c r="BC56" s="31">
        <v>34995</v>
      </c>
      <c r="BD56" s="31">
        <v>31496</v>
      </c>
      <c r="BE56" s="31">
        <v>4722</v>
      </c>
      <c r="BF56" s="31"/>
      <c r="BG56" s="20">
        <f t="shared" si="24"/>
        <v>26774</v>
      </c>
      <c r="BH56" s="3">
        <v>34995</v>
      </c>
      <c r="BI56" s="3">
        <v>31496</v>
      </c>
      <c r="BJ56" s="3">
        <v>1755</v>
      </c>
      <c r="BK56" s="3"/>
      <c r="BL56" s="20">
        <f t="shared" si="25"/>
        <v>29741</v>
      </c>
    </row>
    <row r="57" spans="1:84" x14ac:dyDescent="0.2">
      <c r="A57" s="27"/>
      <c r="B57" s="28" t="s">
        <v>22</v>
      </c>
      <c r="C57" s="29">
        <v>1</v>
      </c>
      <c r="D57" s="30" t="s">
        <v>107</v>
      </c>
      <c r="E57" s="3"/>
      <c r="F57" s="3"/>
      <c r="G57" s="3"/>
      <c r="H57" s="3"/>
      <c r="I57" s="20">
        <f t="shared" si="26"/>
        <v>0</v>
      </c>
      <c r="J57" s="3"/>
      <c r="K57" s="3"/>
      <c r="L57" s="3"/>
      <c r="M57" s="3"/>
      <c r="N57" s="20">
        <f t="shared" si="27"/>
        <v>0</v>
      </c>
      <c r="O57" s="3"/>
      <c r="P57" s="3"/>
      <c r="Q57" s="3"/>
      <c r="R57" s="3"/>
      <c r="S57" s="20">
        <f t="shared" si="28"/>
        <v>0</v>
      </c>
      <c r="T57" s="28"/>
      <c r="U57" s="28"/>
      <c r="V57" s="28"/>
      <c r="W57" s="28"/>
      <c r="X57" s="20">
        <f t="shared" si="29"/>
        <v>0</v>
      </c>
      <c r="Y57" s="28"/>
      <c r="Z57" s="28"/>
      <c r="AA57" s="28"/>
      <c r="AB57" s="28"/>
      <c r="AC57" s="20">
        <f t="shared" si="30"/>
        <v>0</v>
      </c>
      <c r="AD57" s="28"/>
      <c r="AE57" s="28"/>
      <c r="AF57" s="28"/>
      <c r="AG57" s="28"/>
      <c r="AH57" s="20">
        <f t="shared" si="31"/>
        <v>0</v>
      </c>
      <c r="AI57" s="28"/>
      <c r="AJ57" s="28"/>
      <c r="AK57" s="28"/>
      <c r="AL57" s="28"/>
      <c r="AM57" s="20">
        <f t="shared" si="20"/>
        <v>0</v>
      </c>
      <c r="AN57" s="28"/>
      <c r="AO57" s="28"/>
      <c r="AP57" s="28"/>
      <c r="AQ57" s="28"/>
      <c r="AR57" s="20">
        <f t="shared" si="21"/>
        <v>0</v>
      </c>
      <c r="AS57" s="28"/>
      <c r="AT57" s="28"/>
      <c r="AU57" s="28"/>
      <c r="AV57" s="28"/>
      <c r="AW57" s="20">
        <f t="shared" si="22"/>
        <v>0</v>
      </c>
      <c r="AX57" s="28"/>
      <c r="AY57" s="28"/>
      <c r="AZ57" s="28"/>
      <c r="BA57" s="28"/>
      <c r="BB57" s="20">
        <f t="shared" si="23"/>
        <v>0</v>
      </c>
      <c r="BC57" s="28"/>
      <c r="BD57" s="28"/>
      <c r="BE57" s="28"/>
      <c r="BF57" s="28"/>
      <c r="BG57" s="20">
        <f t="shared" si="24"/>
        <v>0</v>
      </c>
      <c r="BH57" s="28"/>
      <c r="BI57" s="28"/>
      <c r="BJ57" s="28"/>
      <c r="BK57" s="28"/>
      <c r="BL57" s="20">
        <f t="shared" si="25"/>
        <v>0</v>
      </c>
    </row>
    <row r="58" spans="1:84" x14ac:dyDescent="0.2">
      <c r="A58" s="27"/>
      <c r="B58" s="28" t="s">
        <v>29</v>
      </c>
      <c r="C58" s="29">
        <v>1</v>
      </c>
      <c r="D58" s="30" t="s">
        <v>96</v>
      </c>
      <c r="E58" s="38">
        <v>224093</v>
      </c>
      <c r="F58" s="38">
        <v>224093</v>
      </c>
      <c r="G58" s="3"/>
      <c r="H58" s="3"/>
      <c r="I58" s="20">
        <f t="shared" si="26"/>
        <v>224093</v>
      </c>
      <c r="J58" s="38">
        <v>224093</v>
      </c>
      <c r="K58" s="38">
        <v>224093</v>
      </c>
      <c r="L58" s="3"/>
      <c r="M58" s="3"/>
      <c r="N58" s="20">
        <f t="shared" si="27"/>
        <v>224093</v>
      </c>
      <c r="O58" s="3">
        <v>224093</v>
      </c>
      <c r="P58" s="3">
        <v>224093</v>
      </c>
      <c r="Q58" s="3">
        <v>4317</v>
      </c>
      <c r="R58" s="3"/>
      <c r="S58" s="20">
        <f t="shared" si="28"/>
        <v>219776</v>
      </c>
      <c r="T58" s="3">
        <f>31418+172636</f>
        <v>204054</v>
      </c>
      <c r="U58" s="3">
        <f>31418+172636</f>
        <v>204054</v>
      </c>
      <c r="V58" s="3"/>
      <c r="W58" s="3"/>
      <c r="X58" s="20">
        <f t="shared" si="29"/>
        <v>204054</v>
      </c>
      <c r="Y58" s="3">
        <f>31418+172636</f>
        <v>204054</v>
      </c>
      <c r="Z58" s="3">
        <f>31418+172636</f>
        <v>204054</v>
      </c>
      <c r="AA58" s="3"/>
      <c r="AB58" s="3"/>
      <c r="AC58" s="20">
        <f t="shared" si="30"/>
        <v>204054</v>
      </c>
      <c r="AD58" s="3">
        <f>31418+172636</f>
        <v>204054</v>
      </c>
      <c r="AE58" s="3">
        <f>31418+172636</f>
        <v>204054</v>
      </c>
      <c r="AF58" s="3"/>
      <c r="AG58" s="3"/>
      <c r="AH58" s="20">
        <f t="shared" si="31"/>
        <v>204054</v>
      </c>
      <c r="AI58" s="3">
        <f>31418+172636</f>
        <v>204054</v>
      </c>
      <c r="AJ58" s="3">
        <f>31418+172636</f>
        <v>204054</v>
      </c>
      <c r="AK58" s="3"/>
      <c r="AL58" s="3"/>
      <c r="AM58" s="20">
        <f t="shared" si="20"/>
        <v>204054</v>
      </c>
      <c r="AN58" s="3">
        <v>204054</v>
      </c>
      <c r="AO58" s="3">
        <v>204054</v>
      </c>
      <c r="AP58" s="3">
        <v>17310</v>
      </c>
      <c r="AQ58" s="3"/>
      <c r="AR58" s="20">
        <f t="shared" si="21"/>
        <v>186744</v>
      </c>
      <c r="AS58" s="3">
        <v>204054</v>
      </c>
      <c r="AT58" s="3">
        <v>204054</v>
      </c>
      <c r="AU58" s="3"/>
      <c r="AV58" s="3"/>
      <c r="AW58" s="20">
        <f t="shared" si="22"/>
        <v>204054</v>
      </c>
      <c r="AX58" s="3"/>
      <c r="AY58" s="3"/>
      <c r="AZ58" s="3"/>
      <c r="BA58" s="3"/>
      <c r="BB58" s="20">
        <f t="shared" si="23"/>
        <v>0</v>
      </c>
      <c r="BC58" s="3"/>
      <c r="BD58" s="3"/>
      <c r="BE58" s="3"/>
      <c r="BF58" s="3"/>
      <c r="BG58" s="20">
        <f t="shared" si="24"/>
        <v>0</v>
      </c>
      <c r="BH58" s="3"/>
      <c r="BI58" s="3"/>
      <c r="BJ58" s="3"/>
      <c r="BK58" s="3"/>
      <c r="BL58" s="20">
        <f t="shared" si="25"/>
        <v>0</v>
      </c>
    </row>
    <row r="59" spans="1:84" x14ac:dyDescent="0.2">
      <c r="A59" s="27"/>
      <c r="B59" s="28" t="s">
        <v>19</v>
      </c>
      <c r="C59" s="29">
        <v>1</v>
      </c>
      <c r="D59" s="30" t="s">
        <v>76</v>
      </c>
      <c r="E59" s="3"/>
      <c r="F59" s="3"/>
      <c r="G59" s="3"/>
      <c r="H59" s="3"/>
      <c r="I59" s="20">
        <f t="shared" si="26"/>
        <v>0</v>
      </c>
      <c r="J59" s="3"/>
      <c r="K59" s="3"/>
      <c r="L59" s="3"/>
      <c r="M59" s="3"/>
      <c r="N59" s="20">
        <f t="shared" si="27"/>
        <v>0</v>
      </c>
      <c r="O59" s="3"/>
      <c r="P59" s="3"/>
      <c r="Q59" s="3"/>
      <c r="R59" s="3"/>
      <c r="S59" s="20">
        <f t="shared" si="28"/>
        <v>0</v>
      </c>
      <c r="T59" s="3"/>
      <c r="U59" s="3"/>
      <c r="V59" s="3"/>
      <c r="W59" s="3"/>
      <c r="X59" s="20">
        <f t="shared" si="29"/>
        <v>0</v>
      </c>
      <c r="Y59" s="3"/>
      <c r="Z59" s="3"/>
      <c r="AA59" s="3"/>
      <c r="AB59" s="3"/>
      <c r="AC59" s="20">
        <f t="shared" si="30"/>
        <v>0</v>
      </c>
      <c r="AD59" s="3"/>
      <c r="AE59" s="3"/>
      <c r="AF59" s="3"/>
      <c r="AG59" s="3"/>
      <c r="AH59" s="20">
        <f t="shared" si="31"/>
        <v>0</v>
      </c>
      <c r="AI59" s="3"/>
      <c r="AJ59" s="3"/>
      <c r="AK59" s="3"/>
      <c r="AL59" s="3"/>
      <c r="AM59" s="20">
        <f t="shared" si="20"/>
        <v>0</v>
      </c>
      <c r="AN59" s="3"/>
      <c r="AO59" s="3"/>
      <c r="AP59" s="3"/>
      <c r="AQ59" s="3"/>
      <c r="AR59" s="20">
        <f t="shared" si="21"/>
        <v>0</v>
      </c>
      <c r="AS59" s="3"/>
      <c r="AT59" s="3"/>
      <c r="AU59" s="3"/>
      <c r="AV59" s="3"/>
      <c r="AW59" s="20">
        <f t="shared" si="22"/>
        <v>0</v>
      </c>
      <c r="AX59" s="3"/>
      <c r="AY59" s="3"/>
      <c r="AZ59" s="3"/>
      <c r="BA59" s="3"/>
      <c r="BB59" s="20">
        <f t="shared" si="23"/>
        <v>0</v>
      </c>
      <c r="BC59" s="3"/>
      <c r="BD59" s="3"/>
      <c r="BE59" s="3"/>
      <c r="BF59" s="3"/>
      <c r="BG59" s="20">
        <f t="shared" si="24"/>
        <v>0</v>
      </c>
      <c r="BH59" s="3"/>
      <c r="BI59" s="3"/>
      <c r="BJ59" s="3"/>
      <c r="BK59" s="3"/>
      <c r="BL59" s="20">
        <f t="shared" si="25"/>
        <v>0</v>
      </c>
    </row>
    <row r="60" spans="1:84" x14ac:dyDescent="0.2">
      <c r="A60" s="27"/>
      <c r="B60" s="28" t="s">
        <v>102</v>
      </c>
      <c r="C60" s="29">
        <v>1</v>
      </c>
      <c r="D60" s="30" t="s">
        <v>39</v>
      </c>
      <c r="E60" s="3"/>
      <c r="F60" s="3"/>
      <c r="G60" s="3"/>
      <c r="H60" s="3"/>
      <c r="I60" s="20">
        <f t="shared" si="26"/>
        <v>0</v>
      </c>
      <c r="J60" s="3"/>
      <c r="K60" s="3"/>
      <c r="L60" s="3"/>
      <c r="M60" s="3"/>
      <c r="N60" s="20">
        <f t="shared" si="27"/>
        <v>0</v>
      </c>
      <c r="O60" s="3"/>
      <c r="P60" s="3"/>
      <c r="Q60" s="3"/>
      <c r="R60" s="3"/>
      <c r="S60" s="20">
        <f t="shared" si="28"/>
        <v>0</v>
      </c>
      <c r="T60" s="3"/>
      <c r="U60" s="3"/>
      <c r="V60" s="3"/>
      <c r="W60" s="3"/>
      <c r="X60" s="20">
        <f t="shared" si="29"/>
        <v>0</v>
      </c>
      <c r="Y60" s="3"/>
      <c r="Z60" s="3"/>
      <c r="AA60" s="3"/>
      <c r="AB60" s="3"/>
      <c r="AC60" s="20">
        <f t="shared" si="30"/>
        <v>0</v>
      </c>
      <c r="AD60" s="3"/>
      <c r="AE60" s="3"/>
      <c r="AF60" s="3"/>
      <c r="AG60" s="3"/>
      <c r="AH60" s="20">
        <f t="shared" si="31"/>
        <v>0</v>
      </c>
      <c r="AI60" s="3"/>
      <c r="AJ60" s="3"/>
      <c r="AK60" s="3"/>
      <c r="AL60" s="3"/>
      <c r="AM60" s="20">
        <f t="shared" si="20"/>
        <v>0</v>
      </c>
      <c r="AN60" s="3"/>
      <c r="AO60" s="3"/>
      <c r="AP60" s="3"/>
      <c r="AQ60" s="3"/>
      <c r="AR60" s="20">
        <f t="shared" si="21"/>
        <v>0</v>
      </c>
      <c r="AS60" s="3"/>
      <c r="AT60" s="3"/>
      <c r="AU60" s="3"/>
      <c r="AV60" s="3"/>
      <c r="AW60" s="20">
        <f t="shared" si="22"/>
        <v>0</v>
      </c>
      <c r="AX60" s="3"/>
      <c r="AY60" s="3"/>
      <c r="AZ60" s="3"/>
      <c r="BA60" s="3"/>
      <c r="BB60" s="20">
        <f t="shared" si="23"/>
        <v>0</v>
      </c>
      <c r="BC60" s="3"/>
      <c r="BD60" s="3"/>
      <c r="BE60" s="3"/>
      <c r="BF60" s="3"/>
      <c r="BG60" s="20">
        <f t="shared" si="24"/>
        <v>0</v>
      </c>
      <c r="BH60" s="3"/>
      <c r="BI60" s="3"/>
      <c r="BJ60" s="3"/>
      <c r="BK60" s="3"/>
      <c r="BL60" s="20">
        <f t="shared" si="25"/>
        <v>0</v>
      </c>
    </row>
    <row r="61" spans="1:84" x14ac:dyDescent="0.2">
      <c r="A61" s="27"/>
      <c r="B61" s="32" t="s">
        <v>103</v>
      </c>
      <c r="C61" s="29">
        <v>1</v>
      </c>
      <c r="D61" s="33" t="s">
        <v>97</v>
      </c>
      <c r="E61" s="3">
        <v>201562</v>
      </c>
      <c r="F61" s="3">
        <v>201562</v>
      </c>
      <c r="G61" s="3"/>
      <c r="H61" s="3"/>
      <c r="I61" s="20">
        <f t="shared" si="26"/>
        <v>201562</v>
      </c>
      <c r="J61" s="3">
        <v>201562</v>
      </c>
      <c r="K61" s="3">
        <v>201562</v>
      </c>
      <c r="L61" s="3"/>
      <c r="M61" s="3"/>
      <c r="N61" s="20">
        <f t="shared" si="27"/>
        <v>201562</v>
      </c>
      <c r="O61" s="3">
        <v>201562</v>
      </c>
      <c r="P61" s="3">
        <v>201562</v>
      </c>
      <c r="Q61" s="3"/>
      <c r="R61" s="3"/>
      <c r="S61" s="20">
        <f t="shared" si="28"/>
        <v>201562</v>
      </c>
      <c r="T61" s="3">
        <v>201562</v>
      </c>
      <c r="U61" s="3">
        <v>201562</v>
      </c>
      <c r="V61" s="3"/>
      <c r="W61" s="3"/>
      <c r="X61" s="20">
        <f t="shared" si="29"/>
        <v>201562</v>
      </c>
      <c r="Y61" s="3">
        <v>201562</v>
      </c>
      <c r="Z61" s="3">
        <v>201562</v>
      </c>
      <c r="AA61" s="3"/>
      <c r="AB61" s="3"/>
      <c r="AC61" s="20">
        <f t="shared" si="30"/>
        <v>201562</v>
      </c>
      <c r="AD61" s="3">
        <v>201562</v>
      </c>
      <c r="AE61" s="3">
        <v>201562</v>
      </c>
      <c r="AF61" s="3"/>
      <c r="AG61" s="3"/>
      <c r="AH61" s="20">
        <f t="shared" si="31"/>
        <v>201562</v>
      </c>
      <c r="AI61" s="3">
        <v>180009</v>
      </c>
      <c r="AJ61" s="3">
        <v>180009</v>
      </c>
      <c r="AK61" s="3"/>
      <c r="AL61" s="3"/>
      <c r="AM61" s="20">
        <f t="shared" si="20"/>
        <v>180009</v>
      </c>
      <c r="AN61" s="3">
        <v>180009</v>
      </c>
      <c r="AO61" s="3">
        <v>180009</v>
      </c>
      <c r="AP61" s="3"/>
      <c r="AQ61" s="3"/>
      <c r="AR61" s="20">
        <f t="shared" si="21"/>
        <v>180009</v>
      </c>
      <c r="AS61" s="3">
        <v>180009</v>
      </c>
      <c r="AT61" s="3">
        <v>180009</v>
      </c>
      <c r="AU61" s="3">
        <v>5951</v>
      </c>
      <c r="AV61" s="3"/>
      <c r="AW61" s="20">
        <f t="shared" si="22"/>
        <v>174058</v>
      </c>
      <c r="AX61" s="3">
        <v>187438</v>
      </c>
      <c r="AY61" s="3">
        <v>168694</v>
      </c>
      <c r="AZ61" s="3"/>
      <c r="BA61" s="3"/>
      <c r="BB61" s="20">
        <f t="shared" si="23"/>
        <v>168694</v>
      </c>
      <c r="BC61" s="3"/>
      <c r="BD61" s="3"/>
      <c r="BE61" s="3"/>
      <c r="BF61" s="3"/>
      <c r="BG61" s="20">
        <f t="shared" si="24"/>
        <v>0</v>
      </c>
      <c r="BH61" s="3"/>
      <c r="BI61" s="3"/>
      <c r="BJ61" s="3"/>
      <c r="BK61" s="3"/>
      <c r="BL61" s="20">
        <f t="shared" si="25"/>
        <v>0</v>
      </c>
    </row>
    <row r="62" spans="1:84" x14ac:dyDescent="0.2">
      <c r="A62" s="27"/>
      <c r="B62" s="32" t="s">
        <v>104</v>
      </c>
      <c r="C62" s="29">
        <v>1</v>
      </c>
      <c r="D62" s="33" t="s">
        <v>98</v>
      </c>
      <c r="E62" s="3">
        <v>139933</v>
      </c>
      <c r="F62" s="3">
        <v>139933</v>
      </c>
      <c r="G62" s="3"/>
      <c r="H62" s="3"/>
      <c r="I62" s="20">
        <f t="shared" si="26"/>
        <v>139933</v>
      </c>
      <c r="J62" s="3">
        <v>139933</v>
      </c>
      <c r="K62" s="3">
        <v>139933</v>
      </c>
      <c r="L62" s="3"/>
      <c r="M62" s="3"/>
      <c r="N62" s="20">
        <f t="shared" si="27"/>
        <v>139933</v>
      </c>
      <c r="O62" s="3">
        <v>139933</v>
      </c>
      <c r="P62" s="3">
        <v>139933</v>
      </c>
      <c r="Q62" s="3">
        <v>11285</v>
      </c>
      <c r="R62" s="3"/>
      <c r="S62" s="20">
        <f t="shared" si="28"/>
        <v>128648</v>
      </c>
      <c r="T62" s="3">
        <v>139933</v>
      </c>
      <c r="U62" s="3">
        <v>139933</v>
      </c>
      <c r="V62" s="3">
        <v>9721</v>
      </c>
      <c r="W62" s="3"/>
      <c r="X62" s="20">
        <f t="shared" si="29"/>
        <v>130212</v>
      </c>
      <c r="Y62" s="3">
        <v>139933</v>
      </c>
      <c r="Z62" s="3">
        <v>139933</v>
      </c>
      <c r="AA62" s="3">
        <v>16033</v>
      </c>
      <c r="AB62" s="3"/>
      <c r="AC62" s="20">
        <f t="shared" si="30"/>
        <v>123900</v>
      </c>
      <c r="AD62" s="3">
        <v>139933</v>
      </c>
      <c r="AE62" s="3">
        <v>139933</v>
      </c>
      <c r="AF62" s="3">
        <v>3762</v>
      </c>
      <c r="AG62" s="3"/>
      <c r="AH62" s="20">
        <f t="shared" si="31"/>
        <v>136171</v>
      </c>
      <c r="AI62" s="3">
        <v>139933</v>
      </c>
      <c r="AJ62" s="3">
        <v>139933</v>
      </c>
      <c r="AK62" s="3"/>
      <c r="AL62" s="3"/>
      <c r="AM62" s="20">
        <f t="shared" si="20"/>
        <v>139933</v>
      </c>
      <c r="AN62" s="3">
        <v>139933</v>
      </c>
      <c r="AO62" s="3">
        <v>139933</v>
      </c>
      <c r="AP62" s="3">
        <v>2384</v>
      </c>
      <c r="AQ62" s="3"/>
      <c r="AR62" s="20">
        <f t="shared" si="21"/>
        <v>137549</v>
      </c>
      <c r="AS62" s="3">
        <v>139933</v>
      </c>
      <c r="AT62" s="3">
        <v>139933</v>
      </c>
      <c r="AU62" s="3">
        <v>2104</v>
      </c>
      <c r="AV62" s="3"/>
      <c r="AW62" s="20">
        <f t="shared" si="22"/>
        <v>137829</v>
      </c>
      <c r="AX62" s="3">
        <v>139933</v>
      </c>
      <c r="AY62" s="3">
        <v>125940</v>
      </c>
      <c r="AZ62" s="3">
        <v>5531</v>
      </c>
      <c r="BA62" s="3"/>
      <c r="BB62" s="20">
        <f t="shared" si="23"/>
        <v>120409</v>
      </c>
      <c r="BC62" s="3">
        <v>139933</v>
      </c>
      <c r="BD62" s="3">
        <v>125940</v>
      </c>
      <c r="BE62" s="3"/>
      <c r="BF62" s="3"/>
      <c r="BG62" s="20">
        <f t="shared" si="24"/>
        <v>125940</v>
      </c>
      <c r="BH62" s="3"/>
      <c r="BI62" s="3"/>
      <c r="BJ62" s="3"/>
      <c r="BK62" s="3"/>
      <c r="BL62" s="20">
        <f t="shared" si="25"/>
        <v>0</v>
      </c>
    </row>
    <row r="63" spans="1:84" x14ac:dyDescent="0.2">
      <c r="A63" s="27"/>
      <c r="B63" s="32" t="s">
        <v>91</v>
      </c>
      <c r="C63" s="29">
        <v>1</v>
      </c>
      <c r="D63" s="33"/>
      <c r="E63" s="3"/>
      <c r="F63" s="3"/>
      <c r="G63" s="3"/>
      <c r="H63" s="3"/>
      <c r="I63" s="20">
        <f t="shared" si="26"/>
        <v>0</v>
      </c>
      <c r="J63" s="3"/>
      <c r="K63" s="3"/>
      <c r="L63" s="3"/>
      <c r="M63" s="3"/>
      <c r="N63" s="20">
        <f t="shared" si="27"/>
        <v>0</v>
      </c>
      <c r="O63" s="3"/>
      <c r="P63" s="3"/>
      <c r="Q63" s="3"/>
      <c r="R63" s="3"/>
      <c r="S63" s="20">
        <f t="shared" si="28"/>
        <v>0</v>
      </c>
      <c r="T63" s="3"/>
      <c r="U63" s="3"/>
      <c r="V63" s="3"/>
      <c r="W63" s="3"/>
      <c r="X63" s="20">
        <f t="shared" si="29"/>
        <v>0</v>
      </c>
      <c r="Y63" s="3"/>
      <c r="Z63" s="3"/>
      <c r="AA63" s="3"/>
      <c r="AB63" s="3"/>
      <c r="AC63" s="20">
        <f t="shared" si="30"/>
        <v>0</v>
      </c>
      <c r="AD63" s="3"/>
      <c r="AE63" s="3"/>
      <c r="AF63" s="3"/>
      <c r="AG63" s="3"/>
      <c r="AH63" s="20">
        <f t="shared" si="31"/>
        <v>0</v>
      </c>
      <c r="AI63" s="3"/>
      <c r="AJ63" s="3"/>
      <c r="AK63" s="3"/>
      <c r="AL63" s="3"/>
      <c r="AM63" s="20">
        <f t="shared" si="20"/>
        <v>0</v>
      </c>
      <c r="AN63" s="3"/>
      <c r="AO63" s="3"/>
      <c r="AP63" s="3"/>
      <c r="AQ63" s="3"/>
      <c r="AR63" s="20">
        <f t="shared" si="21"/>
        <v>0</v>
      </c>
      <c r="AS63" s="3"/>
      <c r="AT63" s="3"/>
      <c r="AU63" s="3"/>
      <c r="AV63" s="3"/>
      <c r="AW63" s="20">
        <f t="shared" si="22"/>
        <v>0</v>
      </c>
      <c r="AX63" s="3"/>
      <c r="AY63" s="3"/>
      <c r="AZ63" s="3"/>
      <c r="BA63" s="3"/>
      <c r="BB63" s="20">
        <f t="shared" si="23"/>
        <v>0</v>
      </c>
      <c r="BC63" s="3"/>
      <c r="BD63" s="3"/>
      <c r="BE63" s="3"/>
      <c r="BF63" s="3"/>
      <c r="BG63" s="20">
        <f t="shared" si="24"/>
        <v>0</v>
      </c>
      <c r="BH63" s="3"/>
      <c r="BI63" s="3"/>
      <c r="BJ63" s="3"/>
      <c r="BK63" s="3"/>
      <c r="BL63" s="20">
        <f t="shared" si="25"/>
        <v>0</v>
      </c>
    </row>
    <row r="64" spans="1:84" x14ac:dyDescent="0.2">
      <c r="A64" s="27"/>
      <c r="B64" s="32" t="s">
        <v>92</v>
      </c>
      <c r="C64" s="29">
        <v>1</v>
      </c>
      <c r="D64" s="33"/>
      <c r="E64" s="3"/>
      <c r="F64" s="3"/>
      <c r="G64" s="3"/>
      <c r="H64" s="3"/>
      <c r="I64" s="20">
        <f t="shared" si="26"/>
        <v>0</v>
      </c>
      <c r="J64" s="3"/>
      <c r="K64" s="3"/>
      <c r="L64" s="3"/>
      <c r="M64" s="3"/>
      <c r="N64" s="20">
        <f t="shared" si="27"/>
        <v>0</v>
      </c>
      <c r="O64" s="3"/>
      <c r="P64" s="3"/>
      <c r="Q64" s="3"/>
      <c r="R64" s="3"/>
      <c r="S64" s="20">
        <f t="shared" si="28"/>
        <v>0</v>
      </c>
      <c r="T64" s="3"/>
      <c r="U64" s="3"/>
      <c r="V64" s="3"/>
      <c r="W64" s="3"/>
      <c r="X64" s="20">
        <f t="shared" si="29"/>
        <v>0</v>
      </c>
      <c r="Y64" s="3"/>
      <c r="Z64" s="3"/>
      <c r="AA64" s="3"/>
      <c r="AB64" s="3"/>
      <c r="AC64" s="20">
        <f t="shared" si="30"/>
        <v>0</v>
      </c>
      <c r="AD64" s="3"/>
      <c r="AE64" s="3"/>
      <c r="AF64" s="3"/>
      <c r="AG64" s="3"/>
      <c r="AH64" s="20">
        <f t="shared" si="31"/>
        <v>0</v>
      </c>
      <c r="AI64" s="3"/>
      <c r="AJ64" s="3"/>
      <c r="AK64" s="3"/>
      <c r="AL64" s="3"/>
      <c r="AM64" s="20">
        <f t="shared" si="20"/>
        <v>0</v>
      </c>
      <c r="AN64" s="3"/>
      <c r="AO64" s="3"/>
      <c r="AP64" s="3"/>
      <c r="AQ64" s="3"/>
      <c r="AR64" s="20">
        <f t="shared" si="21"/>
        <v>0</v>
      </c>
      <c r="AS64" s="3"/>
      <c r="AT64" s="3"/>
      <c r="AU64" s="3"/>
      <c r="AV64" s="3"/>
      <c r="AW64" s="20">
        <f t="shared" si="22"/>
        <v>0</v>
      </c>
      <c r="AX64" s="3"/>
      <c r="AY64" s="3"/>
      <c r="AZ64" s="3"/>
      <c r="BA64" s="3"/>
      <c r="BB64" s="20">
        <f t="shared" si="23"/>
        <v>0</v>
      </c>
      <c r="BC64" s="3"/>
      <c r="BD64" s="3"/>
      <c r="BE64" s="3"/>
      <c r="BF64" s="3"/>
      <c r="BG64" s="20">
        <f t="shared" si="24"/>
        <v>0</v>
      </c>
      <c r="BH64" s="3"/>
      <c r="BI64" s="3"/>
      <c r="BJ64" s="3"/>
      <c r="BK64" s="3"/>
      <c r="BL64" s="20">
        <f t="shared" si="25"/>
        <v>0</v>
      </c>
    </row>
    <row r="65" spans="1:64" ht="15" x14ac:dyDescent="0.25">
      <c r="A65" s="27"/>
      <c r="B65" s="41" t="s">
        <v>1</v>
      </c>
      <c r="C65" s="42"/>
      <c r="D65" s="33"/>
      <c r="E65" s="3">
        <f>SUM(E50:E64)</f>
        <v>910461</v>
      </c>
      <c r="F65" s="3"/>
      <c r="G65" s="3"/>
      <c r="H65" s="3"/>
      <c r="I65" s="3">
        <f>SUM(I50:I64)</f>
        <v>910461</v>
      </c>
      <c r="J65" s="3">
        <f>SUM(J50:J64)</f>
        <v>910461</v>
      </c>
      <c r="K65" s="3"/>
      <c r="L65" s="3"/>
      <c r="M65" s="3"/>
      <c r="N65" s="3">
        <f>SUM(N50:N64)</f>
        <v>910461</v>
      </c>
      <c r="O65" s="3">
        <f>SUM(O50:O64)</f>
        <v>910461</v>
      </c>
      <c r="P65" s="3"/>
      <c r="Q65" s="3"/>
      <c r="R65" s="3"/>
      <c r="S65" s="3">
        <f>SUM(S50:S64)</f>
        <v>894859</v>
      </c>
      <c r="T65" s="3">
        <f>SUM(T50:T64)</f>
        <v>2471683</v>
      </c>
      <c r="U65" s="3"/>
      <c r="V65" s="3"/>
      <c r="W65" s="3"/>
      <c r="X65" s="3">
        <f>SUM(X50:X64)</f>
        <v>2383181</v>
      </c>
      <c r="Y65" s="3">
        <f>SUM(Y50:Y64)</f>
        <v>2478586</v>
      </c>
      <c r="Z65" s="3"/>
      <c r="AA65" s="3"/>
      <c r="AB65" s="3"/>
      <c r="AC65" s="3">
        <f>SUM(AC50:AC64)</f>
        <v>2272314</v>
      </c>
      <c r="AD65" s="3">
        <f>SUM(AD50:AD64)</f>
        <v>2478986</v>
      </c>
      <c r="AE65" s="3"/>
      <c r="AF65" s="3"/>
      <c r="AG65" s="3"/>
      <c r="AH65" s="3">
        <f>SUM(AH50:AH64)</f>
        <v>2337271</v>
      </c>
      <c r="AI65" s="3">
        <f>SUM(AI50:AI64)</f>
        <v>2813307</v>
      </c>
      <c r="AJ65" s="3"/>
      <c r="AK65" s="3"/>
      <c r="AL65" s="3"/>
      <c r="AM65" s="3">
        <f>SUM(AM50:AM64)</f>
        <v>2776654</v>
      </c>
      <c r="AN65" s="3">
        <f>SUM(AN50:AN64)</f>
        <v>2470743</v>
      </c>
      <c r="AO65" s="3">
        <f t="shared" ref="AO65:AQ65" si="33">SUM(AO50:AO64)</f>
        <v>2470743</v>
      </c>
      <c r="AP65" s="3">
        <f t="shared" si="33"/>
        <v>194702</v>
      </c>
      <c r="AQ65" s="3">
        <f t="shared" si="33"/>
        <v>0</v>
      </c>
      <c r="AR65" s="3">
        <f>SUM(AR50:AR64)</f>
        <v>2276041</v>
      </c>
      <c r="AS65" s="3">
        <f>SUM(AS50:AS64)</f>
        <v>2813307</v>
      </c>
      <c r="AT65" s="3">
        <f t="shared" ref="AT65:AV65" si="34">SUM(AT50:AT64)</f>
        <v>2813307</v>
      </c>
      <c r="AU65" s="3">
        <f t="shared" si="34"/>
        <v>209656</v>
      </c>
      <c r="AV65" s="3">
        <f t="shared" si="34"/>
        <v>0</v>
      </c>
      <c r="AW65" s="3">
        <f>SUM(AW50:AW64)</f>
        <v>2603651</v>
      </c>
      <c r="AX65" s="3">
        <f>SUM(AX50:AX64)</f>
        <v>2618070</v>
      </c>
      <c r="AY65" s="3">
        <f t="shared" ref="AY65:BA65" si="35">SUM(AY50:AY64)</f>
        <v>2355624.7400000002</v>
      </c>
      <c r="AZ65" s="3">
        <f t="shared" si="35"/>
        <v>318270</v>
      </c>
      <c r="BA65" s="3">
        <f t="shared" si="35"/>
        <v>0</v>
      </c>
      <c r="BB65" s="3">
        <f>SUM(BB50:BB64)</f>
        <v>2037354.74</v>
      </c>
      <c r="BC65" s="3">
        <f>SUM(BC50:BC64)</f>
        <v>2073370</v>
      </c>
      <c r="BD65" s="3">
        <f t="shared" ref="BD65:BF65" si="36">SUM(BD50:BD64)</f>
        <v>1847531.74</v>
      </c>
      <c r="BE65" s="3">
        <f t="shared" si="36"/>
        <v>97126</v>
      </c>
      <c r="BF65" s="3">
        <f t="shared" si="36"/>
        <v>0</v>
      </c>
      <c r="BG65" s="3">
        <f>SUM(BG50:BG64)</f>
        <v>1750405.74</v>
      </c>
      <c r="BH65" s="3">
        <f>SUM(BH50:BH64)</f>
        <v>729735</v>
      </c>
      <c r="BI65" s="3">
        <f t="shared" ref="BI65:BK65" si="37">SUM(BI50:BI64)</f>
        <v>674371</v>
      </c>
      <c r="BJ65" s="3">
        <f t="shared" si="37"/>
        <v>41443</v>
      </c>
      <c r="BK65" s="3">
        <f t="shared" si="37"/>
        <v>0</v>
      </c>
      <c r="BL65" s="3">
        <f>SUM(BL50:BL64)</f>
        <v>632928</v>
      </c>
    </row>
  </sheetData>
  <autoFilter ref="A2:B45"/>
  <mergeCells count="34">
    <mergeCell ref="BH48:BL48"/>
    <mergeCell ref="BC48:BG48"/>
    <mergeCell ref="AS48:AW48"/>
    <mergeCell ref="D48:D49"/>
    <mergeCell ref="E48:I48"/>
    <mergeCell ref="AI48:AM48"/>
    <mergeCell ref="AN48:AR48"/>
    <mergeCell ref="J48:N48"/>
    <mergeCell ref="O48:S48"/>
    <mergeCell ref="T48:X48"/>
    <mergeCell ref="Y48:AC48"/>
    <mergeCell ref="AD48:AH48"/>
    <mergeCell ref="AX48:BB48"/>
    <mergeCell ref="C2:C3"/>
    <mergeCell ref="A48:A49"/>
    <mergeCell ref="B48:B49"/>
    <mergeCell ref="C48:C49"/>
    <mergeCell ref="D2:D3"/>
    <mergeCell ref="B65:C65"/>
    <mergeCell ref="BH2:BL2"/>
    <mergeCell ref="A45:B45"/>
    <mergeCell ref="BC2:BG2"/>
    <mergeCell ref="AS2:AW2"/>
    <mergeCell ref="AX2:BB2"/>
    <mergeCell ref="AD2:AH2"/>
    <mergeCell ref="AI2:AM2"/>
    <mergeCell ref="AN2:AR2"/>
    <mergeCell ref="E2:I2"/>
    <mergeCell ref="A2:A3"/>
    <mergeCell ref="Y2:AC2"/>
    <mergeCell ref="T2:X2"/>
    <mergeCell ref="J2:N2"/>
    <mergeCell ref="O2:S2"/>
    <mergeCell ref="B2:B3"/>
  </mergeCells>
  <pageMargins left="0.7" right="0.7" top="0.75" bottom="0.75" header="0.3" footer="0.3"/>
  <pageSetup paperSize="9" scale="24" fitToHeight="2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CF22"/>
  <sheetViews>
    <sheetView workbookViewId="0"/>
  </sheetViews>
  <sheetFormatPr defaultRowHeight="15" x14ac:dyDescent="0.25"/>
  <cols>
    <col min="1" max="1" width="7" bestFit="1" customWidth="1"/>
    <col min="2" max="2" width="35.5703125" bestFit="1" customWidth="1"/>
    <col min="3" max="3" width="10.28515625" bestFit="1" customWidth="1"/>
    <col min="4" max="4" width="31.28515625" bestFit="1" customWidth="1"/>
    <col min="5" max="5" width="11.5703125" bestFit="1" customWidth="1"/>
    <col min="6" max="7" width="11.5703125" customWidth="1"/>
    <col min="8" max="8" width="15.85546875" customWidth="1"/>
    <col min="9" max="10" width="11.5703125" bestFit="1" customWidth="1"/>
    <col min="11" max="12" width="11.5703125" customWidth="1"/>
    <col min="13" max="13" width="12.7109375" customWidth="1"/>
    <col min="14" max="15" width="11.5703125" bestFit="1" customWidth="1"/>
    <col min="16" max="17" width="11.5703125" customWidth="1"/>
    <col min="18" max="18" width="12.85546875" customWidth="1"/>
    <col min="19" max="20" width="11.5703125" bestFit="1" customWidth="1"/>
    <col min="21" max="22" width="11.5703125" customWidth="1"/>
    <col min="23" max="23" width="15" customWidth="1"/>
    <col min="24" max="25" width="11.5703125" bestFit="1" customWidth="1"/>
    <col min="26" max="27" width="11.5703125" customWidth="1"/>
    <col min="28" max="28" width="13.42578125" customWidth="1"/>
    <col min="29" max="30" width="11.5703125" bestFit="1" customWidth="1"/>
    <col min="31" max="32" width="11.5703125" customWidth="1"/>
    <col min="33" max="33" width="13.140625" customWidth="1"/>
    <col min="34" max="35" width="11.5703125" bestFit="1" customWidth="1"/>
    <col min="36" max="37" width="11.5703125" customWidth="1"/>
    <col min="38" max="38" width="13.42578125" customWidth="1"/>
    <col min="39" max="40" width="11.5703125" bestFit="1" customWidth="1"/>
    <col min="41" max="41" width="11.5703125" customWidth="1"/>
    <col min="42" max="42" width="14.5703125" customWidth="1"/>
    <col min="43" max="43" width="15.85546875" customWidth="1"/>
    <col min="44" max="44" width="11.5703125" bestFit="1" customWidth="1"/>
  </cols>
  <sheetData>
    <row r="4" spans="1:84" s="2" customFormat="1" x14ac:dyDescent="0.25">
      <c r="A4" s="46" t="s">
        <v>0</v>
      </c>
      <c r="B4" s="46" t="s">
        <v>2</v>
      </c>
      <c r="C4" s="48" t="s">
        <v>31</v>
      </c>
      <c r="D4" s="51" t="s">
        <v>58</v>
      </c>
      <c r="E4" s="50">
        <v>42736</v>
      </c>
      <c r="F4" s="50"/>
      <c r="G4" s="50"/>
      <c r="H4" s="50"/>
      <c r="I4" s="50"/>
      <c r="J4" s="44">
        <v>42767</v>
      </c>
      <c r="K4" s="44"/>
      <c r="L4" s="44"/>
      <c r="M4" s="44"/>
      <c r="N4" s="44"/>
      <c r="O4" s="50">
        <v>42795</v>
      </c>
      <c r="P4" s="50"/>
      <c r="Q4" s="50"/>
      <c r="R4" s="50"/>
      <c r="S4" s="50"/>
      <c r="T4" s="50">
        <v>42826</v>
      </c>
      <c r="U4" s="50"/>
      <c r="V4" s="50"/>
      <c r="W4" s="50"/>
      <c r="X4" s="50"/>
      <c r="Y4" s="43">
        <v>42856</v>
      </c>
      <c r="Z4" s="44"/>
      <c r="AA4" s="44"/>
      <c r="AB4" s="44"/>
      <c r="AC4" s="45"/>
      <c r="AD4" s="50">
        <v>42887</v>
      </c>
      <c r="AE4" s="50"/>
      <c r="AF4" s="50"/>
      <c r="AG4" s="50"/>
      <c r="AH4" s="50"/>
      <c r="AI4" s="50">
        <v>42917</v>
      </c>
      <c r="AJ4" s="50"/>
      <c r="AK4" s="50"/>
      <c r="AL4" s="50"/>
      <c r="AM4" s="50"/>
      <c r="AN4" s="50">
        <v>42948</v>
      </c>
      <c r="AO4" s="50"/>
      <c r="AP4" s="50"/>
      <c r="AQ4" s="50"/>
      <c r="AR4" s="50"/>
    </row>
    <row r="5" spans="1:84" s="2" customFormat="1" ht="30" x14ac:dyDescent="0.2">
      <c r="A5" s="47"/>
      <c r="B5" s="47"/>
      <c r="C5" s="49"/>
      <c r="D5" s="52"/>
      <c r="E5" s="22" t="s">
        <v>69</v>
      </c>
      <c r="F5" s="22" t="s">
        <v>59</v>
      </c>
      <c r="G5" s="22" t="s">
        <v>36</v>
      </c>
      <c r="H5" s="22" t="s">
        <v>65</v>
      </c>
      <c r="I5" s="21" t="s">
        <v>59</v>
      </c>
      <c r="J5" s="22" t="s">
        <v>69</v>
      </c>
      <c r="K5" s="22" t="s">
        <v>59</v>
      </c>
      <c r="L5" s="22" t="s">
        <v>36</v>
      </c>
      <c r="M5" s="22" t="s">
        <v>65</v>
      </c>
      <c r="N5" s="21" t="s">
        <v>59</v>
      </c>
      <c r="O5" s="22" t="s">
        <v>69</v>
      </c>
      <c r="P5" s="22" t="s">
        <v>59</v>
      </c>
      <c r="Q5" s="22" t="s">
        <v>36</v>
      </c>
      <c r="R5" s="22" t="s">
        <v>65</v>
      </c>
      <c r="S5" s="21" t="s">
        <v>59</v>
      </c>
      <c r="T5" s="22" t="s">
        <v>69</v>
      </c>
      <c r="U5" s="22" t="s">
        <v>59</v>
      </c>
      <c r="V5" s="22" t="s">
        <v>36</v>
      </c>
      <c r="W5" s="22" t="s">
        <v>65</v>
      </c>
      <c r="X5" s="21" t="s">
        <v>59</v>
      </c>
      <c r="Y5" s="22" t="s">
        <v>69</v>
      </c>
      <c r="Z5" s="22" t="s">
        <v>59</v>
      </c>
      <c r="AA5" s="22" t="s">
        <v>36</v>
      </c>
      <c r="AB5" s="22" t="s">
        <v>65</v>
      </c>
      <c r="AC5" s="21" t="s">
        <v>59</v>
      </c>
      <c r="AD5" s="22" t="s">
        <v>69</v>
      </c>
      <c r="AE5" s="22" t="s">
        <v>59</v>
      </c>
      <c r="AF5" s="22" t="s">
        <v>36</v>
      </c>
      <c r="AG5" s="22" t="s">
        <v>65</v>
      </c>
      <c r="AH5" s="21" t="s">
        <v>59</v>
      </c>
      <c r="AI5" s="22" t="s">
        <v>69</v>
      </c>
      <c r="AJ5" s="22" t="s">
        <v>59</v>
      </c>
      <c r="AK5" s="22" t="s">
        <v>36</v>
      </c>
      <c r="AL5" s="22" t="s">
        <v>65</v>
      </c>
      <c r="AM5" s="21" t="s">
        <v>59</v>
      </c>
      <c r="AN5" s="22" t="s">
        <v>69</v>
      </c>
      <c r="AO5" s="22" t="s">
        <v>59</v>
      </c>
      <c r="AP5" s="22" t="s">
        <v>36</v>
      </c>
      <c r="AQ5" s="22" t="s">
        <v>65</v>
      </c>
      <c r="AR5" s="21" t="s">
        <v>59</v>
      </c>
      <c r="CF5" s="1"/>
    </row>
    <row r="6" spans="1:84" s="1" customFormat="1" ht="14.25" x14ac:dyDescent="0.2">
      <c r="A6" s="27"/>
      <c r="B6" s="28" t="s">
        <v>88</v>
      </c>
      <c r="C6" s="29">
        <v>1</v>
      </c>
      <c r="D6" s="30" t="s">
        <v>93</v>
      </c>
      <c r="E6" s="3">
        <v>351243</v>
      </c>
      <c r="F6" s="3"/>
      <c r="G6" s="3"/>
      <c r="H6" s="3"/>
      <c r="I6" s="3">
        <v>351243</v>
      </c>
      <c r="J6" s="3">
        <v>351243</v>
      </c>
      <c r="K6" s="3"/>
      <c r="L6" s="3"/>
      <c r="M6" s="3"/>
      <c r="N6" s="3">
        <v>351243</v>
      </c>
      <c r="O6" s="3">
        <v>351243</v>
      </c>
      <c r="P6" s="3"/>
      <c r="Q6" s="3"/>
      <c r="R6" s="3"/>
      <c r="S6" s="3">
        <v>351243</v>
      </c>
      <c r="T6" s="3">
        <v>351243</v>
      </c>
      <c r="U6" s="3"/>
      <c r="V6" s="3"/>
      <c r="W6" s="3"/>
      <c r="X6" s="3">
        <v>351243</v>
      </c>
      <c r="Y6" s="3">
        <v>351243</v>
      </c>
      <c r="Z6" s="3"/>
      <c r="AA6" s="3"/>
      <c r="AB6" s="3"/>
      <c r="AC6" s="3">
        <v>351243</v>
      </c>
      <c r="AD6" s="3">
        <v>351243</v>
      </c>
      <c r="AE6" s="3"/>
      <c r="AF6" s="3"/>
      <c r="AG6" s="3"/>
      <c r="AH6" s="3">
        <v>351243</v>
      </c>
      <c r="AI6" s="28"/>
      <c r="AJ6" s="28"/>
      <c r="AK6" s="28"/>
      <c r="AL6" s="28"/>
      <c r="AM6" s="28"/>
      <c r="AN6" s="28"/>
      <c r="AO6" s="28"/>
      <c r="AP6" s="28"/>
      <c r="AQ6" s="28"/>
      <c r="AR6" s="28"/>
    </row>
    <row r="7" spans="1:84" s="1" customFormat="1" ht="14.25" x14ac:dyDescent="0.2">
      <c r="A7" s="27"/>
      <c r="B7" s="28" t="s">
        <v>89</v>
      </c>
      <c r="C7" s="29">
        <v>1</v>
      </c>
      <c r="D7" s="30" t="s">
        <v>94</v>
      </c>
      <c r="E7" s="3">
        <v>810734</v>
      </c>
      <c r="F7" s="3"/>
      <c r="G7" s="3"/>
      <c r="H7" s="3"/>
      <c r="I7" s="3">
        <v>810734</v>
      </c>
      <c r="J7" s="3">
        <v>810734</v>
      </c>
      <c r="K7" s="3"/>
      <c r="L7" s="3"/>
      <c r="M7" s="3"/>
      <c r="N7" s="3">
        <v>810734</v>
      </c>
      <c r="O7" s="3">
        <v>810734</v>
      </c>
      <c r="P7" s="3"/>
      <c r="Q7" s="3"/>
      <c r="R7" s="3"/>
      <c r="S7" s="3">
        <v>810734</v>
      </c>
      <c r="T7" s="3">
        <v>810734</v>
      </c>
      <c r="U7" s="3"/>
      <c r="V7" s="3"/>
      <c r="W7" s="3"/>
      <c r="X7" s="3">
        <v>810734</v>
      </c>
      <c r="Y7" s="3">
        <v>810734</v>
      </c>
      <c r="Z7" s="3"/>
      <c r="AA7" s="3"/>
      <c r="AB7" s="3"/>
      <c r="AC7" s="3">
        <v>810734</v>
      </c>
      <c r="AD7" s="3">
        <v>810734</v>
      </c>
      <c r="AE7" s="3"/>
      <c r="AF7" s="3"/>
      <c r="AG7" s="3"/>
      <c r="AH7" s="3">
        <v>810734</v>
      </c>
      <c r="AI7" s="3">
        <v>810734</v>
      </c>
      <c r="AJ7" s="3"/>
      <c r="AK7" s="3"/>
      <c r="AL7" s="3"/>
      <c r="AM7" s="3">
        <v>810734</v>
      </c>
      <c r="AN7" s="3">
        <v>810734</v>
      </c>
      <c r="AO7" s="3"/>
      <c r="AP7" s="3"/>
      <c r="AQ7" s="3"/>
      <c r="AR7" s="3">
        <v>810734</v>
      </c>
    </row>
    <row r="8" spans="1:84" s="1" customFormat="1" ht="14.25" x14ac:dyDescent="0.2">
      <c r="A8" s="27"/>
      <c r="B8" s="28" t="s">
        <v>89</v>
      </c>
      <c r="C8" s="29">
        <v>1</v>
      </c>
      <c r="D8" s="30" t="s">
        <v>32</v>
      </c>
      <c r="E8" s="3">
        <v>392968</v>
      </c>
      <c r="F8" s="3"/>
      <c r="G8" s="3"/>
      <c r="H8" s="3"/>
      <c r="I8" s="3">
        <v>392968</v>
      </c>
      <c r="J8" s="3">
        <v>392968</v>
      </c>
      <c r="K8" s="3"/>
      <c r="L8" s="3"/>
      <c r="M8" s="3"/>
      <c r="N8" s="3">
        <v>392968</v>
      </c>
      <c r="O8" s="3">
        <v>392968</v>
      </c>
      <c r="P8" s="3"/>
      <c r="Q8" s="3"/>
      <c r="R8" s="3"/>
      <c r="S8" s="3">
        <v>392968</v>
      </c>
      <c r="T8" s="3">
        <v>392968</v>
      </c>
      <c r="U8" s="3"/>
      <c r="V8" s="3"/>
      <c r="W8" s="3"/>
      <c r="X8" s="3">
        <v>392968</v>
      </c>
      <c r="Y8" s="3">
        <v>392968</v>
      </c>
      <c r="Z8" s="3"/>
      <c r="AA8" s="3"/>
      <c r="AB8" s="3"/>
      <c r="AC8" s="3">
        <v>392968</v>
      </c>
      <c r="AD8" s="3">
        <v>392968</v>
      </c>
      <c r="AE8" s="3"/>
      <c r="AF8" s="3"/>
      <c r="AG8" s="3"/>
      <c r="AH8" s="3">
        <v>392968</v>
      </c>
      <c r="AI8" s="3">
        <v>392968</v>
      </c>
      <c r="AJ8" s="3"/>
      <c r="AK8" s="3"/>
      <c r="AL8" s="3"/>
      <c r="AM8" s="3">
        <v>392968</v>
      </c>
      <c r="AN8" s="3">
        <v>392968</v>
      </c>
      <c r="AO8" s="3"/>
      <c r="AP8" s="3"/>
      <c r="AQ8" s="3"/>
      <c r="AR8" s="3">
        <v>392968</v>
      </c>
    </row>
    <row r="9" spans="1:84" s="1" customFormat="1" ht="14.25" x14ac:dyDescent="0.2">
      <c r="A9" s="27"/>
      <c r="B9" s="28" t="s">
        <v>99</v>
      </c>
      <c r="C9" s="29">
        <v>1</v>
      </c>
      <c r="D9" s="30" t="s">
        <v>95</v>
      </c>
      <c r="E9" s="3">
        <v>96546</v>
      </c>
      <c r="F9" s="3"/>
      <c r="G9" s="3"/>
      <c r="H9" s="3"/>
      <c r="I9" s="3">
        <v>96546</v>
      </c>
      <c r="J9" s="3">
        <v>96546</v>
      </c>
      <c r="K9" s="3"/>
      <c r="L9" s="3"/>
      <c r="M9" s="3"/>
      <c r="N9" s="3">
        <v>96546</v>
      </c>
      <c r="O9" s="3">
        <v>96546</v>
      </c>
      <c r="P9" s="3"/>
      <c r="Q9" s="3"/>
      <c r="R9" s="3"/>
      <c r="S9" s="3">
        <v>96546</v>
      </c>
      <c r="T9" s="3">
        <v>96546</v>
      </c>
      <c r="U9" s="3"/>
      <c r="V9" s="3"/>
      <c r="W9" s="3"/>
      <c r="X9" s="3">
        <v>96546</v>
      </c>
      <c r="Y9" s="3">
        <v>96546</v>
      </c>
      <c r="Z9" s="3"/>
      <c r="AA9" s="3"/>
      <c r="AB9" s="3"/>
      <c r="AC9" s="3">
        <v>96546</v>
      </c>
      <c r="AD9" s="3">
        <v>0</v>
      </c>
      <c r="AE9" s="3"/>
      <c r="AF9" s="3"/>
      <c r="AG9" s="3"/>
      <c r="AH9" s="3">
        <v>0</v>
      </c>
      <c r="AI9" s="3">
        <v>0</v>
      </c>
      <c r="AJ9" s="3"/>
      <c r="AK9" s="3"/>
      <c r="AL9" s="3"/>
      <c r="AM9" s="3">
        <v>0</v>
      </c>
      <c r="AN9" s="3">
        <v>0</v>
      </c>
      <c r="AO9" s="3"/>
      <c r="AP9" s="3"/>
      <c r="AQ9" s="3"/>
      <c r="AR9" s="3">
        <v>0</v>
      </c>
    </row>
    <row r="10" spans="1:84" s="1" customFormat="1" ht="14.25" x14ac:dyDescent="0.2">
      <c r="A10" s="27"/>
      <c r="B10" s="28" t="s">
        <v>99</v>
      </c>
      <c r="C10" s="29">
        <v>1</v>
      </c>
      <c r="D10" s="30" t="s">
        <v>71</v>
      </c>
      <c r="E10" s="3">
        <v>307457</v>
      </c>
      <c r="F10" s="3"/>
      <c r="G10" s="3"/>
      <c r="H10" s="3"/>
      <c r="I10" s="3">
        <v>307457</v>
      </c>
      <c r="J10" s="3">
        <v>307457</v>
      </c>
      <c r="K10" s="3"/>
      <c r="L10" s="3"/>
      <c r="M10" s="3"/>
      <c r="N10" s="3">
        <v>307457</v>
      </c>
      <c r="O10" s="3">
        <v>307457</v>
      </c>
      <c r="P10" s="3"/>
      <c r="Q10" s="3"/>
      <c r="R10" s="3"/>
      <c r="S10" s="3">
        <v>307457</v>
      </c>
      <c r="T10" s="3">
        <v>307457</v>
      </c>
      <c r="U10" s="3"/>
      <c r="V10" s="3"/>
      <c r="W10" s="3"/>
      <c r="X10" s="3">
        <v>307457</v>
      </c>
      <c r="Y10" s="3">
        <v>307457</v>
      </c>
      <c r="Z10" s="3"/>
      <c r="AA10" s="3"/>
      <c r="AB10" s="3"/>
      <c r="AC10" s="3">
        <v>307457</v>
      </c>
      <c r="AD10" s="3">
        <v>307457</v>
      </c>
      <c r="AE10" s="3"/>
      <c r="AF10" s="3"/>
      <c r="AG10" s="3"/>
      <c r="AH10" s="3">
        <v>307457</v>
      </c>
      <c r="AI10" s="3">
        <v>307457</v>
      </c>
      <c r="AJ10" s="3"/>
      <c r="AK10" s="3"/>
      <c r="AL10" s="3"/>
      <c r="AM10" s="3">
        <v>307457</v>
      </c>
      <c r="AN10" s="3">
        <v>0</v>
      </c>
      <c r="AO10" s="3"/>
      <c r="AP10" s="3"/>
      <c r="AQ10" s="3"/>
      <c r="AR10" s="3">
        <v>0</v>
      </c>
    </row>
    <row r="11" spans="1:84" s="1" customFormat="1" ht="14.25" x14ac:dyDescent="0.2">
      <c r="A11" s="27"/>
      <c r="B11" s="28" t="s">
        <v>90</v>
      </c>
      <c r="C11" s="29">
        <v>1</v>
      </c>
      <c r="D11" s="30"/>
      <c r="E11" s="31">
        <v>0</v>
      </c>
      <c r="F11" s="31"/>
      <c r="G11" s="31"/>
      <c r="H11" s="31"/>
      <c r="I11" s="31">
        <v>0</v>
      </c>
      <c r="J11" s="31">
        <v>0</v>
      </c>
      <c r="K11" s="31"/>
      <c r="L11" s="31"/>
      <c r="M11" s="31"/>
      <c r="N11" s="31">
        <v>0</v>
      </c>
      <c r="O11" s="31">
        <v>0</v>
      </c>
      <c r="P11" s="31"/>
      <c r="Q11" s="31"/>
      <c r="R11" s="31"/>
      <c r="S11" s="31">
        <v>0</v>
      </c>
      <c r="T11" s="31">
        <v>0</v>
      </c>
      <c r="U11" s="31"/>
      <c r="V11" s="31"/>
      <c r="W11" s="31"/>
      <c r="X11" s="31">
        <v>0</v>
      </c>
      <c r="Y11" s="31">
        <v>0</v>
      </c>
      <c r="Z11" s="31"/>
      <c r="AA11" s="31"/>
      <c r="AB11" s="31"/>
      <c r="AC11" s="31">
        <v>0</v>
      </c>
      <c r="AD11" s="31">
        <v>0</v>
      </c>
      <c r="AE11" s="31"/>
      <c r="AF11" s="31"/>
      <c r="AG11" s="31"/>
      <c r="AH11" s="31">
        <v>0</v>
      </c>
      <c r="AI11" s="31">
        <v>0</v>
      </c>
      <c r="AJ11" s="31"/>
      <c r="AK11" s="31"/>
      <c r="AL11" s="31"/>
      <c r="AM11" s="31">
        <v>0</v>
      </c>
      <c r="AN11" s="31">
        <v>0</v>
      </c>
      <c r="AO11" s="31"/>
      <c r="AP11" s="31"/>
      <c r="AQ11" s="31"/>
      <c r="AR11" s="31">
        <v>0</v>
      </c>
    </row>
    <row r="12" spans="1:84" s="1" customFormat="1" ht="14.25" x14ac:dyDescent="0.2">
      <c r="A12" s="27"/>
      <c r="B12" s="28" t="s">
        <v>100</v>
      </c>
      <c r="C12" s="29">
        <v>1</v>
      </c>
      <c r="D12" s="30" t="s">
        <v>106</v>
      </c>
      <c r="E12" s="3">
        <v>369405</v>
      </c>
      <c r="F12" s="3"/>
      <c r="G12" s="3"/>
      <c r="H12" s="3"/>
      <c r="I12" s="3">
        <v>369405</v>
      </c>
      <c r="J12" s="3">
        <v>369405</v>
      </c>
      <c r="K12" s="3"/>
      <c r="L12" s="3"/>
      <c r="M12" s="3"/>
      <c r="N12" s="3">
        <v>369405</v>
      </c>
      <c r="O12" s="3">
        <v>369405</v>
      </c>
      <c r="P12" s="3"/>
      <c r="Q12" s="3"/>
      <c r="R12" s="3"/>
      <c r="S12" s="3">
        <v>369405</v>
      </c>
      <c r="T12" s="3">
        <v>369405</v>
      </c>
      <c r="U12" s="3"/>
      <c r="V12" s="3"/>
      <c r="W12" s="3"/>
      <c r="X12" s="3">
        <v>369405</v>
      </c>
      <c r="Y12" s="3">
        <v>369405</v>
      </c>
      <c r="Z12" s="3"/>
      <c r="AA12" s="3"/>
      <c r="AB12" s="3"/>
      <c r="AC12" s="3">
        <v>369405</v>
      </c>
      <c r="AD12" s="3">
        <v>369405</v>
      </c>
      <c r="AE12" s="3"/>
      <c r="AF12" s="3"/>
      <c r="AG12" s="3"/>
      <c r="AH12" s="3">
        <v>369405</v>
      </c>
      <c r="AI12" s="3">
        <v>369405</v>
      </c>
      <c r="AJ12" s="3"/>
      <c r="AK12" s="3"/>
      <c r="AL12" s="3"/>
      <c r="AM12" s="3">
        <v>369405</v>
      </c>
      <c r="AN12" s="28"/>
      <c r="AO12" s="28"/>
      <c r="AP12" s="28"/>
      <c r="AQ12" s="28"/>
      <c r="AR12" s="28"/>
    </row>
    <row r="13" spans="1:84" s="1" customFormat="1" ht="14.25" x14ac:dyDescent="0.2">
      <c r="A13" s="27"/>
      <c r="B13" s="28" t="s">
        <v>101</v>
      </c>
      <c r="C13" s="29">
        <v>1</v>
      </c>
      <c r="D13" s="30" t="s">
        <v>54</v>
      </c>
      <c r="E13" s="3">
        <v>36435</v>
      </c>
      <c r="F13" s="3"/>
      <c r="G13" s="3"/>
      <c r="H13" s="3"/>
      <c r="I13" s="3">
        <v>36435</v>
      </c>
      <c r="J13" s="3">
        <v>36435</v>
      </c>
      <c r="K13" s="3"/>
      <c r="L13" s="3"/>
      <c r="M13" s="3"/>
      <c r="N13" s="3">
        <v>36435</v>
      </c>
      <c r="O13" s="3">
        <v>36435</v>
      </c>
      <c r="P13" s="3"/>
      <c r="Q13" s="3"/>
      <c r="R13" s="3"/>
      <c r="S13" s="3">
        <v>36435</v>
      </c>
      <c r="T13" s="3">
        <v>36435</v>
      </c>
      <c r="U13" s="3"/>
      <c r="V13" s="3"/>
      <c r="W13" s="3"/>
      <c r="X13" s="3">
        <v>36435</v>
      </c>
      <c r="Y13" s="3">
        <v>36435</v>
      </c>
      <c r="Z13" s="3"/>
      <c r="AA13" s="3"/>
      <c r="AB13" s="3"/>
      <c r="AC13" s="3">
        <v>36435</v>
      </c>
      <c r="AD13" s="31">
        <v>0</v>
      </c>
      <c r="AE13" s="31"/>
      <c r="AF13" s="31"/>
      <c r="AG13" s="31"/>
      <c r="AH13" s="31"/>
      <c r="AI13" s="31">
        <v>0</v>
      </c>
      <c r="AJ13" s="31"/>
      <c r="AK13" s="31"/>
      <c r="AL13" s="31"/>
      <c r="AM13" s="31">
        <v>0</v>
      </c>
      <c r="AN13" s="31">
        <v>0</v>
      </c>
      <c r="AO13" s="31"/>
      <c r="AP13" s="31"/>
      <c r="AQ13" s="31"/>
      <c r="AR13" s="31">
        <v>0</v>
      </c>
    </row>
    <row r="14" spans="1:84" s="1" customFormat="1" ht="14.25" x14ac:dyDescent="0.2">
      <c r="A14" s="27"/>
      <c r="B14" s="28" t="s">
        <v>22</v>
      </c>
      <c r="C14" s="29">
        <v>1</v>
      </c>
      <c r="D14" s="30" t="s">
        <v>107</v>
      </c>
      <c r="E14" s="3">
        <v>403617</v>
      </c>
      <c r="F14" s="3"/>
      <c r="G14" s="3"/>
      <c r="H14" s="3"/>
      <c r="I14" s="3">
        <v>403617</v>
      </c>
      <c r="J14" s="3">
        <v>403617</v>
      </c>
      <c r="K14" s="3"/>
      <c r="L14" s="3"/>
      <c r="M14" s="3"/>
      <c r="N14" s="3">
        <v>403617</v>
      </c>
      <c r="O14" s="3">
        <v>403617</v>
      </c>
      <c r="P14" s="3"/>
      <c r="Q14" s="3"/>
      <c r="R14" s="3"/>
      <c r="S14" s="3">
        <v>403617</v>
      </c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</row>
    <row r="15" spans="1:84" s="1" customFormat="1" ht="14.25" x14ac:dyDescent="0.2">
      <c r="A15" s="27"/>
      <c r="B15" s="28" t="s">
        <v>29</v>
      </c>
      <c r="C15" s="29">
        <v>1</v>
      </c>
      <c r="D15" s="30" t="s">
        <v>96</v>
      </c>
      <c r="E15" s="3">
        <v>224093</v>
      </c>
      <c r="F15" s="3"/>
      <c r="G15" s="3"/>
      <c r="H15" s="3"/>
      <c r="I15" s="3">
        <v>224093</v>
      </c>
      <c r="J15" s="3">
        <v>224093</v>
      </c>
      <c r="K15" s="3"/>
      <c r="L15" s="3"/>
      <c r="M15" s="3"/>
      <c r="N15" s="3">
        <v>224093</v>
      </c>
      <c r="O15" s="3">
        <v>224093</v>
      </c>
      <c r="P15" s="3"/>
      <c r="Q15" s="3"/>
      <c r="R15" s="3"/>
      <c r="S15" s="3">
        <v>224093</v>
      </c>
      <c r="T15" s="3">
        <v>224093</v>
      </c>
      <c r="U15" s="3"/>
      <c r="V15" s="3"/>
      <c r="W15" s="3"/>
      <c r="X15" s="3">
        <v>224093</v>
      </c>
      <c r="Y15" s="3">
        <v>224093</v>
      </c>
      <c r="Z15" s="3"/>
      <c r="AA15" s="3"/>
      <c r="AB15" s="3"/>
      <c r="AC15" s="3">
        <v>224093</v>
      </c>
      <c r="AD15" s="3">
        <v>224093</v>
      </c>
      <c r="AE15" s="3"/>
      <c r="AF15" s="3"/>
      <c r="AG15" s="3"/>
      <c r="AH15" s="3">
        <v>224093</v>
      </c>
      <c r="AI15" s="3">
        <v>224093</v>
      </c>
      <c r="AJ15" s="3"/>
      <c r="AK15" s="3"/>
      <c r="AL15" s="3"/>
      <c r="AM15" s="3">
        <v>224093</v>
      </c>
      <c r="AN15" s="3">
        <v>224093</v>
      </c>
      <c r="AO15" s="3"/>
      <c r="AP15" s="3"/>
      <c r="AQ15" s="3"/>
      <c r="AR15" s="3">
        <v>224093</v>
      </c>
    </row>
    <row r="16" spans="1:84" s="1" customFormat="1" ht="14.25" x14ac:dyDescent="0.2">
      <c r="A16" s="27"/>
      <c r="B16" s="28" t="s">
        <v>19</v>
      </c>
      <c r="C16" s="29">
        <v>1</v>
      </c>
      <c r="D16" s="30" t="s">
        <v>76</v>
      </c>
      <c r="E16" s="3">
        <v>0</v>
      </c>
      <c r="F16" s="3"/>
      <c r="G16" s="3"/>
      <c r="H16" s="3"/>
      <c r="I16" s="3">
        <v>0</v>
      </c>
      <c r="J16" s="3">
        <v>0</v>
      </c>
      <c r="K16" s="3"/>
      <c r="L16" s="3"/>
      <c r="M16" s="3"/>
      <c r="N16" s="3">
        <v>0</v>
      </c>
      <c r="O16" s="3">
        <v>0</v>
      </c>
      <c r="P16" s="3"/>
      <c r="Q16" s="3"/>
      <c r="R16" s="3"/>
      <c r="S16" s="3">
        <v>0</v>
      </c>
      <c r="T16" s="3">
        <v>0</v>
      </c>
      <c r="U16" s="3"/>
      <c r="V16" s="3"/>
      <c r="W16" s="3"/>
      <c r="X16" s="3">
        <v>0</v>
      </c>
      <c r="Y16" s="3">
        <v>0</v>
      </c>
      <c r="Z16" s="3"/>
      <c r="AA16" s="3"/>
      <c r="AB16" s="3"/>
      <c r="AC16" s="3">
        <v>0</v>
      </c>
      <c r="AD16" s="3">
        <v>0</v>
      </c>
      <c r="AE16" s="3"/>
      <c r="AF16" s="3"/>
      <c r="AG16" s="3"/>
      <c r="AH16" s="3">
        <v>0</v>
      </c>
      <c r="AI16" s="3">
        <v>0</v>
      </c>
      <c r="AJ16" s="3"/>
      <c r="AK16" s="3"/>
      <c r="AL16" s="3"/>
      <c r="AM16" s="3">
        <v>0</v>
      </c>
      <c r="AN16" s="3">
        <v>0</v>
      </c>
      <c r="AO16" s="3"/>
      <c r="AP16" s="3"/>
      <c r="AQ16" s="3"/>
      <c r="AR16" s="3">
        <v>0</v>
      </c>
    </row>
    <row r="17" spans="1:44" s="1" customFormat="1" ht="14.25" x14ac:dyDescent="0.2">
      <c r="A17" s="27"/>
      <c r="B17" s="28" t="s">
        <v>102</v>
      </c>
      <c r="C17" s="29">
        <v>1</v>
      </c>
      <c r="D17" s="30" t="s">
        <v>39</v>
      </c>
      <c r="E17" s="3">
        <v>0</v>
      </c>
      <c r="F17" s="3"/>
      <c r="G17" s="3"/>
      <c r="H17" s="3"/>
      <c r="I17" s="3">
        <v>0</v>
      </c>
      <c r="J17" s="3">
        <v>0</v>
      </c>
      <c r="K17" s="3"/>
      <c r="L17" s="3"/>
      <c r="M17" s="3"/>
      <c r="N17" s="3">
        <v>0</v>
      </c>
      <c r="O17" s="3">
        <v>0</v>
      </c>
      <c r="P17" s="3"/>
      <c r="Q17" s="3"/>
      <c r="R17" s="3"/>
      <c r="S17" s="3">
        <v>0</v>
      </c>
      <c r="T17" s="3">
        <v>0</v>
      </c>
      <c r="U17" s="3"/>
      <c r="V17" s="3"/>
      <c r="W17" s="3"/>
      <c r="X17" s="3">
        <v>0</v>
      </c>
      <c r="Y17" s="3">
        <v>0</v>
      </c>
      <c r="Z17" s="3"/>
      <c r="AA17" s="3"/>
      <c r="AB17" s="3"/>
      <c r="AC17" s="3">
        <v>0</v>
      </c>
      <c r="AD17" s="3">
        <v>0</v>
      </c>
      <c r="AE17" s="3"/>
      <c r="AF17" s="3"/>
      <c r="AG17" s="3"/>
      <c r="AH17" s="3">
        <v>0</v>
      </c>
      <c r="AI17" s="3">
        <v>0</v>
      </c>
      <c r="AJ17" s="3"/>
      <c r="AK17" s="3"/>
      <c r="AL17" s="3"/>
      <c r="AM17" s="3">
        <v>0</v>
      </c>
      <c r="AN17" s="3">
        <v>0</v>
      </c>
      <c r="AO17" s="3"/>
      <c r="AP17" s="3"/>
      <c r="AQ17" s="3"/>
      <c r="AR17" s="3">
        <v>0</v>
      </c>
    </row>
    <row r="18" spans="1:44" s="1" customFormat="1" ht="14.25" x14ac:dyDescent="0.2">
      <c r="A18" s="27"/>
      <c r="B18" s="32" t="s">
        <v>103</v>
      </c>
      <c r="C18" s="29">
        <v>1</v>
      </c>
      <c r="D18" s="33" t="s">
        <v>97</v>
      </c>
      <c r="E18" s="3">
        <v>201562</v>
      </c>
      <c r="F18" s="3"/>
      <c r="G18" s="3"/>
      <c r="H18" s="3"/>
      <c r="I18" s="3">
        <v>201562</v>
      </c>
      <c r="J18" s="3">
        <v>201562</v>
      </c>
      <c r="K18" s="3"/>
      <c r="L18" s="3"/>
      <c r="M18" s="3"/>
      <c r="N18" s="3">
        <v>201562</v>
      </c>
      <c r="O18" s="3">
        <v>201562</v>
      </c>
      <c r="P18" s="3"/>
      <c r="Q18" s="3"/>
      <c r="R18" s="3"/>
      <c r="S18" s="3">
        <v>201562</v>
      </c>
      <c r="T18" s="3">
        <v>201562</v>
      </c>
      <c r="U18" s="3"/>
      <c r="V18" s="3"/>
      <c r="W18" s="3"/>
      <c r="X18" s="3">
        <v>201562</v>
      </c>
      <c r="Y18" s="3">
        <v>201562</v>
      </c>
      <c r="Z18" s="3"/>
      <c r="AA18" s="3"/>
      <c r="AB18" s="3"/>
      <c r="AC18" s="3">
        <v>201562</v>
      </c>
      <c r="AD18" s="3">
        <v>201562</v>
      </c>
      <c r="AE18" s="3"/>
      <c r="AF18" s="3"/>
      <c r="AG18" s="3"/>
      <c r="AH18" s="3">
        <v>201562</v>
      </c>
      <c r="AI18" s="28"/>
      <c r="AJ18" s="28"/>
      <c r="AK18" s="28"/>
      <c r="AL18" s="28"/>
      <c r="AM18" s="28"/>
      <c r="AN18" s="28"/>
      <c r="AO18" s="28"/>
      <c r="AP18" s="28"/>
      <c r="AQ18" s="28"/>
      <c r="AR18" s="28"/>
    </row>
    <row r="19" spans="1:44" s="1" customFormat="1" ht="14.25" x14ac:dyDescent="0.2">
      <c r="A19" s="27"/>
      <c r="B19" s="32" t="s">
        <v>104</v>
      </c>
      <c r="C19" s="29">
        <v>1</v>
      </c>
      <c r="D19" s="33" t="s">
        <v>98</v>
      </c>
      <c r="E19" s="3">
        <v>0</v>
      </c>
      <c r="F19" s="3"/>
      <c r="G19" s="3"/>
      <c r="H19" s="3"/>
      <c r="I19" s="3">
        <v>0</v>
      </c>
      <c r="J19" s="3">
        <v>0</v>
      </c>
      <c r="K19" s="3"/>
      <c r="L19" s="3"/>
      <c r="M19" s="3"/>
      <c r="N19" s="3">
        <v>0</v>
      </c>
      <c r="O19" s="3">
        <v>0</v>
      </c>
      <c r="P19" s="3"/>
      <c r="Q19" s="3"/>
      <c r="R19" s="3"/>
      <c r="S19" s="3">
        <v>0</v>
      </c>
      <c r="T19" s="3">
        <v>0</v>
      </c>
      <c r="U19" s="3"/>
      <c r="V19" s="3"/>
      <c r="W19" s="3"/>
      <c r="X19" s="3">
        <v>0</v>
      </c>
      <c r="Y19" s="3">
        <v>0</v>
      </c>
      <c r="Z19" s="3"/>
      <c r="AA19" s="3"/>
      <c r="AB19" s="3"/>
      <c r="AC19" s="3">
        <v>0</v>
      </c>
      <c r="AD19" s="3">
        <v>0</v>
      </c>
      <c r="AE19" s="3"/>
      <c r="AF19" s="3"/>
      <c r="AG19" s="3"/>
      <c r="AH19" s="3">
        <v>0</v>
      </c>
      <c r="AI19" s="3">
        <v>0</v>
      </c>
      <c r="AJ19" s="3"/>
      <c r="AK19" s="3"/>
      <c r="AL19" s="3"/>
      <c r="AM19" s="3">
        <v>0</v>
      </c>
      <c r="AN19" s="3">
        <v>0</v>
      </c>
      <c r="AO19" s="3"/>
      <c r="AP19" s="3"/>
      <c r="AQ19" s="3"/>
      <c r="AR19" s="3">
        <v>0</v>
      </c>
    </row>
    <row r="20" spans="1:44" s="1" customFormat="1" ht="14.25" x14ac:dyDescent="0.2">
      <c r="A20" s="27"/>
      <c r="B20" s="32" t="s">
        <v>91</v>
      </c>
      <c r="C20" s="29">
        <v>1</v>
      </c>
      <c r="D20" s="3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</row>
    <row r="21" spans="1:44" s="1" customFormat="1" ht="14.25" x14ac:dyDescent="0.2">
      <c r="A21" s="27"/>
      <c r="B21" s="32" t="s">
        <v>92</v>
      </c>
      <c r="C21" s="29">
        <v>1</v>
      </c>
      <c r="D21" s="33"/>
      <c r="E21" s="3">
        <v>0</v>
      </c>
      <c r="F21" s="3"/>
      <c r="G21" s="3"/>
      <c r="H21" s="3"/>
      <c r="I21" s="3">
        <v>0</v>
      </c>
      <c r="J21" s="3">
        <v>0</v>
      </c>
      <c r="K21" s="3"/>
      <c r="L21" s="3"/>
      <c r="M21" s="3"/>
      <c r="N21" s="3">
        <v>0</v>
      </c>
      <c r="O21" s="3">
        <v>0</v>
      </c>
      <c r="P21" s="3"/>
      <c r="Q21" s="3"/>
      <c r="R21" s="3"/>
      <c r="S21" s="3">
        <v>0</v>
      </c>
      <c r="T21" s="3">
        <v>0</v>
      </c>
      <c r="U21" s="3"/>
      <c r="V21" s="3"/>
      <c r="W21" s="3"/>
      <c r="X21" s="3">
        <v>0</v>
      </c>
      <c r="Y21" s="3">
        <v>0</v>
      </c>
      <c r="Z21" s="3"/>
      <c r="AA21" s="3"/>
      <c r="AB21" s="3"/>
      <c r="AC21" s="3">
        <v>0</v>
      </c>
      <c r="AD21" s="3">
        <v>0</v>
      </c>
      <c r="AE21" s="3"/>
      <c r="AF21" s="3"/>
      <c r="AG21" s="3"/>
      <c r="AH21" s="3">
        <v>0</v>
      </c>
      <c r="AI21" s="3">
        <v>0</v>
      </c>
      <c r="AJ21" s="3"/>
      <c r="AK21" s="3"/>
      <c r="AL21" s="3"/>
      <c r="AM21" s="3">
        <v>0</v>
      </c>
      <c r="AN21" s="3">
        <v>0</v>
      </c>
      <c r="AO21" s="3"/>
      <c r="AP21" s="3"/>
      <c r="AQ21" s="3"/>
      <c r="AR21" s="3">
        <v>0</v>
      </c>
    </row>
    <row r="22" spans="1:44" s="1" customFormat="1" ht="14.25" x14ac:dyDescent="0.2">
      <c r="A22" s="27"/>
      <c r="B22" s="32"/>
      <c r="C22" s="34"/>
      <c r="D22" s="33"/>
      <c r="E22" s="3">
        <f>SUM(E6:E21)</f>
        <v>3194060</v>
      </c>
      <c r="F22" s="3"/>
      <c r="G22" s="3"/>
      <c r="H22" s="3"/>
      <c r="I22" s="3">
        <f>SUM(I6:I21)</f>
        <v>3194060</v>
      </c>
      <c r="J22" s="3">
        <f>SUM(J6:J21)</f>
        <v>3194060</v>
      </c>
      <c r="K22" s="3"/>
      <c r="L22" s="3"/>
      <c r="M22" s="3"/>
      <c r="N22" s="3">
        <f>SUM(N6:N21)</f>
        <v>3194060</v>
      </c>
      <c r="O22" s="3">
        <f>SUM(O6:O21)</f>
        <v>3194060</v>
      </c>
      <c r="P22" s="3"/>
      <c r="Q22" s="3"/>
      <c r="R22" s="3"/>
      <c r="S22" s="3">
        <f>SUM(S6:S21)</f>
        <v>3194060</v>
      </c>
      <c r="T22" s="3">
        <f>SUM(T6:T21)</f>
        <v>2790443</v>
      </c>
      <c r="U22" s="3"/>
      <c r="V22" s="3"/>
      <c r="W22" s="3"/>
      <c r="X22" s="3">
        <f>SUM(X6:X21)</f>
        <v>2790443</v>
      </c>
      <c r="Y22" s="3">
        <f>SUM(Y6:Y21)</f>
        <v>2790443</v>
      </c>
      <c r="Z22" s="3"/>
      <c r="AA22" s="3"/>
      <c r="AB22" s="3"/>
      <c r="AC22" s="3">
        <f>SUM(AC6:AC21)</f>
        <v>2790443</v>
      </c>
      <c r="AD22" s="3">
        <f>SUM(AD6:AD21)</f>
        <v>2657462</v>
      </c>
      <c r="AE22" s="3"/>
      <c r="AF22" s="3"/>
      <c r="AG22" s="3"/>
      <c r="AH22" s="3">
        <f>SUM(AH6:AH21)</f>
        <v>2657462</v>
      </c>
      <c r="AI22" s="3">
        <f>SUM(AI6:AI21)</f>
        <v>2104657</v>
      </c>
      <c r="AJ22" s="3"/>
      <c r="AK22" s="3"/>
      <c r="AL22" s="3"/>
      <c r="AM22" s="3">
        <f>SUM(AM6:AM21)</f>
        <v>2104657</v>
      </c>
      <c r="AN22" s="3">
        <f>SUM(AN6:AN21)</f>
        <v>1427795</v>
      </c>
      <c r="AO22" s="3"/>
      <c r="AP22" s="3"/>
      <c r="AQ22" s="3"/>
      <c r="AR22" s="3">
        <f>SUM(AR6:AR21)</f>
        <v>1427795</v>
      </c>
    </row>
  </sheetData>
  <mergeCells count="12">
    <mergeCell ref="T4:X4"/>
    <mergeCell ref="Y4:AC4"/>
    <mergeCell ref="AN4:AR4"/>
    <mergeCell ref="AD4:AH4"/>
    <mergeCell ref="AI4:AM4"/>
    <mergeCell ref="J4:N4"/>
    <mergeCell ref="O4:S4"/>
    <mergeCell ref="A4:A5"/>
    <mergeCell ref="B4:B5"/>
    <mergeCell ref="C4:C5"/>
    <mergeCell ref="D4:D5"/>
    <mergeCell ref="E4:I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Summary Sheet</vt:lpstr>
      <vt:lpstr>Sheet1</vt:lpstr>
      <vt:lpstr>'Summary Sheet'!Print_Area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2018-01-28T10:48:11Z</dcterms:modified>
</cp:coreProperties>
</file>