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_learn\DATA\BANK\"/>
    </mc:Choice>
  </mc:AlternateContent>
  <xr:revisionPtr revIDLastSave="0" documentId="13_ncr:1_{2DA13A4E-11FD-41B0-B703-F96F4EC68D73}" xr6:coauthVersionLast="47" xr6:coauthVersionMax="47" xr10:uidLastSave="{00000000-0000-0000-0000-000000000000}"/>
  <bookViews>
    <workbookView xWindow="5700" yWindow="2655" windowWidth="21600" windowHeight="11295" xr2:uid="{05288F40-6B40-074E-B0B0-4A5339FA9FE3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Sheet1!$A$1:$BL$164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64" i="1" l="1"/>
  <c r="BL159" i="1"/>
  <c r="BL154" i="1"/>
  <c r="BL149" i="1"/>
  <c r="BL143" i="1"/>
  <c r="BL139" i="1"/>
  <c r="BL134" i="1"/>
  <c r="BL129" i="1"/>
  <c r="BL124" i="1"/>
  <c r="BL119" i="1"/>
  <c r="BL114" i="1"/>
  <c r="BL109" i="1"/>
  <c r="BL104" i="1"/>
  <c r="BL100" i="1"/>
  <c r="BL94" i="1"/>
  <c r="BL90" i="1"/>
  <c r="BL85" i="1"/>
  <c r="BL80" i="1"/>
  <c r="BL75" i="1"/>
  <c r="BL70" i="1"/>
  <c r="BL65" i="1"/>
  <c r="BL60" i="1"/>
  <c r="BL55" i="1"/>
  <c r="BL50" i="1"/>
  <c r="BL45" i="1"/>
  <c r="BL40" i="1"/>
  <c r="BL35" i="1"/>
  <c r="BL30" i="1"/>
  <c r="BL24" i="1"/>
  <c r="BL20" i="1"/>
  <c r="BL15" i="1"/>
  <c r="BL10" i="1"/>
  <c r="BL163" i="1"/>
  <c r="BL158" i="1"/>
  <c r="BL153" i="1"/>
  <c r="BL148" i="1"/>
  <c r="BL142" i="1"/>
  <c r="BL138" i="1"/>
  <c r="BL133" i="1"/>
  <c r="BL128" i="1"/>
  <c r="BL123" i="1"/>
  <c r="BL118" i="1"/>
  <c r="BL113" i="1"/>
  <c r="BL108" i="1"/>
  <c r="BL103" i="1"/>
  <c r="BL99" i="1"/>
  <c r="BL93" i="1"/>
  <c r="BL89" i="1"/>
  <c r="BL84" i="1"/>
  <c r="BL79" i="1"/>
  <c r="BL74" i="1"/>
  <c r="BL69" i="1"/>
  <c r="BL64" i="1"/>
  <c r="BL59" i="1"/>
  <c r="BL54" i="1"/>
  <c r="BL49" i="1"/>
  <c r="BL44" i="1"/>
  <c r="BL39" i="1"/>
  <c r="BL34" i="1"/>
  <c r="BL29" i="1"/>
  <c r="BL23" i="1"/>
  <c r="BL19" i="1"/>
  <c r="BL14" i="1"/>
  <c r="BL9" i="1"/>
  <c r="BL162" i="1"/>
  <c r="BL157" i="1"/>
  <c r="BL152" i="1"/>
  <c r="BL147" i="1"/>
  <c r="BL141" i="1"/>
  <c r="BL137" i="1"/>
  <c r="BL132" i="1"/>
  <c r="BL127" i="1"/>
  <c r="BL122" i="1"/>
  <c r="BL117" i="1"/>
  <c r="BL112" i="1"/>
  <c r="BL107" i="1"/>
  <c r="BL98" i="1"/>
  <c r="BL92" i="1"/>
  <c r="BL88" i="1"/>
  <c r="BL83" i="1"/>
  <c r="BL78" i="1"/>
  <c r="BL73" i="1"/>
  <c r="BL68" i="1"/>
  <c r="BL63" i="1"/>
  <c r="BL58" i="1"/>
  <c r="BL53" i="1"/>
  <c r="BL48" i="1"/>
  <c r="BL43" i="1"/>
  <c r="BL38" i="1"/>
  <c r="BL33" i="1"/>
  <c r="BL28" i="1"/>
  <c r="BL22" i="1"/>
  <c r="BL18" i="1"/>
  <c r="BL13" i="1"/>
  <c r="BL8" i="1"/>
  <c r="BL3" i="1"/>
  <c r="BL4" i="1"/>
  <c r="BL5" i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D34" i="2"/>
  <c r="D32" i="2"/>
  <c r="D33" i="2" s="1"/>
  <c r="E32" i="2"/>
  <c r="E30" i="2"/>
  <c r="E50" i="2"/>
  <c r="E49" i="2"/>
  <c r="E48" i="2"/>
  <c r="F46" i="2"/>
  <c r="E27" i="2" l="1"/>
  <c r="E28" i="2"/>
  <c r="K25" i="3"/>
  <c r="J12" i="3"/>
  <c r="G8" i="3"/>
  <c r="L20" i="3"/>
  <c r="H21" i="3"/>
  <c r="H8" i="3"/>
  <c r="H11" i="3" s="1"/>
  <c r="I8" i="3"/>
  <c r="I7" i="3" s="1"/>
  <c r="J8" i="3"/>
  <c r="J14" i="3" s="1"/>
  <c r="K8" i="3"/>
  <c r="K11" i="3" s="1"/>
  <c r="N18" i="2"/>
  <c r="N15" i="2"/>
  <c r="N16" i="2"/>
  <c r="N17" i="2"/>
  <c r="N14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I23" i="2"/>
  <c r="I24" i="2"/>
  <c r="I25" i="2"/>
  <c r="I26" i="2"/>
  <c r="I22" i="2"/>
  <c r="D29" i="2"/>
  <c r="D28" i="2"/>
  <c r="N20" i="2" l="1"/>
  <c r="N21" i="2" s="1"/>
  <c r="J16" i="3"/>
  <c r="K14" i="3"/>
  <c r="K16" i="3"/>
  <c r="K12" i="3"/>
  <c r="G11" i="3"/>
  <c r="M8" i="3"/>
  <c r="H9" i="3" s="1"/>
  <c r="G16" i="3"/>
  <c r="K15" i="3"/>
  <c r="K13" i="3"/>
  <c r="J15" i="3"/>
  <c r="J13" i="3"/>
  <c r="J11" i="3"/>
  <c r="G12" i="3"/>
  <c r="G13" i="3"/>
  <c r="I16" i="3"/>
  <c r="I15" i="3"/>
  <c r="I14" i="3"/>
  <c r="I13" i="3"/>
  <c r="I12" i="3"/>
  <c r="I11" i="3"/>
  <c r="H7" i="3"/>
  <c r="H16" i="3"/>
  <c r="H15" i="3"/>
  <c r="H14" i="3"/>
  <c r="H13" i="3"/>
  <c r="H12" i="3"/>
  <c r="G14" i="3"/>
  <c r="G15" i="3"/>
  <c r="A162" i="1"/>
  <c r="A163" i="1" s="1"/>
  <c r="A164" i="1" s="1"/>
  <c r="A157" i="1"/>
  <c r="A158" i="1" s="1"/>
  <c r="A159" i="1" s="1"/>
  <c r="A160" i="1" s="1"/>
  <c r="A152" i="1"/>
  <c r="A153" i="1" s="1"/>
  <c r="A154" i="1" s="1"/>
  <c r="A155" i="1" s="1"/>
  <c r="A147" i="1"/>
  <c r="A148" i="1" s="1"/>
  <c r="A149" i="1" s="1"/>
  <c r="A150" i="1" s="1"/>
  <c r="A142" i="1"/>
  <c r="A143" i="1" s="1"/>
  <c r="A144" i="1" s="1"/>
  <c r="A145" i="1" s="1"/>
  <c r="A137" i="1"/>
  <c r="A138" i="1" s="1"/>
  <c r="A139" i="1" s="1"/>
  <c r="A140" i="1" s="1"/>
  <c r="A132" i="1"/>
  <c r="A133" i="1" s="1"/>
  <c r="A134" i="1" s="1"/>
  <c r="A135" i="1" s="1"/>
  <c r="A127" i="1"/>
  <c r="A128" i="1" s="1"/>
  <c r="A129" i="1" s="1"/>
  <c r="A130" i="1" s="1"/>
  <c r="A122" i="1"/>
  <c r="A123" i="1" s="1"/>
  <c r="A124" i="1" s="1"/>
  <c r="A125" i="1" s="1"/>
  <c r="A117" i="1"/>
  <c r="A118" i="1" s="1"/>
  <c r="A119" i="1" s="1"/>
  <c r="A120" i="1" s="1"/>
  <c r="A112" i="1"/>
  <c r="A113" i="1" s="1"/>
  <c r="A114" i="1" s="1"/>
  <c r="A115" i="1" s="1"/>
  <c r="A107" i="1"/>
  <c r="A108" i="1" s="1"/>
  <c r="A109" i="1" s="1"/>
  <c r="A110" i="1" s="1"/>
  <c r="A98" i="1"/>
  <c r="A99" i="1" s="1"/>
  <c r="A100" i="1" s="1"/>
  <c r="A101" i="1" s="1"/>
  <c r="A93" i="1"/>
  <c r="A94" i="1" s="1"/>
  <c r="A95" i="1" s="1"/>
  <c r="A96" i="1" s="1"/>
  <c r="A88" i="1"/>
  <c r="A89" i="1" s="1"/>
  <c r="A90" i="1" s="1"/>
  <c r="A91" i="1" s="1"/>
  <c r="A83" i="1"/>
  <c r="A84" i="1" s="1"/>
  <c r="A85" i="1" s="1"/>
  <c r="A86" i="1" s="1"/>
  <c r="A78" i="1"/>
  <c r="A79" i="1" s="1"/>
  <c r="A80" i="1" s="1"/>
  <c r="A81" i="1" s="1"/>
  <c r="A73" i="1"/>
  <c r="A74" i="1" s="1"/>
  <c r="A75" i="1" s="1"/>
  <c r="A76" i="1" s="1"/>
  <c r="A68" i="1"/>
  <c r="A69" i="1" s="1"/>
  <c r="A70" i="1" s="1"/>
  <c r="A71" i="1" s="1"/>
  <c r="A63" i="1"/>
  <c r="A64" i="1" s="1"/>
  <c r="A65" i="1" s="1"/>
  <c r="A66" i="1" s="1"/>
  <c r="A58" i="1"/>
  <c r="A59" i="1" s="1"/>
  <c r="A60" i="1" s="1"/>
  <c r="A61" i="1" s="1"/>
  <c r="A53" i="1"/>
  <c r="A54" i="1" s="1"/>
  <c r="A55" i="1" s="1"/>
  <c r="A56" i="1" s="1"/>
  <c r="A48" i="1"/>
  <c r="A49" i="1" s="1"/>
  <c r="A50" i="1" s="1"/>
  <c r="A51" i="1" s="1"/>
  <c r="A43" i="1"/>
  <c r="A44" i="1" s="1"/>
  <c r="A45" i="1" s="1"/>
  <c r="A46" i="1" s="1"/>
  <c r="A38" i="1"/>
  <c r="A39" i="1" s="1"/>
  <c r="A40" i="1" s="1"/>
  <c r="A41" i="1" s="1"/>
  <c r="A33" i="1"/>
  <c r="A34" i="1" s="1"/>
  <c r="A35" i="1" s="1"/>
  <c r="A36" i="1" s="1"/>
  <c r="A28" i="1"/>
  <c r="A29" i="1" s="1"/>
  <c r="A30" i="1" s="1"/>
  <c r="A31" i="1" s="1"/>
  <c r="A23" i="1"/>
  <c r="A24" i="1" s="1"/>
  <c r="A25" i="1" s="1"/>
  <c r="A26" i="1" s="1"/>
  <c r="A18" i="1"/>
  <c r="A19" i="1" s="1"/>
  <c r="A20" i="1" s="1"/>
  <c r="A21" i="1" s="1"/>
  <c r="A13" i="1"/>
  <c r="A14" i="1" s="1"/>
  <c r="A15" i="1" s="1"/>
  <c r="A16" i="1" s="1"/>
  <c r="A8" i="1"/>
  <c r="A9" i="1" s="1"/>
  <c r="A10" i="1" s="1"/>
  <c r="A11" i="1" s="1"/>
  <c r="A3" i="1"/>
  <c r="A4" i="1" s="1"/>
  <c r="A5" i="1" s="1"/>
  <c r="A6" i="1" s="1"/>
  <c r="H17" i="3" l="1"/>
  <c r="K17" i="3"/>
  <c r="J17" i="3"/>
  <c r="K9" i="3"/>
  <c r="J9" i="3"/>
  <c r="G9" i="3"/>
  <c r="I9" i="3"/>
  <c r="I17" i="3"/>
  <c r="G17" i="3"/>
  <c r="I20" i="3" l="1"/>
  <c r="J20" i="3" s="1"/>
  <c r="I21" i="3"/>
  <c r="I22" i="3" s="1"/>
  <c r="J21" i="3"/>
  <c r="K20" i="3" s="1"/>
  <c r="K24" i="3"/>
  <c r="K26" i="3" s="1"/>
</calcChain>
</file>

<file path=xl/sharedStrings.xml><?xml version="1.0" encoding="utf-8"?>
<sst xmlns="http://schemas.openxmlformats.org/spreadsheetml/2006/main" count="300" uniqueCount="155">
  <si>
    <t>BANK</t>
  </si>
  <si>
    <t>Year</t>
  </si>
  <si>
    <t>Equity Share Capital</t>
  </si>
  <si>
    <t>Deposits</t>
  </si>
  <si>
    <t>Borrowings</t>
  </si>
  <si>
    <t>Other Liabilities and Provisions</t>
  </si>
  <si>
    <t>Total Capital and Liabilities</t>
  </si>
  <si>
    <t>Cash and Balances with Reserve Bank of India</t>
  </si>
  <si>
    <t>Balances with Banks Money at Call and Short Notice</t>
  </si>
  <si>
    <t>Investments</t>
  </si>
  <si>
    <t>Advances</t>
  </si>
  <si>
    <t>Fixed Assets</t>
  </si>
  <si>
    <t>Other Assets</t>
  </si>
  <si>
    <t>Total Assets</t>
  </si>
  <si>
    <t>Number of Branches</t>
  </si>
  <si>
    <t>Number of Employees</t>
  </si>
  <si>
    <t>Capital Adequacy Ratios (%)</t>
  </si>
  <si>
    <t>KEY PERFORMANCE INDICATORS</t>
  </si>
  <si>
    <t>Tier 1 (%)</t>
  </si>
  <si>
    <t>Tier 2 (%)</t>
  </si>
  <si>
    <t>ASSETS QUALITY</t>
  </si>
  <si>
    <t>Gross NPA</t>
  </si>
  <si>
    <t>Gross NPA (%)</t>
  </si>
  <si>
    <t>Net NPA</t>
  </si>
  <si>
    <t>Net NPA (%)</t>
  </si>
  <si>
    <t>Net NPA To Advances (%)</t>
  </si>
  <si>
    <t>CONTINGENT LIABILITIES, COMMITMENTS</t>
  </si>
  <si>
    <t>Bills for Collection</t>
  </si>
  <si>
    <t>Contingent Liabilities</t>
  </si>
  <si>
    <t>Interest / Discount on Advances / Bills</t>
  </si>
  <si>
    <t>Income from Investments</t>
  </si>
  <si>
    <t>Interest on Balance with RBI and Other Inter-Bank funds</t>
  </si>
  <si>
    <t>Others</t>
  </si>
  <si>
    <t>Total Interest Earned</t>
  </si>
  <si>
    <t>Other Income</t>
  </si>
  <si>
    <t>Total Income</t>
  </si>
  <si>
    <t>Interest Expended</t>
  </si>
  <si>
    <t>Payments to and Provisions for Employees</t>
  </si>
  <si>
    <t>Depreciation</t>
  </si>
  <si>
    <t>Operating Expenses (excludes Employee Cost &amp; Depreciation)</t>
  </si>
  <si>
    <t>Total Operating Expenses</t>
  </si>
  <si>
    <t>Provision Towards Income Tax</t>
  </si>
  <si>
    <t>Provision Towards Deferred Tax</t>
  </si>
  <si>
    <t>Other Provisions and Contingencies</t>
  </si>
  <si>
    <t>Total Provisions and Contingencies</t>
  </si>
  <si>
    <t>Total Expenditure</t>
  </si>
  <si>
    <t>Net Profit / Loss for The Year</t>
  </si>
  <si>
    <t>Net Profit / Loss After EI &amp; Prior Year Items</t>
  </si>
  <si>
    <t>Profit / Loss Brought Forward</t>
  </si>
  <si>
    <t>Transferred on Amalgamation</t>
  </si>
  <si>
    <t>Total Profit / Loss available for Appropriations</t>
  </si>
  <si>
    <t>APPROPRIATIONS</t>
  </si>
  <si>
    <t>Transfer To / From Statutory Reserve</t>
  </si>
  <si>
    <t>Transfer To / From Capital Reserve</t>
  </si>
  <si>
    <t>Transfer To / From Revenue And Other Reserves</t>
  </si>
  <si>
    <t>Equity Share Dividend</t>
  </si>
  <si>
    <t>Balance Carried Over To Balance Sheet</t>
  </si>
  <si>
    <t>Total Appropriations</t>
  </si>
  <si>
    <t>OTHER INFORMATION</t>
  </si>
  <si>
    <t>EARNINGS PER SHARE</t>
  </si>
  <si>
    <t>Basic EPS (Rs.)</t>
  </si>
  <si>
    <t>Equitas Small Finance Bank</t>
  </si>
  <si>
    <t>Mar 22</t>
  </si>
  <si>
    <t>IndusInd Bank</t>
  </si>
  <si>
    <t>Yes Bank</t>
  </si>
  <si>
    <t>HDFC Bank</t>
  </si>
  <si>
    <t>ICICI Bank</t>
  </si>
  <si>
    <t>Kotak Mahindra Bank</t>
  </si>
  <si>
    <t>Mar 21</t>
  </si>
  <si>
    <t>Axis Bank</t>
  </si>
  <si>
    <t>Bandhan Bank</t>
  </si>
  <si>
    <t>IDBI Bank</t>
  </si>
  <si>
    <t>AU Small Finance Bank</t>
  </si>
  <si>
    <t>IDFC First Bank </t>
  </si>
  <si>
    <t>Federal Bank</t>
  </si>
  <si>
    <t>City Union Bank</t>
  </si>
  <si>
    <t>CSB Bank</t>
  </si>
  <si>
    <t>Punjab &amp; Sind Bank</t>
  </si>
  <si>
    <t>Bank of Maharashtra</t>
  </si>
  <si>
    <t>UCO Bank</t>
  </si>
  <si>
    <t>Central Bank of India</t>
  </si>
  <si>
    <t>Bank Of India</t>
  </si>
  <si>
    <t>Indian Bank</t>
  </si>
  <si>
    <t>Union Bank of India</t>
  </si>
  <si>
    <t>Indian Overseas Bank</t>
  </si>
  <si>
    <t>Canara Bank</t>
  </si>
  <si>
    <t>Punjab National Bank</t>
  </si>
  <si>
    <t>Dhanlaxmi Bank</t>
  </si>
  <si>
    <t>State Bank of India</t>
  </si>
  <si>
    <t>Bank Of Baroda</t>
  </si>
  <si>
    <t>Suryoday Small Finance Bank</t>
  </si>
  <si>
    <t>Karur Vysya Bank</t>
  </si>
  <si>
    <t>Ujjivan Small Finance Bank</t>
  </si>
  <si>
    <t>Jammu and Kashmir Bank</t>
  </si>
  <si>
    <t>DCB Bank</t>
  </si>
  <si>
    <t>Karnataka Bank</t>
  </si>
  <si>
    <t>yr</t>
  </si>
  <si>
    <t>Row Labels</t>
  </si>
  <si>
    <t>Grand Total</t>
  </si>
  <si>
    <t>Average of Deposits</t>
  </si>
  <si>
    <t>Average of Advances</t>
  </si>
  <si>
    <t>Average of Net Profit / Loss for The Year</t>
  </si>
  <si>
    <t>Average of Net NPA (%)</t>
  </si>
  <si>
    <t>StdDev of Deposits</t>
  </si>
  <si>
    <t>StdDev of Advances</t>
  </si>
  <si>
    <t>StdDev of Net Profit / Loss for The Year</t>
  </si>
  <si>
    <t>StdDev of Net NPA (%)</t>
  </si>
  <si>
    <t>MEANS</t>
  </si>
  <si>
    <t>STDEV</t>
  </si>
  <si>
    <t>DEPOSITS</t>
  </si>
  <si>
    <t>ANOVA</t>
  </si>
  <si>
    <t>Source</t>
  </si>
  <si>
    <t>df</t>
  </si>
  <si>
    <t>SS</t>
  </si>
  <si>
    <t>mss</t>
  </si>
  <si>
    <t>Treatment</t>
  </si>
  <si>
    <t>Error</t>
  </si>
  <si>
    <t>Total</t>
  </si>
  <si>
    <t>F</t>
  </si>
  <si>
    <t>F*</t>
  </si>
  <si>
    <t>Critical Difference</t>
  </si>
  <si>
    <t>b</t>
  </si>
  <si>
    <t>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</si>
  <si>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</si>
  <si>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</si>
  <si>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</si>
  <si>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</si>
  <si>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</si>
  <si>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</si>
  <si>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</si>
  <si>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</si>
  <si>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</si>
  <si>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</si>
  <si>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</si>
  <si>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</si>
  <si>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</si>
  <si>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</si>
  <si>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</si>
  <si>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</si>
  <si>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</si>
  <si>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</si>
  <si>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</si>
  <si>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</si>
  <si>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</si>
  <si>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</si>
  <si>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</si>
  <si>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</si>
  <si>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</si>
  <si>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</si>
  <si>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</si>
  <si>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</si>
  <si>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</si>
  <si>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</si>
  <si>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Interest rates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</si>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</sst>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Tahoma"/>
      <family val="2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1" fillId="0" borderId="0" xfId="0" applyNumberFormat="1" applyFont="1"/>
    <xf numFmtId="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3" fontId="4" fillId="0" borderId="0" xfId="0" applyNumberFormat="1" applyFont="1"/>
    <xf numFmtId="0" fontId="4" fillId="0" borderId="0" xfId="0" applyFont="1"/>
    <xf numFmtId="0" fontId="0" fillId="2" borderId="0" xfId="0" applyFill="1"/>
    <xf numFmtId="4" fontId="0" fillId="0" borderId="0" xfId="0" applyNumberForma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64" fontId="0" fillId="0" borderId="1" xfId="0" applyNumberFormat="1" applyBorder="1"/>
    <xf numFmtId="2" fontId="6" fillId="0" borderId="3" xfId="0" applyNumberFormat="1" applyFont="1" applyBorder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1C760058-A158-7D42-B6F1-7E404668F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AD9D34D7-9221-2F4A-BD26-926FAB4D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101600</xdr:colOff>
      <xdr:row>9</xdr:row>
      <xdr:rowOff>101600</xdr:rowOff>
    </xdr:to>
    <xdr:pic>
      <xdr:nvPicPr>
        <xdr:cNvPr id="4" name="Picture 3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B014D115-1915-844B-A6C7-AA4F8F342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101600</xdr:colOff>
      <xdr:row>16</xdr:row>
      <xdr:rowOff>101600</xdr:rowOff>
    </xdr:to>
    <xdr:pic>
      <xdr:nvPicPr>
        <xdr:cNvPr id="5" name="Picture 4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9B2B7AA9-4EE9-8144-8460-6AEB86E4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101600</xdr:colOff>
      <xdr:row>16</xdr:row>
      <xdr:rowOff>101600</xdr:rowOff>
    </xdr:to>
    <xdr:pic>
      <xdr:nvPicPr>
        <xdr:cNvPr id="6" name="Picture 5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03B290B4-113D-0143-B546-7A8D5730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101600</xdr:colOff>
      <xdr:row>25</xdr:row>
      <xdr:rowOff>101600</xdr:rowOff>
    </xdr:to>
    <xdr:pic>
      <xdr:nvPicPr>
        <xdr:cNvPr id="7" name="Picture 6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B8364D07-FE0C-904B-99C0-78711D432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101600</xdr:colOff>
      <xdr:row>26</xdr:row>
      <xdr:rowOff>101600</xdr:rowOff>
    </xdr:to>
    <xdr:pic>
      <xdr:nvPicPr>
        <xdr:cNvPr id="8" name="Picture 7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B10458CD-4351-F644-A16C-5A835BB49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9" name="Picture 8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4BD7831E-9B10-CB49-9402-58F49AB8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10" name="Picture 9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B6DD2564-AEA6-E84D-AC4A-150F32FA8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101600</xdr:colOff>
      <xdr:row>9</xdr:row>
      <xdr:rowOff>101600</xdr:rowOff>
    </xdr:to>
    <xdr:pic>
      <xdr:nvPicPr>
        <xdr:cNvPr id="11" name="Picture 10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05E32837-E2B4-4140-B65D-26F56D06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101600</xdr:colOff>
      <xdr:row>16</xdr:row>
      <xdr:rowOff>101600</xdr:rowOff>
    </xdr:to>
    <xdr:pic>
      <xdr:nvPicPr>
        <xdr:cNvPr id="12" name="Picture 11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D9206737-1FA2-0248-A52F-96359E8AD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101600</xdr:colOff>
      <xdr:row>16</xdr:row>
      <xdr:rowOff>101600</xdr:rowOff>
    </xdr:to>
    <xdr:pic>
      <xdr:nvPicPr>
        <xdr:cNvPr id="13" name="Picture 12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E5F59E8B-EA86-994F-BA98-AAF683AFD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101600</xdr:colOff>
      <xdr:row>25</xdr:row>
      <xdr:rowOff>101600</xdr:rowOff>
    </xdr:to>
    <xdr:pic>
      <xdr:nvPicPr>
        <xdr:cNvPr id="14" name="Picture 13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1C010216-E6CB-A94E-B4A9-2612191C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101600</xdr:colOff>
      <xdr:row>26</xdr:row>
      <xdr:rowOff>101600</xdr:rowOff>
    </xdr:to>
    <xdr:pic>
      <xdr:nvPicPr>
        <xdr:cNvPr id="15" name="Picture 14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BD106ED7-C840-EA42-9707-9AC8B9940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2" name="Picture 1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0B9963A3-9117-BA4C-AEE8-71BE2ACC0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3" name="Picture 2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0DA30B46-6E39-CF40-8E8A-B31C0787F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101600</xdr:colOff>
      <xdr:row>4</xdr:row>
      <xdr:rowOff>101600</xdr:rowOff>
    </xdr:to>
    <xdr:pic>
      <xdr:nvPicPr>
        <xdr:cNvPr id="4" name="Picture 3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2895740A-7E3D-C649-BA94-B6AE050E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101600</xdr:colOff>
      <xdr:row>11</xdr:row>
      <xdr:rowOff>101600</xdr:rowOff>
    </xdr:to>
    <xdr:pic>
      <xdr:nvPicPr>
        <xdr:cNvPr id="5" name="Picture 4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093E5F39-D28E-C941-8918-50386A0C3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101600</xdr:colOff>
      <xdr:row>11</xdr:row>
      <xdr:rowOff>101600</xdr:rowOff>
    </xdr:to>
    <xdr:pic>
      <xdr:nvPicPr>
        <xdr:cNvPr id="6" name="Picture 5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70FB0CF5-3F99-CD45-AE93-E6254D46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7" name="Picture 6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38DE596D-17A9-AA44-B70B-148385B7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8" name="Picture 7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2886636A-7529-FC4E-A1EF-DC22DBD4B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101600</xdr:colOff>
      <xdr:row>4</xdr:row>
      <xdr:rowOff>101600</xdr:rowOff>
    </xdr:to>
    <xdr:pic>
      <xdr:nvPicPr>
        <xdr:cNvPr id="9" name="Picture 8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8D9FC769-F80D-6642-860F-49DE22F74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101600</xdr:colOff>
      <xdr:row>11</xdr:row>
      <xdr:rowOff>101600</xdr:rowOff>
    </xdr:to>
    <xdr:pic>
      <xdr:nvPicPr>
        <xdr:cNvPr id="10" name="Picture 9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AA2FA57B-684D-EB41-B610-B5C28E956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101600</xdr:colOff>
      <xdr:row>11</xdr:row>
      <xdr:rowOff>101600</xdr:rowOff>
    </xdr:to>
    <xdr:pic>
      <xdr:nvPicPr>
        <xdr:cNvPr id="11" name="Picture 10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A74EEE54-EA41-6441-A298-E3341A0E2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12" name="Picture 11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FD7C8A3C-8E81-6A46-BE56-0841B858F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13" name="Picture 12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B2984E12-0F30-8448-A946-F3AEB9FD3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14" name="Picture 13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0D5BCBC1-4047-D448-A2AD-59ADE283F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101600</xdr:colOff>
      <xdr:row>0</xdr:row>
      <xdr:rowOff>101600</xdr:rowOff>
    </xdr:to>
    <xdr:pic>
      <xdr:nvPicPr>
        <xdr:cNvPr id="15" name="Picture 14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4677A082-5FA4-A648-BBB7-C703CAF9B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2" name="Picture 1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C636698B-9D81-CA48-91D2-270ADF42A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3" name="Picture 2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E4681D46-6565-9C41-A2D4-5E774F86D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101600</xdr:colOff>
      <xdr:row>5</xdr:row>
      <xdr:rowOff>101600</xdr:rowOff>
    </xdr:to>
    <xdr:pic>
      <xdr:nvPicPr>
        <xdr:cNvPr id="4" name="Picture 3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306DA456-2283-E94B-8E59-E2817A6E1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101600</xdr:colOff>
      <xdr:row>12</xdr:row>
      <xdr:rowOff>101600</xdr:rowOff>
    </xdr:to>
    <xdr:pic>
      <xdr:nvPicPr>
        <xdr:cNvPr id="5" name="Picture 4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F9970C69-D395-E94D-86D9-6AB3D604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101600</xdr:colOff>
      <xdr:row>12</xdr:row>
      <xdr:rowOff>101600</xdr:rowOff>
    </xdr:to>
    <xdr:pic>
      <xdr:nvPicPr>
        <xdr:cNvPr id="6" name="Picture 5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7AC481C0-D633-1344-9C96-F1892DDD8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7" name="Picture 6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77754625-9EB5-4141-826E-3ADAA3359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8" name="Picture 7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2DF889CF-4F5E-9E4C-AF2E-2C8E86E71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101600</xdr:colOff>
      <xdr:row>5</xdr:row>
      <xdr:rowOff>101600</xdr:rowOff>
    </xdr:to>
    <xdr:pic>
      <xdr:nvPicPr>
        <xdr:cNvPr id="9" name="Picture 8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CDE22905-5DBC-784A-A18A-2147A2DC9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101600</xdr:colOff>
      <xdr:row>12</xdr:row>
      <xdr:rowOff>101600</xdr:rowOff>
    </xdr:to>
    <xdr:pic>
      <xdr:nvPicPr>
        <xdr:cNvPr id="10" name="Picture 9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D1186317-C06B-3F4A-9512-D2FC7A59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101600</xdr:colOff>
      <xdr:row>12</xdr:row>
      <xdr:rowOff>101600</xdr:rowOff>
    </xdr:to>
    <xdr:pic>
      <xdr:nvPicPr>
        <xdr:cNvPr id="11" name="Picture 10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71894AC8-05C0-714B-8762-0C7641FC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12" name="Picture 11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493CE92E-3B92-1049-9E85-1E266636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13" name="Picture 12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7705BDDE-F0F9-8445-8E37-8DACAD981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14" name="Picture 13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FA4CF308-0AF0-C840-8696-44533D6B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101600</xdr:colOff>
      <xdr:row>1</xdr:row>
      <xdr:rowOff>101600</xdr:rowOff>
    </xdr:to>
    <xdr:pic>
      <xdr:nvPicPr>
        <xdr:cNvPr id="15" name="Picture 14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DA383A4B-416A-D148-93DE-BC166D57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0</xdr:row>
      <xdr:rowOff>0</xdr:rowOff>
    </xdr:from>
    <xdr:ext cx="101600" cy="101600"/>
    <xdr:pic>
      <xdr:nvPicPr>
        <xdr:cNvPr id="16" name="Picture 15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2C4D0EE8-611A-2E4D-872E-69292532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101600" cy="101600"/>
    <xdr:pic>
      <xdr:nvPicPr>
        <xdr:cNvPr id="17" name="Picture 16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94257D00-5A4B-4146-B48C-074F4419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101600" cy="101600"/>
    <xdr:pic>
      <xdr:nvPicPr>
        <xdr:cNvPr id="18" name="Picture 17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42EFD87F-9136-FC41-B9E9-E9EFCA79D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101600" cy="101600"/>
    <xdr:pic>
      <xdr:nvPicPr>
        <xdr:cNvPr id="19" name="Picture 18" descr="/var/folders/k3/7b92f8dn1j53r1f7xf784xrw0000gn/T/com.microsoft.Excel/WebArchiveCopyPasteTempFiles/blank.gif">
          <a:extLst>
            <a:ext uri="{FF2B5EF4-FFF2-40B4-BE49-F238E27FC236}">
              <a16:creationId xmlns:a16="http://schemas.microsoft.com/office/drawing/2014/main" id="{F3BB3424-3BA2-6E48-933D-7C06D2A31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8.599944444446" createdVersion="6" refreshedVersion="6" minRefreshableVersion="3" recordCount="25" xr:uid="{9AE66D7A-343E-C04E-860B-1275521B4C1F}">
  <cacheSource type="worksheet">
    <worksheetSource ref="A1:G26" sheet="Sheet2"/>
  </cacheSource>
  <cacheFields count="7">
    <cacheField name="BANK" numFmtId="0">
      <sharedItems count="5">
        <s v="Yes Bank"/>
        <s v="HDFC Bank"/>
        <s v="ICICI Bank"/>
        <s v="Canara Bank"/>
        <s v="State Bank of India"/>
      </sharedItems>
    </cacheField>
    <cacheField name="Year" numFmtId="0">
      <sharedItems containsMixedTypes="1" containsNumber="1" containsInteger="1" minValue="43160" maxValue="44256"/>
    </cacheField>
    <cacheField name="yr" numFmtId="0">
      <sharedItems containsSemiMixedTypes="0" containsString="0" containsNumber="1" containsInteger="1" minValue="2018" maxValue="2022"/>
    </cacheField>
    <cacheField name="Deposits" numFmtId="0">
      <sharedItems containsSemiMixedTypes="0" containsString="0" containsNumber="1" minValue="105363.94" maxValue="4051534.12"/>
    </cacheField>
    <cacheField name="Advances" numFmtId="0">
      <sharedItems containsSemiMixedTypes="0" containsString="0" containsNumber="1" minValue="166892.99" maxValue="2733966.59"/>
    </cacheField>
    <cacheField name="Net Profit / Loss for The Year" numFmtId="0">
      <sharedItems containsSemiMixedTypes="0" containsString="0" containsNumber="1" minValue="-16418.03" maxValue="39094.370000000003"/>
    </cacheField>
    <cacheField name="Net NPA (%)" numFmtId="0">
      <sharedItems containsSemiMixedTypes="0" containsString="0" containsNumber="1" minValue="0" maxValue="5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Mar 22"/>
    <n v="2022"/>
    <n v="197191.73"/>
    <n v="181051.99"/>
    <n v="1066.21"/>
    <n v="4.53"/>
  </r>
  <r>
    <x v="0"/>
    <n v="44256"/>
    <n v="2021"/>
    <n v="162946.64000000001"/>
    <n v="166892.99"/>
    <n v="-3462.23"/>
    <n v="5.88"/>
  </r>
  <r>
    <x v="0"/>
    <n v="43891"/>
    <n v="2020"/>
    <n v="162946.64000000001"/>
    <n v="166892.99"/>
    <n v="-16418.03"/>
    <n v="5.88"/>
  </r>
  <r>
    <x v="0"/>
    <n v="43525"/>
    <n v="2019"/>
    <n v="105363.94"/>
    <n v="171443.29"/>
    <n v="1720.28"/>
    <n v="5.03"/>
  </r>
  <r>
    <x v="0"/>
    <n v="43160"/>
    <n v="2018"/>
    <n v="105363.94"/>
    <n v="171443.29"/>
    <n v="4224.5600000000004"/>
    <n v="5"/>
  </r>
  <r>
    <x v="1"/>
    <s v="Mar 22"/>
    <n v="2022"/>
    <n v="1559217.44"/>
    <n v="1368820.93"/>
    <n v="36961.33"/>
    <n v="0.32"/>
  </r>
  <r>
    <x v="1"/>
    <n v="44256"/>
    <n v="2021"/>
    <n v="1335060.22"/>
    <n v="1132836.6299999999"/>
    <n v="31116.53"/>
    <n v="0.4"/>
  </r>
  <r>
    <x v="1"/>
    <n v="43891"/>
    <n v="2020"/>
    <n v="1335060.22"/>
    <n v="1132836.6299999999"/>
    <n v="26257.32"/>
    <n v="0.4"/>
  </r>
  <r>
    <x v="1"/>
    <n v="43525"/>
    <n v="2019"/>
    <n v="1147502.29"/>
    <n v="993702.88"/>
    <n v="21078.17"/>
    <n v="0.36"/>
  </r>
  <r>
    <x v="1"/>
    <n v="43160"/>
    <n v="2018"/>
    <n v="1147502.31"/>
    <n v="993702.88"/>
    <n v="17486.73"/>
    <n v="0"/>
  </r>
  <r>
    <x v="2"/>
    <s v="Mar 22"/>
    <n v="2022"/>
    <n v="1064571.6100000001"/>
    <n v="859020.44"/>
    <n v="23339.49"/>
    <n v="0.76"/>
  </r>
  <r>
    <x v="2"/>
    <n v="44256"/>
    <n v="2021"/>
    <n v="932522.16"/>
    <n v="733729.09"/>
    <n v="16192.68"/>
    <n v="2.1"/>
  </r>
  <r>
    <x v="2"/>
    <n v="43891"/>
    <n v="2020"/>
    <n v="932522.16"/>
    <n v="733729.09"/>
    <n v="7930.81"/>
    <n v="1.1399999999999999"/>
  </r>
  <r>
    <x v="2"/>
    <n v="43525"/>
    <n v="2019"/>
    <n v="770968.99"/>
    <n v="645289.97"/>
    <n v="3363.3"/>
    <n v="1.54"/>
  </r>
  <r>
    <x v="2"/>
    <n v="43160"/>
    <n v="2018"/>
    <n v="770968.99"/>
    <n v="645289.97"/>
    <n v="6777.42"/>
    <n v="1"/>
  </r>
  <r>
    <x v="3"/>
    <s v="Mar 22"/>
    <n v="2022"/>
    <n v="1086409.25"/>
    <n v="703601.82"/>
    <n v="7033.32"/>
    <n v="2.65"/>
  </r>
  <r>
    <x v="3"/>
    <n v="44256"/>
    <n v="2021"/>
    <n v="1010874.58"/>
    <n v="639048.99"/>
    <n v="2557.58"/>
    <n v="3.82"/>
  </r>
  <r>
    <x v="3"/>
    <n v="43891"/>
    <n v="2020"/>
    <n v="1010874.58"/>
    <n v="639048.99"/>
    <n v="-2235.7199999999998"/>
    <n v="3.82"/>
  </r>
  <r>
    <x v="3"/>
    <n v="43525"/>
    <n v="2019"/>
    <n v="625351.17000000004"/>
    <n v="432175.2"/>
    <n v="347.02"/>
    <n v="4.22"/>
  </r>
  <r>
    <x v="3"/>
    <n v="43160"/>
    <n v="2018"/>
    <n v="625351.18000000005"/>
    <n v="432175.2"/>
    <n v="-4222.24"/>
    <n v="4.22"/>
  </r>
  <r>
    <x v="4"/>
    <s v="Mar 22"/>
    <n v="2022"/>
    <n v="4051534.12"/>
    <n v="2733966.59"/>
    <n v="39094.370000000003"/>
    <n v="1.02"/>
  </r>
  <r>
    <x v="4"/>
    <n v="44256"/>
    <n v="2021"/>
    <n v="3681277.08"/>
    <n v="2449497.79"/>
    <n v="20410.47"/>
    <n v="1.5"/>
  </r>
  <r>
    <x v="4"/>
    <n v="43891"/>
    <n v="2020"/>
    <n v="3681277.08"/>
    <n v="2449497.79"/>
    <n v="14488.11"/>
    <n v="1.5"/>
  </r>
  <r>
    <x v="4"/>
    <n v="43525"/>
    <n v="2019"/>
    <n v="3241620.73"/>
    <n v="2325289.56"/>
    <n v="-698.32"/>
    <n v="2.23"/>
  </r>
  <r>
    <x v="4"/>
    <n v="43160"/>
    <n v="2018"/>
    <n v="3241620.73"/>
    <n v="2325289.56"/>
    <n v="-6547.4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C73EB-DFC2-BD4F-BF46-B80636F4EC5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4:L20" firstHeaderRow="0" firstDataRow="1" firstDataCol="1"/>
  <pivotFields count="7">
    <pivotField axis="axisRow" showAll="0">
      <items count="6">
        <item x="3"/>
        <item x="1"/>
        <item x="2"/>
        <item x="4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Deposits" fld="3" subtotal="stdDev" baseField="0" baseItem="0"/>
    <dataField name="StdDev of Advances" fld="4" subtotal="stdDev" baseField="0" baseItem="0"/>
    <dataField name="StdDev of Net Profit / Loss for The Year" fld="5" subtotal="stdDev" baseField="0" baseItem="0"/>
    <dataField name="StdDev of Net NPA (%)" fld="6" subtotal="stdDev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66113-29ED-3A45-8D1D-BCDD5A9EDA9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L10" firstHeaderRow="0" firstDataRow="1" firstDataCol="1"/>
  <pivotFields count="7">
    <pivotField axis="axisRow" showAll="0">
      <items count="6">
        <item x="3"/>
        <item x="1"/>
        <item x="2"/>
        <item x="4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eposits" fld="3" subtotal="average" baseField="0" baseItem="0"/>
    <dataField name="Average of Advances" fld="4" subtotal="average" baseField="0" baseItem="0"/>
    <dataField name="Average of Net Profit / Loss for The Year" fld="5" subtotal="average" baseField="0" baseItem="0"/>
    <dataField name="Average of Net NPA (%)" fld="6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4022-2556-EA4D-A40A-CF5571BA995D}">
  <sheetPr codeName="Sheet2"/>
  <dimension ref="A1:EO164"/>
  <sheetViews>
    <sheetView tabSelected="1" workbookViewId="0">
      <selection activeCell="BL6" sqref="BL6:BL160"/>
    </sheetView>
  </sheetViews>
  <sheetFormatPr defaultColWidth="11" defaultRowHeight="15.75" x14ac:dyDescent="0.25"/>
  <cols>
    <col min="1" max="1" width="25.375" bestFit="1" customWidth="1"/>
    <col min="2" max="2" width="11.75" style="9" bestFit="1" customWidth="1"/>
  </cols>
  <sheetData>
    <row r="1" spans="1:145" x14ac:dyDescent="0.25">
      <c r="A1" t="s">
        <v>0</v>
      </c>
      <c r="B1" s="9" t="s">
        <v>153</v>
      </c>
      <c r="C1" s="2" t="s">
        <v>1</v>
      </c>
      <c r="D1" s="2" t="s">
        <v>96</v>
      </c>
      <c r="E1" s="2" t="s">
        <v>2</v>
      </c>
      <c r="F1" s="2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1" t="s">
        <v>12</v>
      </c>
      <c r="P1" s="2" t="s">
        <v>13</v>
      </c>
      <c r="Q1" s="2" t="s">
        <v>14</v>
      </c>
      <c r="R1" s="2" t="s">
        <v>15</v>
      </c>
      <c r="S1" s="1" t="s">
        <v>16</v>
      </c>
      <c r="T1" s="2" t="s">
        <v>17</v>
      </c>
      <c r="U1" s="2" t="s">
        <v>18</v>
      </c>
      <c r="V1" s="1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1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1" t="s">
        <v>32</v>
      </c>
      <c r="AJ1" s="2" t="s">
        <v>33</v>
      </c>
      <c r="AK1" s="1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1" t="s">
        <v>39</v>
      </c>
      <c r="AQ1" s="2" t="s">
        <v>40</v>
      </c>
      <c r="AR1" s="2" t="s">
        <v>41</v>
      </c>
      <c r="AS1" s="2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2" t="s">
        <v>47</v>
      </c>
      <c r="AY1" s="2" t="s">
        <v>48</v>
      </c>
      <c r="AZ1" s="1" t="s">
        <v>49</v>
      </c>
      <c r="BA1" s="1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1" t="s">
        <v>56</v>
      </c>
      <c r="BH1" s="1" t="s">
        <v>57</v>
      </c>
      <c r="BI1" s="1" t="s">
        <v>58</v>
      </c>
      <c r="BJ1" s="2" t="s">
        <v>59</v>
      </c>
      <c r="BK1" s="2" t="s">
        <v>60</v>
      </c>
      <c r="BL1" s="1" t="s">
        <v>154</v>
      </c>
      <c r="BM1" s="2"/>
      <c r="BN1" s="2"/>
      <c r="BO1" s="2"/>
      <c r="BP1" s="2"/>
      <c r="BQ1" s="1"/>
      <c r="BR1" s="1"/>
      <c r="BS1" s="1"/>
      <c r="BT1" s="1"/>
      <c r="BU1" s="1"/>
      <c r="BV1" s="1"/>
      <c r="BW1" s="2"/>
      <c r="BX1" s="2"/>
      <c r="BY1" s="2"/>
      <c r="BZ1" s="2"/>
      <c r="CA1" s="2"/>
      <c r="CB1" s="1"/>
      <c r="CC1" s="1"/>
      <c r="CD1" s="1"/>
      <c r="CE1" s="2"/>
      <c r="CF1" s="2"/>
      <c r="CG1" s="1"/>
      <c r="CH1" s="2"/>
      <c r="CI1" s="2"/>
      <c r="CJ1" s="2"/>
      <c r="CK1" s="3"/>
      <c r="DO1" s="1"/>
      <c r="DP1" s="1"/>
      <c r="DQ1" s="1"/>
      <c r="DR1" s="1"/>
      <c r="DS1" s="2"/>
      <c r="DT1" s="2"/>
      <c r="DU1" s="1"/>
      <c r="DV1" s="1"/>
      <c r="DW1" s="2"/>
      <c r="DX1" s="2"/>
      <c r="DY1" s="2"/>
      <c r="DZ1" s="2"/>
      <c r="EA1" s="2"/>
      <c r="EB1" s="2"/>
      <c r="EC1" s="2"/>
      <c r="ED1" s="2"/>
      <c r="EE1" s="1"/>
      <c r="EF1" s="1"/>
      <c r="EG1" s="1"/>
      <c r="EH1" s="2"/>
      <c r="EI1" s="2"/>
      <c r="EJ1" s="1"/>
      <c r="EK1" s="2"/>
      <c r="EL1" s="2"/>
      <c r="EM1" s="2"/>
      <c r="EN1" s="2"/>
      <c r="EO1" s="3"/>
    </row>
    <row r="2" spans="1:145" x14ac:dyDescent="0.25">
      <c r="A2" t="s">
        <v>63</v>
      </c>
      <c r="B2" s="19">
        <v>5.37</v>
      </c>
      <c r="C2" t="s">
        <v>62</v>
      </c>
      <c r="D2">
        <v>2022</v>
      </c>
      <c r="E2">
        <v>774.66</v>
      </c>
      <c r="F2">
        <v>293681.34999999998</v>
      </c>
      <c r="G2">
        <v>47323.22</v>
      </c>
      <c r="H2">
        <v>13272.79</v>
      </c>
      <c r="I2">
        <v>401974.58</v>
      </c>
      <c r="J2">
        <v>15641.16</v>
      </c>
      <c r="K2">
        <v>52633.33</v>
      </c>
      <c r="L2">
        <v>70970.78</v>
      </c>
      <c r="M2">
        <v>239051.53</v>
      </c>
      <c r="N2">
        <v>1848.69</v>
      </c>
      <c r="O2">
        <v>21829.09</v>
      </c>
      <c r="P2">
        <v>401974.58</v>
      </c>
      <c r="Q2">
        <v>0</v>
      </c>
      <c r="R2">
        <v>0</v>
      </c>
      <c r="S2">
        <v>18.420000000000002</v>
      </c>
      <c r="T2">
        <v>0</v>
      </c>
      <c r="U2">
        <v>0</v>
      </c>
      <c r="V2">
        <v>0</v>
      </c>
      <c r="W2">
        <v>0</v>
      </c>
      <c r="X2">
        <v>5517.15</v>
      </c>
      <c r="Y2">
        <v>2</v>
      </c>
      <c r="Z2">
        <v>1529.83</v>
      </c>
      <c r="AA2">
        <v>0.64</v>
      </c>
      <c r="AB2">
        <v>1</v>
      </c>
      <c r="AC2">
        <v>0</v>
      </c>
      <c r="AD2">
        <v>0</v>
      </c>
      <c r="AE2">
        <v>0</v>
      </c>
      <c r="AF2">
        <v>25143.439999999999</v>
      </c>
      <c r="AG2">
        <v>4052.88</v>
      </c>
      <c r="AH2">
        <v>1288.3599999999999</v>
      </c>
      <c r="AI2">
        <v>337.76</v>
      </c>
      <c r="AJ2">
        <v>30822.44</v>
      </c>
      <c r="AK2">
        <v>7397.05</v>
      </c>
      <c r="AL2">
        <v>38219.49</v>
      </c>
      <c r="AM2">
        <v>15821.6</v>
      </c>
      <c r="AN2">
        <v>2488.34</v>
      </c>
      <c r="AO2">
        <v>0</v>
      </c>
      <c r="AP2">
        <v>7070.95</v>
      </c>
      <c r="AQ2">
        <v>9559.2900000000009</v>
      </c>
      <c r="AR2">
        <v>1562.53</v>
      </c>
      <c r="AS2">
        <v>0</v>
      </c>
      <c r="AT2">
        <v>6664.95</v>
      </c>
      <c r="AU2">
        <v>8227.48</v>
      </c>
      <c r="AV2">
        <v>33608.370000000003</v>
      </c>
      <c r="AW2">
        <v>4611.12</v>
      </c>
      <c r="AX2">
        <v>4611.12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59.57</v>
      </c>
      <c r="BL2">
        <v>7.58</v>
      </c>
      <c r="BM2" s="2"/>
      <c r="BN2" s="2"/>
      <c r="BO2" s="2"/>
      <c r="BP2" s="2"/>
      <c r="BQ2" s="1"/>
      <c r="BR2" s="4"/>
      <c r="BS2" s="1"/>
      <c r="BT2" s="1"/>
      <c r="BU2" s="1"/>
      <c r="BV2" s="1"/>
      <c r="BW2" s="2"/>
      <c r="BX2" s="2"/>
      <c r="BY2" s="2"/>
      <c r="BZ2" s="2"/>
      <c r="CA2" s="2"/>
      <c r="CB2" s="1"/>
      <c r="CC2" s="1"/>
      <c r="CD2" s="1"/>
      <c r="CE2" s="2"/>
      <c r="CF2" s="2"/>
      <c r="CG2" s="1"/>
      <c r="CH2" s="2"/>
      <c r="DO2" s="4"/>
      <c r="DP2" s="4"/>
      <c r="DQ2" s="4"/>
      <c r="DR2" s="4"/>
      <c r="DS2" s="2"/>
      <c r="DT2" s="2"/>
      <c r="DU2" s="1"/>
      <c r="DV2" s="1"/>
      <c r="DW2" s="2"/>
      <c r="DX2" s="2"/>
      <c r="DY2" s="2"/>
      <c r="DZ2" s="2"/>
      <c r="EA2" s="2"/>
      <c r="EB2" s="2"/>
      <c r="EC2" s="2"/>
      <c r="ED2" s="2"/>
      <c r="EE2" s="1"/>
      <c r="EF2" s="1"/>
      <c r="EG2" s="1"/>
      <c r="EH2" s="2"/>
      <c r="EI2" s="2"/>
      <c r="EJ2" s="1"/>
      <c r="EK2" s="2"/>
      <c r="EL2" s="2"/>
    </row>
    <row r="3" spans="1:145" x14ac:dyDescent="0.25">
      <c r="A3" t="str">
        <f>A2</f>
        <v>IndusInd Bank</v>
      </c>
      <c r="B3" s="19">
        <v>4.2666700000000004</v>
      </c>
      <c r="C3">
        <v>44256</v>
      </c>
      <c r="D3">
        <v>2021</v>
      </c>
      <c r="E3">
        <v>773.37</v>
      </c>
      <c r="F3">
        <v>256204.96</v>
      </c>
      <c r="G3">
        <v>51322.81</v>
      </c>
      <c r="H3">
        <v>12079.57</v>
      </c>
      <c r="I3">
        <v>362972.75</v>
      </c>
      <c r="J3">
        <v>17870.68</v>
      </c>
      <c r="K3">
        <v>38456.51</v>
      </c>
      <c r="L3">
        <v>69694.710000000006</v>
      </c>
      <c r="M3">
        <v>212595.41</v>
      </c>
      <c r="N3">
        <v>1809.37</v>
      </c>
      <c r="O3">
        <v>22546.07</v>
      </c>
      <c r="P3">
        <v>362972.75</v>
      </c>
      <c r="Q3">
        <v>2015</v>
      </c>
      <c r="R3">
        <v>29661</v>
      </c>
      <c r="S3">
        <v>17.38</v>
      </c>
      <c r="T3">
        <v>0</v>
      </c>
      <c r="U3">
        <v>16.829999999999998</v>
      </c>
      <c r="V3">
        <v>0.55000000000000004</v>
      </c>
      <c r="W3">
        <v>0</v>
      </c>
      <c r="X3">
        <v>5794.99</v>
      </c>
      <c r="Y3">
        <v>3</v>
      </c>
      <c r="Z3">
        <v>1476.57</v>
      </c>
      <c r="AA3">
        <v>0.69</v>
      </c>
      <c r="AB3">
        <v>1</v>
      </c>
      <c r="AC3">
        <v>0</v>
      </c>
      <c r="AD3">
        <v>23601.73</v>
      </c>
      <c r="AE3">
        <v>850068.41</v>
      </c>
      <c r="AF3">
        <v>24085.35</v>
      </c>
      <c r="AG3">
        <v>3846.11</v>
      </c>
      <c r="AH3">
        <v>677.37</v>
      </c>
      <c r="AI3">
        <v>390.97</v>
      </c>
      <c r="AJ3">
        <v>28999.8</v>
      </c>
      <c r="AK3">
        <v>6558.61</v>
      </c>
      <c r="AL3">
        <v>35558.410000000003</v>
      </c>
      <c r="AM3">
        <v>15471.9</v>
      </c>
      <c r="AN3">
        <v>2213.5100000000002</v>
      </c>
      <c r="AO3">
        <v>305.41000000000003</v>
      </c>
      <c r="AP3">
        <v>5840.92</v>
      </c>
      <c r="AQ3">
        <v>8359.83</v>
      </c>
      <c r="AR3">
        <v>165.37</v>
      </c>
      <c r="AS3">
        <v>-70.59</v>
      </c>
      <c r="AT3">
        <v>8795.51</v>
      </c>
      <c r="AU3">
        <v>8890.2800000000007</v>
      </c>
      <c r="AV3">
        <v>32722.02</v>
      </c>
      <c r="AW3">
        <v>2836.39</v>
      </c>
      <c r="AX3">
        <v>2836.39</v>
      </c>
      <c r="AY3">
        <v>13483.66</v>
      </c>
      <c r="AZ3">
        <v>0</v>
      </c>
      <c r="BA3">
        <v>16320.05</v>
      </c>
      <c r="BB3">
        <v>0</v>
      </c>
      <c r="BC3">
        <v>709.1</v>
      </c>
      <c r="BD3">
        <v>130.01</v>
      </c>
      <c r="BE3">
        <v>-480.44</v>
      </c>
      <c r="BF3">
        <v>0</v>
      </c>
      <c r="BG3">
        <v>15928.61</v>
      </c>
      <c r="BH3">
        <v>16320.05</v>
      </c>
      <c r="BI3">
        <v>0</v>
      </c>
      <c r="BJ3">
        <v>0</v>
      </c>
      <c r="BK3">
        <v>38.75</v>
      </c>
      <c r="BL3" s="4">
        <f>15.15/2</f>
        <v>7.5750000000000002</v>
      </c>
      <c r="BM3" s="2"/>
      <c r="BN3" s="2"/>
      <c r="BO3" s="2"/>
      <c r="BP3" s="2"/>
      <c r="BQ3" s="1"/>
      <c r="BR3" s="4"/>
      <c r="BS3" s="1"/>
      <c r="BT3" s="1"/>
      <c r="BU3" s="1"/>
      <c r="BV3" s="1"/>
      <c r="BW3" s="2"/>
      <c r="BX3" s="2"/>
      <c r="BY3" s="2"/>
      <c r="BZ3" s="2"/>
      <c r="CA3" s="2"/>
      <c r="CB3" s="1"/>
      <c r="CC3" s="1"/>
      <c r="CD3" s="1"/>
      <c r="CE3" s="2"/>
      <c r="CF3" s="2"/>
      <c r="CG3" s="1"/>
      <c r="DO3" s="4"/>
      <c r="DP3" s="4"/>
      <c r="DQ3" s="4"/>
      <c r="DR3" s="4"/>
      <c r="DS3" s="5"/>
      <c r="DT3" s="2"/>
      <c r="DU3" s="4"/>
      <c r="DV3" s="1"/>
      <c r="DW3" s="2"/>
      <c r="DX3" s="2"/>
      <c r="DY3" s="2"/>
      <c r="DZ3" s="2"/>
      <c r="EA3" s="2"/>
      <c r="EB3" s="2"/>
      <c r="EC3" s="2"/>
      <c r="ED3" s="5"/>
      <c r="EE3" s="4"/>
      <c r="EF3" s="1"/>
      <c r="EG3" s="1"/>
      <c r="EH3" s="2"/>
      <c r="EI3" s="2"/>
      <c r="EJ3" s="1"/>
      <c r="EK3" s="2"/>
    </row>
    <row r="4" spans="1:145" x14ac:dyDescent="0.25">
      <c r="A4" t="str">
        <f t="shared" ref="A4:A6" si="0">A3</f>
        <v>IndusInd Bank</v>
      </c>
      <c r="B4" s="19">
        <v>4.2666666666666666</v>
      </c>
      <c r="C4">
        <v>43891</v>
      </c>
      <c r="D4">
        <v>2020</v>
      </c>
      <c r="E4">
        <v>773.37</v>
      </c>
      <c r="F4">
        <v>256204.96</v>
      </c>
      <c r="G4">
        <v>51322.81</v>
      </c>
      <c r="H4">
        <v>12079.57</v>
      </c>
      <c r="I4">
        <v>362972.75</v>
      </c>
      <c r="J4">
        <v>17870.68</v>
      </c>
      <c r="K4">
        <v>38456.51</v>
      </c>
      <c r="L4">
        <v>69694.710000000006</v>
      </c>
      <c r="M4">
        <v>212595.41</v>
      </c>
      <c r="N4">
        <v>1809.37</v>
      </c>
      <c r="O4">
        <v>22546.07</v>
      </c>
      <c r="P4">
        <v>362972.75</v>
      </c>
      <c r="Q4">
        <v>0</v>
      </c>
      <c r="R4">
        <v>0</v>
      </c>
      <c r="S4">
        <v>17.38</v>
      </c>
      <c r="T4">
        <v>0</v>
      </c>
      <c r="U4">
        <v>0</v>
      </c>
      <c r="V4">
        <v>0</v>
      </c>
      <c r="W4">
        <v>0</v>
      </c>
      <c r="X4">
        <v>5794.99</v>
      </c>
      <c r="Y4">
        <v>3</v>
      </c>
      <c r="Z4">
        <v>1476.57</v>
      </c>
      <c r="AA4">
        <v>0.69</v>
      </c>
      <c r="AB4">
        <v>1</v>
      </c>
      <c r="AC4">
        <v>0</v>
      </c>
      <c r="AD4">
        <v>0</v>
      </c>
      <c r="AE4">
        <v>0</v>
      </c>
      <c r="AF4">
        <v>24008.25</v>
      </c>
      <c r="AG4">
        <v>4282.1899999999996</v>
      </c>
      <c r="AH4">
        <v>192.02</v>
      </c>
      <c r="AI4">
        <v>300.37</v>
      </c>
      <c r="AJ4">
        <v>28782.83</v>
      </c>
      <c r="AK4">
        <v>6951.31</v>
      </c>
      <c r="AL4">
        <v>35734.14</v>
      </c>
      <c r="AM4">
        <v>16724.09</v>
      </c>
      <c r="AN4">
        <v>2208.48</v>
      </c>
      <c r="AO4">
        <v>277.97000000000003</v>
      </c>
      <c r="AP4">
        <v>5750.9</v>
      </c>
      <c r="AQ4">
        <v>8237.35</v>
      </c>
      <c r="AR4">
        <v>1953.21</v>
      </c>
      <c r="AS4">
        <v>-250.51</v>
      </c>
      <c r="AT4">
        <v>4652.1000000000004</v>
      </c>
      <c r="AU4">
        <v>6354.8</v>
      </c>
      <c r="AV4">
        <v>31316.23</v>
      </c>
      <c r="AW4">
        <v>4417.91</v>
      </c>
      <c r="AX4">
        <v>4417.91</v>
      </c>
      <c r="AY4">
        <v>11106.94</v>
      </c>
      <c r="AZ4">
        <v>443.33</v>
      </c>
      <c r="BA4">
        <v>15968.18</v>
      </c>
      <c r="BB4">
        <v>0</v>
      </c>
      <c r="BC4">
        <v>1104.48</v>
      </c>
      <c r="BD4">
        <v>164.13</v>
      </c>
      <c r="BE4">
        <v>426.14</v>
      </c>
      <c r="BF4">
        <v>0</v>
      </c>
      <c r="BG4">
        <v>13483.66</v>
      </c>
      <c r="BH4">
        <v>15968.18</v>
      </c>
      <c r="BI4">
        <v>0</v>
      </c>
      <c r="BJ4">
        <v>0</v>
      </c>
      <c r="BK4">
        <v>63.75</v>
      </c>
      <c r="BL4" s="5">
        <f>17.35/2</f>
        <v>8.6750000000000007</v>
      </c>
      <c r="BM4" s="4"/>
      <c r="BN4" s="2"/>
      <c r="BO4" s="2"/>
      <c r="BP4" s="5"/>
      <c r="BQ4" s="4"/>
      <c r="BR4" s="4"/>
      <c r="BS4" s="1"/>
      <c r="BT4" s="1"/>
      <c r="BU4" s="2"/>
      <c r="BV4" s="1"/>
      <c r="BW4" s="1"/>
      <c r="BX4" s="2"/>
      <c r="BY4" s="2"/>
      <c r="BZ4" s="2"/>
      <c r="CA4" s="2"/>
      <c r="CB4" s="2"/>
      <c r="CC4" s="2"/>
      <c r="CD4" s="2"/>
      <c r="CE4" s="1"/>
      <c r="CF4" s="1"/>
      <c r="CG4" s="1"/>
      <c r="CH4" s="2"/>
      <c r="CI4" s="2"/>
      <c r="CJ4" s="1"/>
      <c r="CK4" s="2"/>
      <c r="CL4" s="2"/>
      <c r="DO4" s="1"/>
      <c r="DP4" s="1"/>
      <c r="DQ4" s="1"/>
      <c r="DR4" s="1"/>
      <c r="DS4" s="2"/>
      <c r="DU4" s="1"/>
      <c r="DV4" s="1"/>
      <c r="DW4" s="2"/>
      <c r="DX4" s="2"/>
      <c r="DY4" s="2"/>
      <c r="DZ4" s="2"/>
      <c r="EA4" s="2"/>
      <c r="EB4" s="2"/>
      <c r="EC4" s="2"/>
      <c r="EE4" s="1"/>
      <c r="EF4" s="1"/>
      <c r="EG4" s="1"/>
      <c r="EH4" s="2"/>
      <c r="EI4" s="2"/>
      <c r="EJ4" s="1"/>
      <c r="EK4" s="2"/>
      <c r="EL4" s="2"/>
    </row>
    <row r="5" spans="1:145" x14ac:dyDescent="0.25">
      <c r="A5" t="str">
        <f t="shared" si="0"/>
        <v>IndusInd Bank</v>
      </c>
      <c r="B5" s="19">
        <v>5.71</v>
      </c>
      <c r="C5">
        <v>43525</v>
      </c>
      <c r="D5">
        <v>2019</v>
      </c>
      <c r="E5">
        <v>693.54</v>
      </c>
      <c r="F5">
        <v>202039.81</v>
      </c>
      <c r="G5">
        <v>60753.55</v>
      </c>
      <c r="H5">
        <v>9557.7000000000007</v>
      </c>
      <c r="I5">
        <v>307057.55</v>
      </c>
      <c r="J5">
        <v>13675.25</v>
      </c>
      <c r="K5">
        <v>2328.4</v>
      </c>
      <c r="L5">
        <v>59979.94</v>
      </c>
      <c r="M5">
        <v>206783.17</v>
      </c>
      <c r="N5">
        <v>1820.11</v>
      </c>
      <c r="O5">
        <v>22470.68</v>
      </c>
      <c r="P5">
        <v>307057.55</v>
      </c>
      <c r="Q5">
        <v>1911</v>
      </c>
      <c r="R5">
        <v>30674</v>
      </c>
      <c r="S5">
        <v>15.04</v>
      </c>
      <c r="T5">
        <v>0</v>
      </c>
      <c r="U5">
        <v>14.57</v>
      </c>
      <c r="V5">
        <v>0.47</v>
      </c>
      <c r="W5">
        <v>0</v>
      </c>
      <c r="X5">
        <v>5146.74</v>
      </c>
      <c r="Y5">
        <v>2</v>
      </c>
      <c r="Z5">
        <v>1886.58</v>
      </c>
      <c r="AA5">
        <v>0.91</v>
      </c>
      <c r="AB5">
        <v>1</v>
      </c>
      <c r="AC5">
        <v>0</v>
      </c>
      <c r="AD5">
        <v>22573.29</v>
      </c>
      <c r="AE5">
        <v>967595.58</v>
      </c>
      <c r="AF5">
        <v>18256.68</v>
      </c>
      <c r="AG5">
        <v>3677.34</v>
      </c>
      <c r="AH5">
        <v>102.03</v>
      </c>
      <c r="AI5">
        <v>225.1</v>
      </c>
      <c r="AJ5">
        <v>22261.15</v>
      </c>
      <c r="AK5">
        <v>5646.72</v>
      </c>
      <c r="AL5">
        <v>27907.87</v>
      </c>
      <c r="AM5">
        <v>13414.97</v>
      </c>
      <c r="AN5">
        <v>1853.51</v>
      </c>
      <c r="AO5">
        <v>228.85</v>
      </c>
      <c r="AP5">
        <v>4322.32</v>
      </c>
      <c r="AQ5">
        <v>6404.68</v>
      </c>
      <c r="AR5">
        <v>1972.76</v>
      </c>
      <c r="AS5">
        <v>-293.29000000000002</v>
      </c>
      <c r="AT5">
        <v>3107.65</v>
      </c>
      <c r="AU5">
        <v>4787.12</v>
      </c>
      <c r="AV5">
        <v>24606.77</v>
      </c>
      <c r="AW5">
        <v>3301.1</v>
      </c>
      <c r="AX5">
        <v>3301.1</v>
      </c>
      <c r="AY5">
        <v>9311.49</v>
      </c>
      <c r="AZ5">
        <v>0</v>
      </c>
      <c r="BA5">
        <v>12612.59</v>
      </c>
      <c r="BB5">
        <v>0</v>
      </c>
      <c r="BC5">
        <v>825.27</v>
      </c>
      <c r="BD5">
        <v>39.53</v>
      </c>
      <c r="BE5">
        <v>-17.22</v>
      </c>
      <c r="BF5">
        <v>452.02</v>
      </c>
      <c r="BG5">
        <v>11106.94</v>
      </c>
      <c r="BH5">
        <v>12612.59</v>
      </c>
      <c r="BI5">
        <v>0</v>
      </c>
      <c r="BJ5">
        <v>0</v>
      </c>
      <c r="BK5">
        <v>54.9</v>
      </c>
      <c r="BL5" s="2">
        <f>+(9.4+9.75)/2</f>
        <v>9.5749999999999993</v>
      </c>
      <c r="BM5" s="1"/>
      <c r="BN5" s="2"/>
      <c r="BO5" s="2"/>
      <c r="BP5" s="2"/>
      <c r="BQ5" s="1"/>
      <c r="BR5" s="1"/>
      <c r="BS5" s="1"/>
      <c r="BT5" s="1"/>
      <c r="BU5" s="2"/>
      <c r="BV5" s="2"/>
      <c r="BW5" s="1"/>
      <c r="BX5" s="1"/>
      <c r="BY5" s="2"/>
      <c r="BZ5" s="2"/>
      <c r="CA5" s="2"/>
      <c r="CB5" s="2"/>
      <c r="CC5" s="2"/>
      <c r="CD5" s="2"/>
      <c r="CE5" s="2"/>
      <c r="CF5" s="2"/>
      <c r="CG5" s="1"/>
      <c r="CH5" s="1"/>
      <c r="CI5" s="1"/>
      <c r="CJ5" s="2"/>
      <c r="CK5" s="2"/>
      <c r="CL5" s="1"/>
      <c r="CM5" s="2"/>
      <c r="CN5" s="2"/>
      <c r="CO5" s="2"/>
      <c r="CP5" s="2"/>
      <c r="CQ5" s="3"/>
    </row>
    <row r="6" spans="1:145" x14ac:dyDescent="0.25">
      <c r="A6" t="str">
        <f t="shared" si="0"/>
        <v>IndusInd Bank</v>
      </c>
      <c r="B6" s="19">
        <v>6.375</v>
      </c>
      <c r="C6">
        <v>43160</v>
      </c>
      <c r="D6">
        <v>2018</v>
      </c>
      <c r="E6">
        <v>693.54</v>
      </c>
      <c r="F6">
        <v>202039.81</v>
      </c>
      <c r="G6">
        <v>60753.55</v>
      </c>
      <c r="H6">
        <v>9557.69</v>
      </c>
      <c r="I6">
        <v>307057.55</v>
      </c>
      <c r="J6">
        <v>13675.26</v>
      </c>
      <c r="K6">
        <v>2328.4</v>
      </c>
      <c r="L6">
        <v>59979.94</v>
      </c>
      <c r="M6">
        <v>206783.17</v>
      </c>
      <c r="N6">
        <v>1820.11</v>
      </c>
      <c r="O6">
        <v>22470.67</v>
      </c>
      <c r="P6">
        <v>307057.55</v>
      </c>
      <c r="Q6">
        <v>0</v>
      </c>
      <c r="R6">
        <v>0</v>
      </c>
      <c r="S6">
        <v>15</v>
      </c>
      <c r="T6">
        <v>0</v>
      </c>
      <c r="U6">
        <v>0</v>
      </c>
      <c r="V6">
        <v>0</v>
      </c>
      <c r="W6">
        <v>0</v>
      </c>
      <c r="X6">
        <v>5146.74</v>
      </c>
      <c r="Y6">
        <v>2</v>
      </c>
      <c r="Z6">
        <v>1886.58</v>
      </c>
      <c r="AA6">
        <v>0.91</v>
      </c>
      <c r="AB6">
        <v>2</v>
      </c>
      <c r="AC6">
        <v>0</v>
      </c>
      <c r="AD6">
        <v>0</v>
      </c>
      <c r="AE6">
        <v>0</v>
      </c>
      <c r="AF6">
        <v>13699.91</v>
      </c>
      <c r="AG6">
        <v>3074.38</v>
      </c>
      <c r="AH6">
        <v>321.48</v>
      </c>
      <c r="AI6">
        <v>184.99</v>
      </c>
      <c r="AJ6">
        <v>17280.75</v>
      </c>
      <c r="AK6">
        <v>4750.1000000000004</v>
      </c>
      <c r="AL6">
        <v>22030.85</v>
      </c>
      <c r="AM6">
        <v>9783.2999999999993</v>
      </c>
      <c r="AN6">
        <v>184.99</v>
      </c>
      <c r="AO6">
        <v>211.64</v>
      </c>
      <c r="AP6">
        <v>5194.8100000000004</v>
      </c>
      <c r="AQ6">
        <v>5591.44</v>
      </c>
      <c r="AR6">
        <v>1900.02</v>
      </c>
      <c r="AS6">
        <v>-25.33</v>
      </c>
      <c r="AT6">
        <v>1175.43</v>
      </c>
      <c r="AU6">
        <v>3050.12</v>
      </c>
      <c r="AV6">
        <v>18424.86</v>
      </c>
      <c r="AW6">
        <v>3605.99</v>
      </c>
      <c r="AX6">
        <v>3605.99</v>
      </c>
      <c r="AY6">
        <v>7118.38</v>
      </c>
      <c r="AZ6">
        <v>0</v>
      </c>
      <c r="BA6">
        <v>10724.37</v>
      </c>
      <c r="BB6">
        <v>0</v>
      </c>
      <c r="BC6">
        <v>901.5</v>
      </c>
      <c r="BD6">
        <v>7.62</v>
      </c>
      <c r="BE6">
        <v>0</v>
      </c>
      <c r="BF6">
        <v>432.24</v>
      </c>
      <c r="BG6">
        <v>9311.49</v>
      </c>
      <c r="BH6">
        <v>10724.37</v>
      </c>
      <c r="BI6">
        <v>0</v>
      </c>
      <c r="BJ6">
        <v>0</v>
      </c>
      <c r="BK6">
        <v>60.19</v>
      </c>
      <c r="BL6" s="4">
        <v>9.5000000000000001E-2</v>
      </c>
      <c r="BM6" s="4"/>
      <c r="BN6" s="5"/>
      <c r="BO6" s="2"/>
      <c r="BP6" s="5"/>
      <c r="BQ6" s="4"/>
      <c r="BR6" s="4"/>
      <c r="BS6" s="4"/>
      <c r="BT6" s="4"/>
      <c r="BU6" s="2"/>
      <c r="BV6" s="2"/>
      <c r="BW6" s="1"/>
      <c r="BX6" s="1"/>
      <c r="BY6" s="2"/>
      <c r="BZ6" s="2"/>
      <c r="CA6" s="2"/>
      <c r="CB6" s="2"/>
      <c r="CC6" s="2"/>
      <c r="CD6" s="2"/>
      <c r="CE6" s="2"/>
      <c r="CF6" s="2"/>
      <c r="CG6" s="1"/>
      <c r="CH6" s="1"/>
      <c r="CI6" s="1"/>
      <c r="CJ6" s="2"/>
      <c r="CK6" s="2"/>
      <c r="CL6" s="1"/>
      <c r="CM6" s="2"/>
      <c r="CN6" s="2"/>
    </row>
    <row r="7" spans="1:145" x14ac:dyDescent="0.25">
      <c r="A7" t="s">
        <v>64</v>
      </c>
      <c r="B7" s="9">
        <f>B2</f>
        <v>5.37</v>
      </c>
      <c r="C7" t="s">
        <v>62</v>
      </c>
      <c r="D7">
        <v>2022</v>
      </c>
      <c r="E7">
        <v>5010.99</v>
      </c>
      <c r="F7">
        <v>197191.73</v>
      </c>
      <c r="G7">
        <v>72204.58</v>
      </c>
      <c r="H7">
        <v>15082.04</v>
      </c>
      <c r="I7">
        <v>318220.23</v>
      </c>
      <c r="J7">
        <v>9067.27</v>
      </c>
      <c r="K7">
        <v>37572.32</v>
      </c>
      <c r="L7">
        <v>51895.56</v>
      </c>
      <c r="M7">
        <v>181051.99</v>
      </c>
      <c r="N7">
        <v>2133.13</v>
      </c>
      <c r="O7">
        <v>36499.97</v>
      </c>
      <c r="P7">
        <v>318220.23</v>
      </c>
      <c r="Q7">
        <v>0</v>
      </c>
      <c r="R7">
        <v>0</v>
      </c>
      <c r="S7">
        <v>17.399999999999999</v>
      </c>
      <c r="T7">
        <v>0</v>
      </c>
      <c r="U7">
        <v>0</v>
      </c>
      <c r="V7">
        <v>0</v>
      </c>
      <c r="W7">
        <v>0</v>
      </c>
      <c r="X7">
        <v>27975.98</v>
      </c>
      <c r="Y7">
        <v>14</v>
      </c>
      <c r="Z7">
        <v>8204.5300000000007</v>
      </c>
      <c r="AA7">
        <v>4.53</v>
      </c>
      <c r="AB7">
        <v>0</v>
      </c>
      <c r="AC7">
        <v>0</v>
      </c>
      <c r="AD7">
        <v>0</v>
      </c>
      <c r="AE7">
        <v>0</v>
      </c>
      <c r="AF7">
        <v>15094.91</v>
      </c>
      <c r="AG7">
        <v>2878.09</v>
      </c>
      <c r="AH7">
        <v>702.07</v>
      </c>
      <c r="AI7">
        <v>348.44</v>
      </c>
      <c r="AJ7">
        <v>19023.509999999998</v>
      </c>
      <c r="AK7">
        <v>3262.47</v>
      </c>
      <c r="AL7">
        <v>22285.98</v>
      </c>
      <c r="AM7">
        <v>12525.66</v>
      </c>
      <c r="AN7">
        <v>2855.69</v>
      </c>
      <c r="AO7">
        <v>0</v>
      </c>
      <c r="AP7">
        <v>3988.7</v>
      </c>
      <c r="AQ7">
        <v>6844.39</v>
      </c>
      <c r="AR7">
        <v>369.64</v>
      </c>
      <c r="AS7">
        <v>0</v>
      </c>
      <c r="AT7">
        <v>1480.08</v>
      </c>
      <c r="AU7">
        <v>1849.72</v>
      </c>
      <c r="AV7">
        <v>21219.77</v>
      </c>
      <c r="AW7">
        <v>1066.21</v>
      </c>
      <c r="AX7">
        <v>1066.21</v>
      </c>
      <c r="AY7">
        <v>0</v>
      </c>
      <c r="AZ7" t="e">
        <v>#N/A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0.43</v>
      </c>
      <c r="BL7">
        <v>7.58</v>
      </c>
      <c r="BM7" s="4"/>
      <c r="BN7" s="5"/>
      <c r="BO7" s="5"/>
      <c r="BP7" s="5"/>
      <c r="BQ7" s="4"/>
      <c r="BR7" s="4"/>
      <c r="BS7" s="4"/>
      <c r="BT7" s="4"/>
      <c r="BU7" s="5"/>
      <c r="BV7" s="4"/>
      <c r="BW7" s="1"/>
      <c r="BX7" s="5"/>
      <c r="BY7" s="2"/>
      <c r="BZ7" s="5"/>
      <c r="CA7" s="2"/>
      <c r="CB7" s="2"/>
      <c r="CC7" s="5"/>
      <c r="CD7" s="5"/>
      <c r="CE7" s="4"/>
      <c r="CF7" s="1"/>
      <c r="CG7" s="1"/>
      <c r="CH7" s="2"/>
      <c r="CI7" s="2"/>
      <c r="CJ7" s="1"/>
      <c r="CK7" s="2"/>
    </row>
    <row r="8" spans="1:145" x14ac:dyDescent="0.25">
      <c r="A8" t="str">
        <f t="shared" ref="A8:A11" si="1">A7</f>
        <v>Yes Bank</v>
      </c>
      <c r="B8" s="9">
        <f t="shared" ref="B8:B73" si="2">B3</f>
        <v>4.2666700000000004</v>
      </c>
      <c r="C8">
        <v>44256</v>
      </c>
      <c r="D8">
        <v>2021</v>
      </c>
      <c r="E8">
        <v>5010.99</v>
      </c>
      <c r="F8">
        <v>162946.64000000001</v>
      </c>
      <c r="G8">
        <v>63949.08</v>
      </c>
      <c r="H8">
        <v>13450.71</v>
      </c>
      <c r="I8">
        <v>273542.77</v>
      </c>
      <c r="J8">
        <v>6812.79</v>
      </c>
      <c r="K8">
        <v>22495.94</v>
      </c>
      <c r="L8">
        <v>43319.15</v>
      </c>
      <c r="M8">
        <v>166892.99</v>
      </c>
      <c r="N8">
        <v>2148.5300000000002</v>
      </c>
      <c r="O8">
        <v>31873.360000000001</v>
      </c>
      <c r="P8">
        <v>273542.77</v>
      </c>
      <c r="Q8">
        <v>1070</v>
      </c>
      <c r="R8">
        <v>22270</v>
      </c>
      <c r="S8">
        <v>17.5</v>
      </c>
      <c r="T8">
        <v>0</v>
      </c>
      <c r="U8">
        <v>11.3</v>
      </c>
      <c r="V8">
        <v>6.2</v>
      </c>
      <c r="W8">
        <v>0</v>
      </c>
      <c r="X8">
        <v>28609.53</v>
      </c>
      <c r="Y8">
        <v>15</v>
      </c>
      <c r="Z8">
        <v>9813.36</v>
      </c>
      <c r="AA8">
        <v>5.88</v>
      </c>
      <c r="AB8">
        <v>6</v>
      </c>
      <c r="AC8">
        <v>0</v>
      </c>
      <c r="AD8">
        <v>2214.0500000000002</v>
      </c>
      <c r="AE8">
        <v>459642.22</v>
      </c>
      <c r="AF8">
        <v>16641.97</v>
      </c>
      <c r="AG8">
        <v>2680.07</v>
      </c>
      <c r="AH8">
        <v>332.03</v>
      </c>
      <c r="AI8">
        <v>387.76</v>
      </c>
      <c r="AJ8">
        <v>20041.84</v>
      </c>
      <c r="AK8">
        <v>3340.72</v>
      </c>
      <c r="AL8">
        <v>23382.560000000001</v>
      </c>
      <c r="AM8">
        <v>12613.23</v>
      </c>
      <c r="AN8">
        <v>2430.38</v>
      </c>
      <c r="AO8">
        <v>353.23</v>
      </c>
      <c r="AP8">
        <v>3008.4</v>
      </c>
      <c r="AQ8">
        <v>5792.02</v>
      </c>
      <c r="AR8">
        <v>0</v>
      </c>
      <c r="AS8">
        <v>-1272.8499999999999</v>
      </c>
      <c r="AT8">
        <v>9712.3799999999992</v>
      </c>
      <c r="AU8">
        <v>8439.5300000000007</v>
      </c>
      <c r="AV8">
        <v>26844.78</v>
      </c>
      <c r="AW8">
        <v>-3462.23</v>
      </c>
      <c r="AX8">
        <v>-3462.23</v>
      </c>
      <c r="AY8">
        <v>-6897.39</v>
      </c>
      <c r="AZ8" t="e">
        <v>#N/A</v>
      </c>
      <c r="BA8">
        <v>-10359.61</v>
      </c>
      <c r="BB8">
        <v>0</v>
      </c>
      <c r="BC8">
        <v>0</v>
      </c>
      <c r="BD8">
        <v>496.98</v>
      </c>
      <c r="BE8">
        <v>0</v>
      </c>
      <c r="BF8">
        <v>0</v>
      </c>
      <c r="BG8">
        <v>-10871.96</v>
      </c>
      <c r="BH8">
        <v>-10359.61</v>
      </c>
      <c r="BI8">
        <v>0</v>
      </c>
      <c r="BJ8" s="2">
        <v>0</v>
      </c>
      <c r="BK8" s="2">
        <v>-1.63</v>
      </c>
      <c r="BL8" s="4">
        <f>15.15/2</f>
        <v>7.5750000000000002</v>
      </c>
      <c r="BM8" s="5"/>
      <c r="BN8" s="4"/>
      <c r="BO8" s="5"/>
      <c r="BP8" s="5"/>
      <c r="BQ8" s="5"/>
      <c r="BR8" s="4"/>
      <c r="BS8" s="4"/>
      <c r="BT8" s="4"/>
      <c r="BU8" s="4"/>
      <c r="BV8" s="5"/>
      <c r="BW8" s="4"/>
      <c r="BY8" s="5"/>
      <c r="BZ8" s="2"/>
      <c r="CA8" s="2"/>
      <c r="CB8" s="5"/>
      <c r="CC8" s="2"/>
      <c r="CD8" s="2"/>
      <c r="CE8" s="2"/>
      <c r="CF8" s="5"/>
      <c r="CG8" s="2"/>
      <c r="CH8" s="5"/>
      <c r="CI8" s="4"/>
      <c r="CL8" s="2"/>
      <c r="CM8" s="2"/>
      <c r="CO8" s="2"/>
    </row>
    <row r="9" spans="1:145" x14ac:dyDescent="0.25">
      <c r="A9" t="str">
        <f t="shared" si="1"/>
        <v>Yes Bank</v>
      </c>
      <c r="B9" s="9">
        <f t="shared" si="2"/>
        <v>4.2666666666666666</v>
      </c>
      <c r="C9">
        <v>43891</v>
      </c>
      <c r="D9">
        <v>2020</v>
      </c>
      <c r="E9">
        <v>5010.9799999999996</v>
      </c>
      <c r="F9">
        <v>162946.64000000001</v>
      </c>
      <c r="G9">
        <v>63949.08</v>
      </c>
      <c r="H9">
        <v>13450.71</v>
      </c>
      <c r="I9">
        <v>273542.77</v>
      </c>
      <c r="J9">
        <v>6812.79</v>
      </c>
      <c r="K9">
        <v>22495.94</v>
      </c>
      <c r="L9">
        <v>43319.15</v>
      </c>
      <c r="M9">
        <v>166892.99</v>
      </c>
      <c r="N9">
        <v>2148.5300000000002</v>
      </c>
      <c r="O9">
        <v>31873.360000000001</v>
      </c>
      <c r="P9">
        <v>273542.77</v>
      </c>
      <c r="Q9">
        <v>0</v>
      </c>
      <c r="R9">
        <v>0</v>
      </c>
      <c r="S9">
        <v>17.5</v>
      </c>
      <c r="T9">
        <v>0</v>
      </c>
      <c r="U9">
        <v>0</v>
      </c>
      <c r="V9">
        <v>0</v>
      </c>
      <c r="W9">
        <v>0</v>
      </c>
      <c r="X9">
        <v>28609.53</v>
      </c>
      <c r="Y9">
        <v>15</v>
      </c>
      <c r="Z9">
        <v>9813.36</v>
      </c>
      <c r="AA9">
        <v>5.88</v>
      </c>
      <c r="AB9">
        <v>-6</v>
      </c>
      <c r="AC9">
        <v>0</v>
      </c>
      <c r="AD9">
        <v>0</v>
      </c>
      <c r="AE9">
        <v>0</v>
      </c>
      <c r="AF9">
        <v>21261.19</v>
      </c>
      <c r="AG9">
        <v>4260.92</v>
      </c>
      <c r="AH9">
        <v>210.37</v>
      </c>
      <c r="AI9">
        <v>334.13</v>
      </c>
      <c r="AJ9">
        <v>26066.6</v>
      </c>
      <c r="AK9">
        <v>11856.49</v>
      </c>
      <c r="AL9">
        <v>37923.1</v>
      </c>
      <c r="AM9">
        <v>19261.37</v>
      </c>
      <c r="AN9">
        <v>2599.87</v>
      </c>
      <c r="AO9">
        <v>335.63</v>
      </c>
      <c r="AP9">
        <v>3793.71</v>
      </c>
      <c r="AQ9">
        <v>6729.21</v>
      </c>
      <c r="AR9">
        <v>1340.19</v>
      </c>
      <c r="AS9">
        <v>-5748.08</v>
      </c>
      <c r="AT9">
        <v>32758.43</v>
      </c>
      <c r="AU9">
        <v>28350.54</v>
      </c>
      <c r="AV9">
        <v>54341.13</v>
      </c>
      <c r="AW9">
        <v>-16418.03</v>
      </c>
      <c r="AX9">
        <v>-16418.03</v>
      </c>
      <c r="AY9">
        <v>10759.56</v>
      </c>
      <c r="AZ9" t="e">
        <v>#N/A</v>
      </c>
      <c r="BA9">
        <v>-5658.47</v>
      </c>
      <c r="BB9">
        <v>0</v>
      </c>
      <c r="BC9">
        <v>0</v>
      </c>
      <c r="BD9">
        <v>665.55</v>
      </c>
      <c r="BE9">
        <v>0</v>
      </c>
      <c r="BF9">
        <v>463.39</v>
      </c>
      <c r="BG9">
        <v>-6897.39</v>
      </c>
      <c r="BH9">
        <v>-5658.47</v>
      </c>
      <c r="BI9">
        <v>0</v>
      </c>
      <c r="BJ9" s="2">
        <v>0</v>
      </c>
      <c r="BK9" s="2">
        <v>-56.07</v>
      </c>
      <c r="BL9" s="5">
        <f>17.35/2</f>
        <v>8.6750000000000007</v>
      </c>
    </row>
    <row r="10" spans="1:145" x14ac:dyDescent="0.25">
      <c r="A10" t="str">
        <f t="shared" si="1"/>
        <v>Yes Bank</v>
      </c>
      <c r="B10" s="9">
        <f t="shared" si="2"/>
        <v>5.71</v>
      </c>
      <c r="C10">
        <v>43525</v>
      </c>
      <c r="D10">
        <v>2019</v>
      </c>
      <c r="E10">
        <v>2510.09</v>
      </c>
      <c r="F10">
        <v>105363.94</v>
      </c>
      <c r="G10">
        <v>113790.5</v>
      </c>
      <c r="H10">
        <v>16946.18</v>
      </c>
      <c r="I10">
        <v>257826.92</v>
      </c>
      <c r="J10">
        <v>5943.66</v>
      </c>
      <c r="K10">
        <v>2439.35</v>
      </c>
      <c r="L10">
        <v>43914.83</v>
      </c>
      <c r="M10">
        <v>171443.29</v>
      </c>
      <c r="N10">
        <v>1009.09</v>
      </c>
      <c r="O10">
        <v>33076.71</v>
      </c>
      <c r="P10">
        <v>257826.92</v>
      </c>
      <c r="Q10">
        <v>1135</v>
      </c>
      <c r="R10">
        <v>22973</v>
      </c>
      <c r="S10">
        <v>8.5</v>
      </c>
      <c r="T10">
        <v>0</v>
      </c>
      <c r="U10">
        <v>6.5</v>
      </c>
      <c r="V10">
        <v>2</v>
      </c>
      <c r="W10">
        <v>0</v>
      </c>
      <c r="X10">
        <v>32877.589999999997</v>
      </c>
      <c r="Y10">
        <v>17</v>
      </c>
      <c r="Z10">
        <v>8623.7800000000007</v>
      </c>
      <c r="AA10">
        <v>5.03</v>
      </c>
      <c r="AB10">
        <v>5</v>
      </c>
      <c r="AC10">
        <v>0</v>
      </c>
      <c r="AD10">
        <v>5120.1899999999996</v>
      </c>
      <c r="AE10">
        <v>458526.09</v>
      </c>
      <c r="AF10">
        <v>22922.639999999999</v>
      </c>
      <c r="AG10">
        <v>6048.42</v>
      </c>
      <c r="AH10">
        <v>397.57</v>
      </c>
      <c r="AI10">
        <v>256.11</v>
      </c>
      <c r="AJ10">
        <v>29624.75</v>
      </c>
      <c r="AK10">
        <v>4590.1499999999996</v>
      </c>
      <c r="AL10">
        <v>34214.9</v>
      </c>
      <c r="AM10">
        <v>19815.72</v>
      </c>
      <c r="AN10">
        <v>2469.77</v>
      </c>
      <c r="AO10">
        <v>301.54000000000002</v>
      </c>
      <c r="AP10">
        <v>3492.97</v>
      </c>
      <c r="AQ10">
        <v>6264.28</v>
      </c>
      <c r="AR10">
        <v>2298.2199999999998</v>
      </c>
      <c r="AS10">
        <v>-1661.16</v>
      </c>
      <c r="AT10">
        <v>5777.56</v>
      </c>
      <c r="AU10">
        <v>6414.63</v>
      </c>
      <c r="AV10">
        <v>32494.62</v>
      </c>
      <c r="AW10">
        <v>1720.28</v>
      </c>
      <c r="AX10">
        <v>1720.28</v>
      </c>
      <c r="AY10">
        <v>10375.299999999999</v>
      </c>
      <c r="AZ10" t="e">
        <v>#N/A</v>
      </c>
      <c r="BA10">
        <v>12095.58</v>
      </c>
      <c r="BB10">
        <v>0</v>
      </c>
      <c r="BC10">
        <v>430.07</v>
      </c>
      <c r="BD10">
        <v>101.01</v>
      </c>
      <c r="BE10">
        <v>53.91</v>
      </c>
      <c r="BF10">
        <v>622.4</v>
      </c>
      <c r="BG10">
        <v>10759.56</v>
      </c>
      <c r="BH10">
        <v>12095.58</v>
      </c>
      <c r="BI10">
        <v>0</v>
      </c>
      <c r="BJ10" s="2">
        <v>0</v>
      </c>
      <c r="BK10" s="2">
        <v>7.45</v>
      </c>
      <c r="BL10" s="2">
        <f>+(9.4+9.75)/2</f>
        <v>9.5749999999999993</v>
      </c>
      <c r="BM10" s="1"/>
      <c r="BN10" s="2"/>
      <c r="BO10" s="2"/>
      <c r="BP10" s="2"/>
      <c r="BQ10" s="1"/>
      <c r="BR10" s="1"/>
      <c r="BS10" s="1"/>
      <c r="BT10" s="1"/>
      <c r="BU10" s="2"/>
      <c r="BV10" s="2"/>
      <c r="BW10" s="1"/>
      <c r="BX10" s="1"/>
      <c r="BY10" s="2"/>
      <c r="BZ10" s="2"/>
      <c r="CA10" s="2"/>
      <c r="CB10" s="2"/>
      <c r="CC10" s="2"/>
      <c r="CD10" s="2"/>
      <c r="CE10" s="1"/>
      <c r="CF10" s="1"/>
      <c r="CG10" s="1"/>
      <c r="CH10" s="2"/>
      <c r="CI10" s="2"/>
      <c r="CJ10" s="1"/>
      <c r="CK10" s="2"/>
      <c r="CL10" s="2"/>
      <c r="CM10" s="2"/>
      <c r="CN10" s="2"/>
      <c r="CO10" s="3"/>
    </row>
    <row r="11" spans="1:145" x14ac:dyDescent="0.25">
      <c r="A11" t="str">
        <f t="shared" si="1"/>
        <v>Yes Bank</v>
      </c>
      <c r="B11" s="9">
        <f t="shared" si="2"/>
        <v>6.375</v>
      </c>
      <c r="C11">
        <v>43160</v>
      </c>
      <c r="D11">
        <v>2018</v>
      </c>
      <c r="E11">
        <v>2510.09</v>
      </c>
      <c r="F11">
        <v>105363.94</v>
      </c>
      <c r="G11">
        <v>113790.5</v>
      </c>
      <c r="H11">
        <v>16946.189999999999</v>
      </c>
      <c r="I11">
        <v>257826.92</v>
      </c>
      <c r="J11">
        <v>5943.66</v>
      </c>
      <c r="K11">
        <v>2439.35</v>
      </c>
      <c r="L11">
        <v>43914.83</v>
      </c>
      <c r="M11">
        <v>171443.29</v>
      </c>
      <c r="N11">
        <v>1009.09</v>
      </c>
      <c r="O11">
        <v>33076.699999999997</v>
      </c>
      <c r="P11">
        <v>257826.92</v>
      </c>
      <c r="Q11">
        <v>0</v>
      </c>
      <c r="R11">
        <v>0</v>
      </c>
      <c r="S11">
        <v>9</v>
      </c>
      <c r="T11">
        <v>0</v>
      </c>
      <c r="U11">
        <v>0</v>
      </c>
      <c r="V11">
        <v>0</v>
      </c>
      <c r="W11">
        <v>0</v>
      </c>
      <c r="X11">
        <v>32877.589999999997</v>
      </c>
      <c r="Y11">
        <v>17</v>
      </c>
      <c r="Z11">
        <v>8623.7800000000007</v>
      </c>
      <c r="AA11">
        <v>5</v>
      </c>
      <c r="AB11">
        <v>-5</v>
      </c>
      <c r="AC11">
        <v>0</v>
      </c>
      <c r="AD11">
        <v>0</v>
      </c>
      <c r="AE11">
        <v>0</v>
      </c>
      <c r="AF11">
        <v>15478.24</v>
      </c>
      <c r="AG11">
        <v>4102.53</v>
      </c>
      <c r="AH11">
        <v>516.07000000000005</v>
      </c>
      <c r="AI11">
        <v>170.58</v>
      </c>
      <c r="AJ11">
        <v>20267.419999999998</v>
      </c>
      <c r="AK11">
        <v>5223.83</v>
      </c>
      <c r="AL11">
        <v>25491.26</v>
      </c>
      <c r="AM11">
        <v>12530.36</v>
      </c>
      <c r="AN11">
        <v>2188.92</v>
      </c>
      <c r="AO11">
        <v>230.97</v>
      </c>
      <c r="AP11">
        <v>2792.89</v>
      </c>
      <c r="AQ11">
        <v>5212.78</v>
      </c>
      <c r="AR11">
        <v>2238.52</v>
      </c>
      <c r="AS11">
        <v>-268.77999999999997</v>
      </c>
      <c r="AT11">
        <v>1553.8</v>
      </c>
      <c r="AU11">
        <v>3523.55</v>
      </c>
      <c r="AV11">
        <v>21266.69</v>
      </c>
      <c r="AW11">
        <v>4224.5600000000004</v>
      </c>
      <c r="AX11">
        <v>4224.5600000000004</v>
      </c>
      <c r="AY11">
        <v>7933.39</v>
      </c>
      <c r="AZ11" t="e">
        <v>#N/A</v>
      </c>
      <c r="BA11">
        <v>12157.96</v>
      </c>
      <c r="BB11">
        <v>0</v>
      </c>
      <c r="BC11">
        <v>1056.1400000000001</v>
      </c>
      <c r="BD11">
        <v>65.959999999999994</v>
      </c>
      <c r="BE11">
        <v>0</v>
      </c>
      <c r="BF11">
        <v>548.80999999999995</v>
      </c>
      <c r="BG11">
        <v>10375.299999999999</v>
      </c>
      <c r="BH11">
        <v>12157.96</v>
      </c>
      <c r="BI11">
        <v>0</v>
      </c>
      <c r="BJ11" s="2">
        <v>0</v>
      </c>
      <c r="BK11" s="2">
        <v>18.43</v>
      </c>
      <c r="BL11" s="4">
        <v>9.5000000000000001E-2</v>
      </c>
      <c r="BM11" s="4"/>
      <c r="BN11" s="2"/>
      <c r="BO11" s="2"/>
      <c r="BP11" s="5"/>
      <c r="BQ11" s="4"/>
      <c r="BR11" s="4"/>
      <c r="BS11" s="1"/>
      <c r="BT11" s="1"/>
      <c r="BU11" s="2"/>
      <c r="BV11" s="2"/>
      <c r="BW11" s="1"/>
      <c r="BX11" s="1"/>
      <c r="BY11" s="2"/>
      <c r="BZ11" s="2"/>
      <c r="CA11" s="2"/>
      <c r="CB11" s="2"/>
      <c r="CC11" s="2"/>
      <c r="CD11" s="2"/>
      <c r="CE11" s="1"/>
      <c r="CF11" s="1"/>
      <c r="CG11" s="1"/>
      <c r="CH11" s="2"/>
      <c r="CI11" s="2"/>
      <c r="CJ11" s="1"/>
      <c r="CK11" s="2"/>
      <c r="CL11" s="2"/>
    </row>
    <row r="12" spans="1:145" x14ac:dyDescent="0.25">
      <c r="A12" t="s">
        <v>65</v>
      </c>
      <c r="B12" s="9">
        <f>B7</f>
        <v>5.37</v>
      </c>
      <c r="C12" t="s">
        <v>62</v>
      </c>
      <c r="D12">
        <v>2022</v>
      </c>
      <c r="E12">
        <v>554.54999999999995</v>
      </c>
      <c r="F12">
        <v>1559217.44</v>
      </c>
      <c r="G12">
        <v>184817.21</v>
      </c>
      <c r="H12">
        <v>84407.49</v>
      </c>
      <c r="I12">
        <v>2068535.07</v>
      </c>
      <c r="J12">
        <v>129995.64</v>
      </c>
      <c r="K12">
        <v>22331.3</v>
      </c>
      <c r="L12">
        <v>455535.7</v>
      </c>
      <c r="M12">
        <v>1368820.93</v>
      </c>
      <c r="N12">
        <v>6083.68</v>
      </c>
      <c r="O12">
        <v>85767.82</v>
      </c>
      <c r="P12">
        <v>2068535.07</v>
      </c>
      <c r="Q12">
        <v>0</v>
      </c>
      <c r="R12">
        <v>0</v>
      </c>
      <c r="S12">
        <v>18.899999999999999</v>
      </c>
      <c r="T12">
        <v>0</v>
      </c>
      <c r="U12">
        <v>0</v>
      </c>
      <c r="V12">
        <v>0</v>
      </c>
      <c r="W12">
        <v>0</v>
      </c>
      <c r="X12">
        <v>16140.96</v>
      </c>
      <c r="Y12">
        <v>1</v>
      </c>
      <c r="Z12">
        <v>4407.68</v>
      </c>
      <c r="AA12">
        <v>0.32</v>
      </c>
      <c r="AB12">
        <v>2</v>
      </c>
      <c r="AC12">
        <v>0</v>
      </c>
      <c r="AD12">
        <v>0</v>
      </c>
      <c r="AE12">
        <v>0</v>
      </c>
      <c r="AF12">
        <v>98512.02</v>
      </c>
      <c r="AG12">
        <v>26046.13</v>
      </c>
      <c r="AH12">
        <v>2552.37</v>
      </c>
      <c r="AI12">
        <v>642.59</v>
      </c>
      <c r="AJ12">
        <v>127753.11</v>
      </c>
      <c r="AK12">
        <v>29509.9</v>
      </c>
      <c r="AL12">
        <v>157263.01</v>
      </c>
      <c r="AM12">
        <v>55743.54</v>
      </c>
      <c r="AN12">
        <v>12031.69</v>
      </c>
      <c r="AO12">
        <v>0</v>
      </c>
      <c r="AP12">
        <v>25410.5</v>
      </c>
      <c r="AQ12">
        <v>37442.19</v>
      </c>
      <c r="AR12">
        <v>12054.12</v>
      </c>
      <c r="AS12">
        <v>0</v>
      </c>
      <c r="AT12">
        <v>15061.83</v>
      </c>
      <c r="AU12">
        <v>27115.95</v>
      </c>
      <c r="AV12">
        <v>120301.68</v>
      </c>
      <c r="AW12">
        <v>36961.33</v>
      </c>
      <c r="AX12">
        <v>36961.33</v>
      </c>
      <c r="AY12">
        <v>0</v>
      </c>
      <c r="AZ12" t="e">
        <v>#N/A</v>
      </c>
      <c r="BA12">
        <v>0</v>
      </c>
      <c r="BB12">
        <v>0</v>
      </c>
      <c r="BC12">
        <v>0</v>
      </c>
      <c r="BD12">
        <v>0</v>
      </c>
      <c r="BE12" t="e">
        <v>#N/A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66.8</v>
      </c>
      <c r="BL12">
        <v>7.58</v>
      </c>
      <c r="BM12" s="4"/>
      <c r="BN12" s="2"/>
      <c r="BO12" s="2"/>
      <c r="BP12" s="2"/>
      <c r="BQ12" s="1"/>
      <c r="BR12" s="4"/>
      <c r="BS12" s="1"/>
      <c r="BT12" s="1"/>
      <c r="BU12" s="5"/>
      <c r="BV12" s="4"/>
      <c r="BW12" s="1"/>
      <c r="BX12" s="2"/>
      <c r="BY12" s="2"/>
      <c r="BZ12" s="2"/>
      <c r="CA12" s="2"/>
      <c r="CB12" s="2"/>
      <c r="CC12" s="2"/>
      <c r="CD12" s="5"/>
      <c r="CE12" s="4"/>
      <c r="CF12" s="1"/>
      <c r="CG12" s="1"/>
      <c r="CH12" s="2"/>
      <c r="CI12" s="2"/>
      <c r="CJ12" s="1"/>
      <c r="CK12" s="2"/>
    </row>
    <row r="13" spans="1:145" x14ac:dyDescent="0.25">
      <c r="A13" t="str">
        <f t="shared" ref="A13:A16" si="3">A12</f>
        <v>HDFC Bank</v>
      </c>
      <c r="B13" s="9">
        <f t="shared" si="2"/>
        <v>4.2666700000000004</v>
      </c>
      <c r="C13">
        <v>44256</v>
      </c>
      <c r="D13">
        <v>2021</v>
      </c>
      <c r="E13">
        <v>551.28</v>
      </c>
      <c r="F13">
        <v>1335060.22</v>
      </c>
      <c r="G13">
        <v>135487.32</v>
      </c>
      <c r="H13">
        <v>72602.149999999994</v>
      </c>
      <c r="I13">
        <v>1746870.52</v>
      </c>
      <c r="J13">
        <v>97340.74</v>
      </c>
      <c r="K13">
        <v>22129.66</v>
      </c>
      <c r="L13">
        <v>443728.29</v>
      </c>
      <c r="M13">
        <v>1132836.6299999999</v>
      </c>
      <c r="N13">
        <v>4909.32</v>
      </c>
      <c r="O13">
        <v>45925.89</v>
      </c>
      <c r="P13">
        <v>1746870.52</v>
      </c>
      <c r="Q13">
        <v>5608</v>
      </c>
      <c r="R13">
        <v>120093</v>
      </c>
      <c r="S13">
        <v>18.79</v>
      </c>
      <c r="T13">
        <v>0</v>
      </c>
      <c r="U13">
        <v>17.559999999999999</v>
      </c>
      <c r="V13">
        <v>1.23</v>
      </c>
      <c r="W13">
        <v>0</v>
      </c>
      <c r="X13">
        <v>15086</v>
      </c>
      <c r="Y13">
        <v>1</v>
      </c>
      <c r="Z13">
        <v>4554.82</v>
      </c>
      <c r="AA13">
        <v>0.4</v>
      </c>
      <c r="AB13">
        <v>0</v>
      </c>
      <c r="AC13">
        <v>0</v>
      </c>
      <c r="AD13">
        <v>44748.14</v>
      </c>
      <c r="AE13">
        <v>971097.59999999998</v>
      </c>
      <c r="AF13">
        <v>94834.54</v>
      </c>
      <c r="AG13">
        <v>23214.27</v>
      </c>
      <c r="AH13">
        <v>2341.25</v>
      </c>
      <c r="AI13">
        <v>468.17</v>
      </c>
      <c r="AJ13">
        <v>120858.23</v>
      </c>
      <c r="AK13">
        <v>25204.89</v>
      </c>
      <c r="AL13">
        <v>146063.12</v>
      </c>
      <c r="AM13">
        <v>55978.66</v>
      </c>
      <c r="AN13">
        <v>10364.790000000001</v>
      </c>
      <c r="AO13">
        <v>1302.4100000000001</v>
      </c>
      <c r="AP13">
        <v>21055.42</v>
      </c>
      <c r="AQ13">
        <v>32722.63</v>
      </c>
      <c r="AR13">
        <v>11644.77</v>
      </c>
      <c r="AS13">
        <v>-1102.31</v>
      </c>
      <c r="AT13">
        <v>15702.85</v>
      </c>
      <c r="AU13">
        <v>26245.31</v>
      </c>
      <c r="AV13">
        <v>114946.59</v>
      </c>
      <c r="AW13">
        <v>31116.53</v>
      </c>
      <c r="AX13">
        <v>31116.53</v>
      </c>
      <c r="AY13">
        <v>57492.4</v>
      </c>
      <c r="AZ13" t="e">
        <v>#N/A</v>
      </c>
      <c r="BA13">
        <v>88608.93</v>
      </c>
      <c r="BB13">
        <v>0</v>
      </c>
      <c r="BC13">
        <v>7779.13</v>
      </c>
      <c r="BD13">
        <v>2291.6799999999998</v>
      </c>
      <c r="BE13" t="e">
        <v>#N/A</v>
      </c>
      <c r="BF13">
        <v>0</v>
      </c>
      <c r="BG13">
        <v>73652.789999999994</v>
      </c>
      <c r="BH13">
        <v>88608.93</v>
      </c>
      <c r="BI13">
        <v>0</v>
      </c>
      <c r="BJ13">
        <v>0</v>
      </c>
      <c r="BK13">
        <v>56.58</v>
      </c>
      <c r="BL13" s="4">
        <f>15.15/2</f>
        <v>7.5750000000000002</v>
      </c>
      <c r="BM13" s="4"/>
      <c r="BN13" s="2"/>
      <c r="BO13" s="2"/>
      <c r="BP13" s="2"/>
      <c r="BQ13" s="1"/>
      <c r="BR13" s="4"/>
      <c r="BS13" s="1"/>
      <c r="BT13" s="1"/>
      <c r="BU13" s="5"/>
      <c r="BV13" s="4"/>
      <c r="BW13" s="1"/>
      <c r="BX13" s="2"/>
      <c r="BY13" s="2"/>
      <c r="BZ13" s="2"/>
      <c r="CA13" s="2"/>
      <c r="CB13" s="2"/>
      <c r="CC13" s="2"/>
      <c r="CD13" s="5"/>
      <c r="CE13" s="4"/>
      <c r="CF13" s="1"/>
      <c r="CG13" s="1"/>
      <c r="CH13" s="2"/>
      <c r="CI13" s="2"/>
      <c r="CJ13" s="1"/>
      <c r="CK13" s="2"/>
    </row>
    <row r="14" spans="1:145" x14ac:dyDescent="0.25">
      <c r="A14" t="str">
        <f t="shared" si="3"/>
        <v>HDFC Bank</v>
      </c>
      <c r="B14" s="9">
        <f t="shared" si="2"/>
        <v>4.2666666666666666</v>
      </c>
      <c r="C14">
        <v>43891</v>
      </c>
      <c r="D14">
        <v>2020</v>
      </c>
      <c r="E14">
        <v>551.28</v>
      </c>
      <c r="F14">
        <v>1335060.22</v>
      </c>
      <c r="G14">
        <v>135487.32999999999</v>
      </c>
      <c r="H14">
        <v>72602.16</v>
      </c>
      <c r="I14">
        <v>1746870.52</v>
      </c>
      <c r="J14">
        <v>97340.73</v>
      </c>
      <c r="K14">
        <v>22129.66</v>
      </c>
      <c r="L14">
        <v>443728.29</v>
      </c>
      <c r="M14">
        <v>1132836.6299999999</v>
      </c>
      <c r="N14">
        <v>4909.32</v>
      </c>
      <c r="O14">
        <v>45925.89</v>
      </c>
      <c r="P14">
        <v>1746870.52</v>
      </c>
      <c r="Q14">
        <v>0</v>
      </c>
      <c r="R14">
        <v>0</v>
      </c>
      <c r="S14">
        <v>18.8</v>
      </c>
      <c r="T14">
        <v>0</v>
      </c>
      <c r="U14">
        <v>0</v>
      </c>
      <c r="V14">
        <v>0</v>
      </c>
      <c r="W14">
        <v>0</v>
      </c>
      <c r="X14">
        <v>15086</v>
      </c>
      <c r="Y14">
        <v>1</v>
      </c>
      <c r="Z14">
        <v>4554.82</v>
      </c>
      <c r="AA14">
        <v>0.4</v>
      </c>
      <c r="AB14">
        <v>1</v>
      </c>
      <c r="AC14">
        <v>0</v>
      </c>
      <c r="AD14">
        <v>0</v>
      </c>
      <c r="AE14">
        <v>0</v>
      </c>
      <c r="AF14">
        <v>91787.88</v>
      </c>
      <c r="AG14">
        <v>20633.32</v>
      </c>
      <c r="AH14">
        <v>1828.93</v>
      </c>
      <c r="AI14">
        <v>562.52</v>
      </c>
      <c r="AJ14">
        <v>114812.65</v>
      </c>
      <c r="AK14">
        <v>23260.82</v>
      </c>
      <c r="AL14">
        <v>138073.47</v>
      </c>
      <c r="AM14">
        <v>58626.400000000001</v>
      </c>
      <c r="AN14">
        <v>9525.67</v>
      </c>
      <c r="AO14">
        <v>1195.8499999999999</v>
      </c>
      <c r="AP14">
        <v>19976.009999999998</v>
      </c>
      <c r="AQ14">
        <v>30697.53</v>
      </c>
      <c r="AR14">
        <v>9833.15</v>
      </c>
      <c r="AS14">
        <v>516.69000000000005</v>
      </c>
      <c r="AT14">
        <v>12142.39</v>
      </c>
      <c r="AU14">
        <v>22492.23</v>
      </c>
      <c r="AV14">
        <v>111816.15</v>
      </c>
      <c r="AW14">
        <v>26257.32</v>
      </c>
      <c r="AX14">
        <v>26257.32</v>
      </c>
      <c r="AY14">
        <v>49223.3</v>
      </c>
      <c r="AZ14" t="e">
        <v>#N/A</v>
      </c>
      <c r="BA14">
        <v>75480.62</v>
      </c>
      <c r="BB14">
        <v>0</v>
      </c>
      <c r="BC14">
        <v>6564.33</v>
      </c>
      <c r="BD14">
        <v>1123.8499999999999</v>
      </c>
      <c r="BE14" t="e">
        <v>#N/A</v>
      </c>
      <c r="BF14">
        <v>6540.31</v>
      </c>
      <c r="BG14">
        <v>57492.4</v>
      </c>
      <c r="BH14">
        <v>75480.62</v>
      </c>
      <c r="BI14">
        <v>0</v>
      </c>
      <c r="BJ14">
        <v>0</v>
      </c>
      <c r="BK14">
        <v>48.01</v>
      </c>
      <c r="BL14" s="5">
        <f>17.35/2</f>
        <v>8.6750000000000007</v>
      </c>
      <c r="BM14" s="4"/>
      <c r="BN14" s="2"/>
      <c r="BO14" s="2"/>
      <c r="BP14" s="2"/>
      <c r="BQ14" s="1"/>
      <c r="BR14" s="4"/>
      <c r="BS14" s="1"/>
      <c r="BT14" s="1"/>
      <c r="BU14" s="5"/>
      <c r="BV14" s="4"/>
      <c r="BX14" s="2"/>
      <c r="BY14" s="2"/>
      <c r="BZ14" s="2"/>
      <c r="CA14" s="2"/>
      <c r="CB14" s="2"/>
      <c r="CC14" s="5"/>
      <c r="CD14" s="4"/>
      <c r="CG14" s="2"/>
      <c r="CH14" s="2"/>
      <c r="CJ14" s="2"/>
    </row>
    <row r="15" spans="1:145" x14ac:dyDescent="0.25">
      <c r="A15" t="str">
        <f t="shared" si="3"/>
        <v>HDFC Bank</v>
      </c>
      <c r="B15" s="9">
        <f t="shared" si="2"/>
        <v>5.71</v>
      </c>
      <c r="C15">
        <v>43525</v>
      </c>
      <c r="D15">
        <v>2019</v>
      </c>
      <c r="E15">
        <v>548.33000000000004</v>
      </c>
      <c r="F15">
        <v>1147502.29</v>
      </c>
      <c r="G15">
        <v>144628.54</v>
      </c>
      <c r="H15">
        <v>67394.399999999994</v>
      </c>
      <c r="I15">
        <v>1530511.26</v>
      </c>
      <c r="J15">
        <v>72205.119999999995</v>
      </c>
      <c r="K15">
        <v>14413.6</v>
      </c>
      <c r="L15">
        <v>391826.66</v>
      </c>
      <c r="M15">
        <v>993702.88</v>
      </c>
      <c r="N15">
        <v>4431.92</v>
      </c>
      <c r="O15">
        <v>53931.09</v>
      </c>
      <c r="P15">
        <v>1530511.26</v>
      </c>
      <c r="Q15">
        <v>5416</v>
      </c>
      <c r="R15">
        <v>116971</v>
      </c>
      <c r="S15">
        <v>19</v>
      </c>
      <c r="T15">
        <v>0</v>
      </c>
      <c r="U15">
        <v>17</v>
      </c>
      <c r="V15">
        <v>1</v>
      </c>
      <c r="W15">
        <v>0</v>
      </c>
      <c r="X15">
        <v>12649.97</v>
      </c>
      <c r="Y15">
        <v>1</v>
      </c>
      <c r="Z15">
        <v>3542.36</v>
      </c>
      <c r="AA15">
        <v>0.36</v>
      </c>
      <c r="AB15">
        <v>0</v>
      </c>
      <c r="AC15">
        <v>0</v>
      </c>
      <c r="AD15">
        <v>51584.9</v>
      </c>
      <c r="AE15">
        <v>1128953.3999999999</v>
      </c>
      <c r="AF15">
        <v>77544.19</v>
      </c>
      <c r="AG15">
        <v>19997.46</v>
      </c>
      <c r="AH15">
        <v>635.70000000000005</v>
      </c>
      <c r="AI15">
        <v>794.7</v>
      </c>
      <c r="AJ15">
        <v>98972.05</v>
      </c>
      <c r="AK15">
        <v>17625.88</v>
      </c>
      <c r="AL15">
        <v>116597.94</v>
      </c>
      <c r="AM15">
        <v>50728.83</v>
      </c>
      <c r="AN15">
        <v>7761.76</v>
      </c>
      <c r="AO15">
        <v>1140.0999999999999</v>
      </c>
      <c r="AP15">
        <v>17217.509999999998</v>
      </c>
      <c r="AQ15">
        <v>26119.37</v>
      </c>
      <c r="AR15">
        <v>12129.61</v>
      </c>
      <c r="AS15">
        <v>-1008.12</v>
      </c>
      <c r="AT15">
        <v>7550.08</v>
      </c>
      <c r="AU15">
        <v>18671.57</v>
      </c>
      <c r="AV15">
        <v>95519.77</v>
      </c>
      <c r="AW15">
        <v>21078.17</v>
      </c>
      <c r="AX15">
        <v>21078.17</v>
      </c>
      <c r="AY15">
        <v>40453.42</v>
      </c>
      <c r="AZ15" t="e">
        <v>#N/A</v>
      </c>
      <c r="BA15">
        <v>61531.58</v>
      </c>
      <c r="BB15">
        <v>0</v>
      </c>
      <c r="BC15">
        <v>5269.54</v>
      </c>
      <c r="BD15">
        <v>105.34</v>
      </c>
      <c r="BE15" t="e">
        <v>#N/A</v>
      </c>
      <c r="BF15">
        <v>4052.59</v>
      </c>
      <c r="BG15">
        <v>49223.3</v>
      </c>
      <c r="BH15">
        <v>61531.58</v>
      </c>
      <c r="BI15">
        <v>0</v>
      </c>
      <c r="BJ15">
        <v>0</v>
      </c>
      <c r="BK15">
        <v>78.650000000000006</v>
      </c>
      <c r="BL15" s="2">
        <f>+(9.4+9.75)/2</f>
        <v>9.5749999999999993</v>
      </c>
    </row>
    <row r="16" spans="1:145" x14ac:dyDescent="0.25">
      <c r="A16" t="str">
        <f t="shared" si="3"/>
        <v>HDFC Bank</v>
      </c>
      <c r="B16" s="9">
        <f t="shared" si="2"/>
        <v>6.375</v>
      </c>
      <c r="C16">
        <v>43160</v>
      </c>
      <c r="D16">
        <v>2018</v>
      </c>
      <c r="E16">
        <v>548.33000000000004</v>
      </c>
      <c r="F16">
        <v>1147502.31</v>
      </c>
      <c r="G16">
        <v>144628.54</v>
      </c>
      <c r="H16">
        <v>67394.399999999994</v>
      </c>
      <c r="I16">
        <v>1530511.27</v>
      </c>
      <c r="J16">
        <v>72205.119999999995</v>
      </c>
      <c r="K16">
        <v>14413.6</v>
      </c>
      <c r="L16">
        <v>391826.66</v>
      </c>
      <c r="M16">
        <v>993702.88</v>
      </c>
      <c r="N16">
        <v>4431.91</v>
      </c>
      <c r="O16">
        <v>53931.1</v>
      </c>
      <c r="P16">
        <v>1530511.27</v>
      </c>
      <c r="Q16">
        <v>0</v>
      </c>
      <c r="R16">
        <v>0</v>
      </c>
      <c r="S16">
        <v>19</v>
      </c>
      <c r="T16">
        <v>0</v>
      </c>
      <c r="U16">
        <v>0</v>
      </c>
      <c r="V16">
        <v>0</v>
      </c>
      <c r="W16">
        <v>0</v>
      </c>
      <c r="X16">
        <v>12649.97</v>
      </c>
      <c r="Y16">
        <v>1</v>
      </c>
      <c r="Z16">
        <v>3542.36</v>
      </c>
      <c r="AA16">
        <v>0</v>
      </c>
      <c r="AB16">
        <v>2</v>
      </c>
      <c r="AC16">
        <v>0</v>
      </c>
      <c r="AD16">
        <v>0</v>
      </c>
      <c r="AE16">
        <v>0</v>
      </c>
      <c r="AF16">
        <v>62661.79</v>
      </c>
      <c r="AG16">
        <v>16222.37</v>
      </c>
      <c r="AH16">
        <v>523.88</v>
      </c>
      <c r="AI16">
        <v>833.31</v>
      </c>
      <c r="AJ16">
        <v>80241.36</v>
      </c>
      <c r="AK16">
        <v>15220.3</v>
      </c>
      <c r="AL16">
        <v>95461.66</v>
      </c>
      <c r="AM16">
        <v>40146.49</v>
      </c>
      <c r="AN16">
        <v>6805.74</v>
      </c>
      <c r="AO16">
        <v>906.34</v>
      </c>
      <c r="AP16">
        <v>14978.3</v>
      </c>
      <c r="AQ16">
        <v>22690.38</v>
      </c>
      <c r="AR16">
        <v>10107.25</v>
      </c>
      <c r="AS16">
        <v>-896.68</v>
      </c>
      <c r="AT16">
        <v>5927.49</v>
      </c>
      <c r="AU16">
        <v>15138.06</v>
      </c>
      <c r="AV16">
        <v>77974.929999999993</v>
      </c>
      <c r="AW16">
        <v>17486.73</v>
      </c>
      <c r="AX16">
        <v>17486.73</v>
      </c>
      <c r="AY16">
        <v>32668.94</v>
      </c>
      <c r="AZ16" t="e">
        <v>#N/A</v>
      </c>
      <c r="BA16">
        <v>50155.67</v>
      </c>
      <c r="BB16">
        <v>0</v>
      </c>
      <c r="BC16">
        <v>4371.68</v>
      </c>
      <c r="BD16">
        <v>235.52</v>
      </c>
      <c r="BE16" t="e">
        <v>#N/A</v>
      </c>
      <c r="BF16">
        <v>0</v>
      </c>
      <c r="BG16">
        <v>40453.42</v>
      </c>
      <c r="BH16">
        <v>50155.67</v>
      </c>
      <c r="BI16">
        <v>0</v>
      </c>
      <c r="BJ16">
        <v>0</v>
      </c>
      <c r="BK16">
        <v>67.760000000000005</v>
      </c>
      <c r="BL16" s="4">
        <v>9.5000000000000001E-2</v>
      </c>
      <c r="BM16" s="1"/>
      <c r="BN16" s="2"/>
      <c r="BO16" s="2"/>
      <c r="BP16" s="2"/>
      <c r="BQ16" s="1"/>
      <c r="BR16" s="1"/>
      <c r="BS16" s="1"/>
      <c r="BT16" s="1"/>
      <c r="BU16" s="2"/>
      <c r="BV16" s="1"/>
      <c r="BW16" s="1"/>
      <c r="BX16" s="2"/>
      <c r="BY16" s="2"/>
      <c r="BZ16" s="2"/>
      <c r="CA16" s="2"/>
      <c r="CB16" s="2"/>
      <c r="CC16" s="2"/>
      <c r="CD16" s="2"/>
      <c r="CE16" s="2"/>
      <c r="CF16" s="2"/>
      <c r="CG16" s="1"/>
      <c r="CH16" s="1"/>
      <c r="CI16" s="1"/>
      <c r="CJ16" s="2"/>
      <c r="CK16" s="2"/>
      <c r="CL16" s="1"/>
      <c r="CM16" s="2"/>
      <c r="CN16" s="2"/>
      <c r="CO16" s="2"/>
      <c r="CP16" s="2"/>
      <c r="CQ16" s="3"/>
    </row>
    <row r="17" spans="1:90" x14ac:dyDescent="0.25">
      <c r="A17" t="s">
        <v>66</v>
      </c>
      <c r="B17" s="9">
        <f>B12</f>
        <v>5.37</v>
      </c>
      <c r="C17" t="s">
        <v>62</v>
      </c>
      <c r="D17">
        <v>2022</v>
      </c>
      <c r="E17">
        <v>1656.38</v>
      </c>
      <c r="F17">
        <v>1064571.6100000001</v>
      </c>
      <c r="G17">
        <v>107231.36</v>
      </c>
      <c r="H17">
        <v>68982.8</v>
      </c>
      <c r="I17">
        <v>1411297.74</v>
      </c>
      <c r="J17">
        <v>60120.82</v>
      </c>
      <c r="K17">
        <v>107701.54</v>
      </c>
      <c r="L17">
        <v>310241</v>
      </c>
      <c r="M17">
        <v>859020.44</v>
      </c>
      <c r="N17">
        <v>9373.82</v>
      </c>
      <c r="O17">
        <v>64840.12</v>
      </c>
      <c r="P17">
        <v>1411297.74</v>
      </c>
      <c r="Q17">
        <v>0</v>
      </c>
      <c r="R17">
        <v>0</v>
      </c>
      <c r="S17">
        <v>19.16</v>
      </c>
      <c r="T17">
        <v>0</v>
      </c>
      <c r="U17">
        <v>0</v>
      </c>
      <c r="V17">
        <v>0</v>
      </c>
      <c r="W17">
        <v>0</v>
      </c>
      <c r="X17">
        <v>33919.519999999997</v>
      </c>
      <c r="Y17">
        <v>4</v>
      </c>
      <c r="Z17">
        <v>6960.89</v>
      </c>
      <c r="AA17">
        <v>0.76</v>
      </c>
      <c r="AB17">
        <v>2</v>
      </c>
      <c r="AC17">
        <v>0</v>
      </c>
      <c r="AD17">
        <v>0</v>
      </c>
      <c r="AE17">
        <v>0</v>
      </c>
      <c r="AF17">
        <v>63833.56</v>
      </c>
      <c r="AG17">
        <v>16409.27</v>
      </c>
      <c r="AH17">
        <v>1560.83</v>
      </c>
      <c r="AI17">
        <v>4570.8900000000003</v>
      </c>
      <c r="AJ17">
        <v>86374.55</v>
      </c>
      <c r="AK17">
        <v>18517.53</v>
      </c>
      <c r="AL17">
        <v>104892.08</v>
      </c>
      <c r="AM17">
        <v>38908.449999999997</v>
      </c>
      <c r="AN17">
        <v>9672.75</v>
      </c>
      <c r="AO17">
        <v>0</v>
      </c>
      <c r="AP17">
        <v>17060.57</v>
      </c>
      <c r="AQ17">
        <v>26733.32</v>
      </c>
      <c r="AR17">
        <v>7269.4</v>
      </c>
      <c r="AS17">
        <v>0</v>
      </c>
      <c r="AT17">
        <v>8641.42</v>
      </c>
      <c r="AU17">
        <v>15910.82</v>
      </c>
      <c r="AV17">
        <v>81552.59</v>
      </c>
      <c r="AW17">
        <v>23339.49</v>
      </c>
      <c r="AX17">
        <v>23339.49</v>
      </c>
      <c r="AY17">
        <v>0</v>
      </c>
      <c r="AZ17" t="e">
        <v>#N/A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t="e">
        <v>#N/A</v>
      </c>
      <c r="BJ17" t="e">
        <v>#N/A</v>
      </c>
      <c r="BK17" t="e">
        <v>#N/A</v>
      </c>
      <c r="BL17">
        <v>7.58</v>
      </c>
      <c r="BM17" s="1"/>
      <c r="BN17" s="2"/>
      <c r="BO17" s="2"/>
      <c r="BP17" s="1"/>
      <c r="BQ17" s="4"/>
      <c r="BR17" s="1"/>
      <c r="BS17" s="1"/>
      <c r="BT17" s="2"/>
      <c r="BU17" s="1"/>
      <c r="BV17" s="1"/>
      <c r="BW17" s="2"/>
      <c r="BX17" s="2"/>
      <c r="BY17" s="2"/>
      <c r="BZ17" s="2"/>
      <c r="CA17" s="2"/>
      <c r="CB17" s="1"/>
      <c r="CC17" s="1"/>
      <c r="CD17" s="1"/>
      <c r="CE17" s="2"/>
      <c r="CF17" s="2"/>
      <c r="CG17" s="1"/>
    </row>
    <row r="18" spans="1:90" x14ac:dyDescent="0.25">
      <c r="A18" t="str">
        <f t="shared" ref="A18:A21" si="4">A17</f>
        <v>ICICI Bank</v>
      </c>
      <c r="B18" s="9">
        <f t="shared" si="2"/>
        <v>4.2666700000000004</v>
      </c>
      <c r="C18">
        <v>44256</v>
      </c>
      <c r="D18">
        <v>2021</v>
      </c>
      <c r="E18">
        <v>1383.41</v>
      </c>
      <c r="F18">
        <v>932522.16</v>
      </c>
      <c r="G18">
        <v>91630.96</v>
      </c>
      <c r="H18">
        <v>58770.37</v>
      </c>
      <c r="I18">
        <v>1230432.68</v>
      </c>
      <c r="J18">
        <v>46031.19</v>
      </c>
      <c r="K18">
        <v>87097.06</v>
      </c>
      <c r="L18">
        <v>281286.53999999998</v>
      </c>
      <c r="M18">
        <v>733729.09</v>
      </c>
      <c r="N18">
        <v>8877.58</v>
      </c>
      <c r="O18">
        <v>73411.210000000006</v>
      </c>
      <c r="P18">
        <v>1230432.68</v>
      </c>
      <c r="Q18">
        <v>5266</v>
      </c>
      <c r="R18">
        <v>98750</v>
      </c>
      <c r="S18">
        <v>19.12</v>
      </c>
      <c r="T18">
        <v>0</v>
      </c>
      <c r="U18">
        <v>18.059999999999999</v>
      </c>
      <c r="V18">
        <v>1.06</v>
      </c>
      <c r="W18">
        <v>0</v>
      </c>
      <c r="X18">
        <v>40841.42</v>
      </c>
      <c r="Y18">
        <v>8</v>
      </c>
      <c r="Z18">
        <v>9117.66</v>
      </c>
      <c r="AA18">
        <v>2.1</v>
      </c>
      <c r="AB18">
        <v>2</v>
      </c>
      <c r="AC18">
        <v>0</v>
      </c>
      <c r="AD18">
        <v>54643.42</v>
      </c>
      <c r="AE18">
        <v>2648640.67</v>
      </c>
      <c r="AF18">
        <v>57288.81</v>
      </c>
      <c r="AG18">
        <v>16539.78</v>
      </c>
      <c r="AH18">
        <v>1631.91</v>
      </c>
      <c r="AI18">
        <v>3657.77</v>
      </c>
      <c r="AJ18">
        <v>79118.27</v>
      </c>
      <c r="AK18">
        <v>18968.53</v>
      </c>
      <c r="AL18">
        <v>98086.8</v>
      </c>
      <c r="AM18">
        <v>40128.839999999997</v>
      </c>
      <c r="AN18">
        <v>8091.78</v>
      </c>
      <c r="AO18">
        <v>1058.4000000000001</v>
      </c>
      <c r="AP18">
        <v>12397.26</v>
      </c>
      <c r="AQ18">
        <v>21560.83</v>
      </c>
      <c r="AR18">
        <v>4665.66</v>
      </c>
      <c r="AS18">
        <v>-675.62</v>
      </c>
      <c r="AT18">
        <v>16214.4</v>
      </c>
      <c r="AU18">
        <v>20204.439999999999</v>
      </c>
      <c r="AV18">
        <v>81894.11</v>
      </c>
      <c r="AW18">
        <v>16192.68</v>
      </c>
      <c r="AX18">
        <v>16192.68</v>
      </c>
      <c r="AY18">
        <v>21327.47</v>
      </c>
      <c r="AZ18" t="e">
        <v>#N/A</v>
      </c>
      <c r="BA18">
        <v>37520.15</v>
      </c>
      <c r="BB18">
        <v>0</v>
      </c>
      <c r="BC18">
        <v>4048.2</v>
      </c>
      <c r="BD18">
        <v>130.22999999999999</v>
      </c>
      <c r="BE18">
        <v>1500</v>
      </c>
      <c r="BF18">
        <v>0</v>
      </c>
      <c r="BG18">
        <v>31009.07</v>
      </c>
      <c r="BH18">
        <v>37520.15</v>
      </c>
      <c r="BI18" t="e">
        <v>#N/A</v>
      </c>
      <c r="BJ18" t="e">
        <v>#N/A</v>
      </c>
      <c r="BK18" t="e">
        <v>#N/A</v>
      </c>
      <c r="BL18" s="4">
        <f>15.15/2</f>
        <v>7.5750000000000002</v>
      </c>
      <c r="BM18" s="1"/>
      <c r="BN18" s="2"/>
      <c r="BO18" s="2"/>
      <c r="BP18" s="1"/>
      <c r="BQ18" s="4"/>
      <c r="BR18" s="1"/>
      <c r="BS18" s="1"/>
      <c r="BT18" s="2"/>
      <c r="BU18" s="1"/>
      <c r="BV18" s="1"/>
      <c r="BW18" s="2"/>
      <c r="BX18" s="2"/>
      <c r="BY18" s="2"/>
      <c r="BZ18" s="2"/>
      <c r="CA18" s="2"/>
      <c r="CB18" s="1"/>
      <c r="CC18" s="1"/>
      <c r="CD18" s="1"/>
      <c r="CE18" s="2"/>
      <c r="CF18" s="2"/>
      <c r="CG18" s="1"/>
    </row>
    <row r="19" spans="1:90" x14ac:dyDescent="0.25">
      <c r="A19" t="str">
        <f t="shared" si="4"/>
        <v>ICICI Bank</v>
      </c>
      <c r="B19" s="9">
        <f t="shared" si="2"/>
        <v>4.2666666666666666</v>
      </c>
      <c r="C19">
        <v>43891</v>
      </c>
      <c r="D19">
        <v>2020</v>
      </c>
      <c r="E19">
        <v>1386.51</v>
      </c>
      <c r="F19">
        <v>932522.16</v>
      </c>
      <c r="G19">
        <v>91630.96</v>
      </c>
      <c r="H19">
        <v>58770.38</v>
      </c>
      <c r="I19">
        <v>1230432.68</v>
      </c>
      <c r="J19">
        <v>46031.19</v>
      </c>
      <c r="K19">
        <v>87097.06</v>
      </c>
      <c r="L19">
        <v>281286.53999999998</v>
      </c>
      <c r="M19">
        <v>733729.09</v>
      </c>
      <c r="N19">
        <v>8877.58</v>
      </c>
      <c r="O19">
        <v>73411.22</v>
      </c>
      <c r="P19">
        <v>1230432.68</v>
      </c>
      <c r="Q19">
        <v>0</v>
      </c>
      <c r="R19">
        <v>0</v>
      </c>
      <c r="S19">
        <v>19.12</v>
      </c>
      <c r="T19">
        <v>0</v>
      </c>
      <c r="U19">
        <v>0</v>
      </c>
      <c r="V19">
        <v>0</v>
      </c>
      <c r="W19">
        <v>0</v>
      </c>
      <c r="X19">
        <v>41373.42</v>
      </c>
      <c r="Y19">
        <v>5</v>
      </c>
      <c r="Z19">
        <v>9180.2000000000007</v>
      </c>
      <c r="AA19">
        <v>1.1399999999999999</v>
      </c>
      <c r="AB19">
        <v>1</v>
      </c>
      <c r="AC19">
        <v>0</v>
      </c>
      <c r="AD19">
        <v>0</v>
      </c>
      <c r="AE19">
        <v>0</v>
      </c>
      <c r="AF19">
        <v>57551.11</v>
      </c>
      <c r="AG19">
        <v>14673.21</v>
      </c>
      <c r="AH19">
        <v>682.15</v>
      </c>
      <c r="AI19">
        <v>1891.85</v>
      </c>
      <c r="AJ19">
        <v>74798.320000000007</v>
      </c>
      <c r="AK19">
        <v>16448.62</v>
      </c>
      <c r="AL19">
        <v>91246.94</v>
      </c>
      <c r="AM19">
        <v>41531.25</v>
      </c>
      <c r="AN19">
        <v>8271.24</v>
      </c>
      <c r="AO19">
        <v>947.12</v>
      </c>
      <c r="AP19">
        <v>12394.63</v>
      </c>
      <c r="AQ19">
        <v>21614.41</v>
      </c>
      <c r="AR19">
        <v>3746.03</v>
      </c>
      <c r="AS19">
        <v>2371.1999999999998</v>
      </c>
      <c r="AT19">
        <v>14053.23</v>
      </c>
      <c r="AU19">
        <v>20170.46</v>
      </c>
      <c r="AV19">
        <v>83316.13</v>
      </c>
      <c r="AW19">
        <v>7930.81</v>
      </c>
      <c r="AX19">
        <v>7930.81</v>
      </c>
      <c r="AY19">
        <v>17879.57</v>
      </c>
      <c r="AZ19" t="e">
        <v>#N/A</v>
      </c>
      <c r="BA19">
        <v>25810.38</v>
      </c>
      <c r="BB19">
        <v>0</v>
      </c>
      <c r="BC19">
        <v>1982.8</v>
      </c>
      <c r="BD19">
        <v>395.44</v>
      </c>
      <c r="BE19">
        <v>0</v>
      </c>
      <c r="BF19">
        <v>0</v>
      </c>
      <c r="BG19">
        <v>21327.47</v>
      </c>
      <c r="BH19">
        <v>25810.38</v>
      </c>
      <c r="BI19" t="e">
        <v>#N/A</v>
      </c>
      <c r="BJ19" t="e">
        <v>#N/A</v>
      </c>
      <c r="BK19" t="e">
        <v>#N/A</v>
      </c>
      <c r="BL19" s="5">
        <f>17.35/2</f>
        <v>8.6750000000000007</v>
      </c>
      <c r="BM19" s="1"/>
      <c r="BN19" s="2"/>
      <c r="BO19" s="2"/>
      <c r="BP19" s="1"/>
      <c r="BQ19" s="4"/>
      <c r="BR19" s="1"/>
      <c r="BS19" s="1"/>
      <c r="BT19" s="2"/>
      <c r="BU19" s="1"/>
      <c r="BV19" s="1"/>
      <c r="BW19" s="2"/>
      <c r="BX19" s="2"/>
      <c r="BY19" s="2"/>
      <c r="BZ19" s="2"/>
      <c r="CA19" s="2"/>
      <c r="CB19" s="1"/>
      <c r="CC19" s="1"/>
      <c r="CD19" s="1"/>
      <c r="CE19" s="2"/>
      <c r="CF19" s="2"/>
      <c r="CG19" s="1"/>
    </row>
    <row r="20" spans="1:90" x14ac:dyDescent="0.25">
      <c r="A20" t="str">
        <f t="shared" si="4"/>
        <v>ICICI Bank</v>
      </c>
      <c r="B20" s="9">
        <f t="shared" si="2"/>
        <v>5.71</v>
      </c>
      <c r="C20">
        <v>43525</v>
      </c>
      <c r="D20">
        <v>2019</v>
      </c>
      <c r="E20">
        <v>1294.76</v>
      </c>
      <c r="F20">
        <v>770968.99</v>
      </c>
      <c r="G20">
        <v>162896.76</v>
      </c>
      <c r="H20">
        <v>47994.99</v>
      </c>
      <c r="I20">
        <v>1098365.1499999999</v>
      </c>
      <c r="J20">
        <v>35283.96</v>
      </c>
      <c r="K20">
        <v>83871.78</v>
      </c>
      <c r="L20">
        <v>249531.48</v>
      </c>
      <c r="M20">
        <v>645289.97</v>
      </c>
      <c r="N20">
        <v>8410.2900000000009</v>
      </c>
      <c r="O20">
        <v>75977.67</v>
      </c>
      <c r="P20">
        <v>1098365.1499999999</v>
      </c>
      <c r="Q20">
        <v>5324</v>
      </c>
      <c r="R20">
        <v>99319</v>
      </c>
      <c r="S20">
        <v>16</v>
      </c>
      <c r="T20">
        <v>0</v>
      </c>
      <c r="U20">
        <v>15</v>
      </c>
      <c r="V20">
        <v>1</v>
      </c>
      <c r="W20">
        <v>0</v>
      </c>
      <c r="X20">
        <v>40829.089999999997</v>
      </c>
      <c r="Y20">
        <v>6</v>
      </c>
      <c r="Z20">
        <v>9923.24</v>
      </c>
      <c r="AA20">
        <v>1.54</v>
      </c>
      <c r="AB20">
        <v>2</v>
      </c>
      <c r="AC20">
        <v>0</v>
      </c>
      <c r="AD20">
        <v>48216.24</v>
      </c>
      <c r="AE20">
        <v>2523825.7999999998</v>
      </c>
      <c r="AF20">
        <v>47942.62</v>
      </c>
      <c r="AG20">
        <v>12796.88</v>
      </c>
      <c r="AH20">
        <v>736.09</v>
      </c>
      <c r="AI20">
        <v>1925.6</v>
      </c>
      <c r="AJ20">
        <v>63401.19</v>
      </c>
      <c r="AK20">
        <v>14512.16</v>
      </c>
      <c r="AL20">
        <v>77913.36</v>
      </c>
      <c r="AM20">
        <v>36386.400000000001</v>
      </c>
      <c r="AN20">
        <v>6808.24</v>
      </c>
      <c r="AO20">
        <v>776.91</v>
      </c>
      <c r="AP20">
        <v>10503.91</v>
      </c>
      <c r="AQ20">
        <v>18089.060000000001</v>
      </c>
      <c r="AR20">
        <v>3360.6</v>
      </c>
      <c r="AS20">
        <v>-2947.14</v>
      </c>
      <c r="AT20">
        <v>19661.14</v>
      </c>
      <c r="AU20">
        <v>20074.599999999999</v>
      </c>
      <c r="AV20">
        <v>74550.05</v>
      </c>
      <c r="AW20">
        <v>3363.3</v>
      </c>
      <c r="AX20">
        <v>3363.3</v>
      </c>
      <c r="AY20">
        <v>18495.259999999998</v>
      </c>
      <c r="AZ20" t="e">
        <v>#N/A</v>
      </c>
      <c r="BA20">
        <v>21858.560000000001</v>
      </c>
      <c r="BB20">
        <v>0</v>
      </c>
      <c r="BC20">
        <v>840.9</v>
      </c>
      <c r="BD20">
        <v>28</v>
      </c>
      <c r="BE20">
        <v>350</v>
      </c>
      <c r="BF20">
        <v>965.13</v>
      </c>
      <c r="BG20">
        <v>17879.57</v>
      </c>
      <c r="BH20">
        <v>21858.560000000001</v>
      </c>
      <c r="BI20" t="e">
        <v>#N/A</v>
      </c>
      <c r="BJ20" t="e">
        <v>#N/A</v>
      </c>
      <c r="BK20" t="e">
        <v>#N/A</v>
      </c>
      <c r="BL20" s="2">
        <f>+(9.4+9.75)/2</f>
        <v>9.5749999999999993</v>
      </c>
      <c r="BM20" s="4"/>
      <c r="BN20" s="2"/>
      <c r="BO20" s="2"/>
      <c r="BP20" s="2"/>
      <c r="BQ20" s="1"/>
      <c r="BR20" s="4"/>
      <c r="BS20" s="1"/>
      <c r="BT20" s="1"/>
      <c r="BU20" s="2"/>
      <c r="BV20" s="1"/>
      <c r="BX20" s="2"/>
      <c r="BY20" s="2"/>
      <c r="BZ20" s="2"/>
      <c r="CA20" s="2"/>
      <c r="CB20" s="2"/>
      <c r="CC20" s="2"/>
      <c r="CD20" s="2"/>
      <c r="CE20" s="1"/>
      <c r="CH20" s="2"/>
      <c r="CI20" s="2"/>
      <c r="CK20" s="2"/>
    </row>
    <row r="21" spans="1:90" x14ac:dyDescent="0.25">
      <c r="A21" t="str">
        <f t="shared" si="4"/>
        <v>ICICI Bank</v>
      </c>
      <c r="B21" s="9">
        <f t="shared" si="2"/>
        <v>6.375</v>
      </c>
      <c r="C21">
        <v>43160</v>
      </c>
      <c r="D21">
        <v>2018</v>
      </c>
      <c r="E21">
        <v>1294.76</v>
      </c>
      <c r="F21">
        <v>770968.99</v>
      </c>
      <c r="G21">
        <v>162896.76</v>
      </c>
      <c r="H21">
        <v>47994.99</v>
      </c>
      <c r="I21">
        <v>1098365.1499999999</v>
      </c>
      <c r="J21">
        <v>35283.96</v>
      </c>
      <c r="K21">
        <v>83871.78</v>
      </c>
      <c r="L21">
        <v>249531.48</v>
      </c>
      <c r="M21">
        <v>645289.97</v>
      </c>
      <c r="N21">
        <v>8410.2900000000009</v>
      </c>
      <c r="O21">
        <v>75977.67</v>
      </c>
      <c r="P21">
        <v>1098365.1499999999</v>
      </c>
      <c r="Q21">
        <v>0</v>
      </c>
      <c r="R21">
        <v>0</v>
      </c>
      <c r="S21">
        <v>16</v>
      </c>
      <c r="T21">
        <v>0</v>
      </c>
      <c r="U21">
        <v>0</v>
      </c>
      <c r="V21">
        <v>0</v>
      </c>
      <c r="W21">
        <v>0</v>
      </c>
      <c r="X21">
        <v>41409.160000000003</v>
      </c>
      <c r="Y21">
        <v>6</v>
      </c>
      <c r="Z21">
        <v>10113.86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40866.21</v>
      </c>
      <c r="AG21">
        <v>11568.17</v>
      </c>
      <c r="AH21">
        <v>663.38</v>
      </c>
      <c r="AI21">
        <v>1868.14</v>
      </c>
      <c r="AJ21">
        <v>54965.89</v>
      </c>
      <c r="AK21">
        <v>17419.63</v>
      </c>
      <c r="AL21">
        <v>72385.52</v>
      </c>
      <c r="AM21">
        <v>31940.05</v>
      </c>
      <c r="AN21">
        <v>5913.95</v>
      </c>
      <c r="AO21">
        <v>780.74</v>
      </c>
      <c r="AP21">
        <v>9009.25</v>
      </c>
      <c r="AQ21">
        <v>15703.94</v>
      </c>
      <c r="AR21">
        <v>2661.85</v>
      </c>
      <c r="AS21">
        <v>-2004.72</v>
      </c>
      <c r="AT21">
        <v>17306.98</v>
      </c>
      <c r="AU21">
        <v>17964.11</v>
      </c>
      <c r="AV21">
        <v>65608.100000000006</v>
      </c>
      <c r="AW21">
        <v>6777.42</v>
      </c>
      <c r="AX21">
        <v>6777.42</v>
      </c>
      <c r="AY21">
        <v>18744.939999999999</v>
      </c>
      <c r="AZ21" t="e">
        <v>#N/A</v>
      </c>
      <c r="BA21">
        <v>25522.36</v>
      </c>
      <c r="BB21">
        <v>0</v>
      </c>
      <c r="BC21">
        <v>1694.4</v>
      </c>
      <c r="BD21">
        <v>2565.46</v>
      </c>
      <c r="BE21">
        <v>700</v>
      </c>
      <c r="BF21">
        <v>1457.46</v>
      </c>
      <c r="BG21">
        <v>18495.259999999998</v>
      </c>
      <c r="BH21">
        <v>25522.36</v>
      </c>
      <c r="BI21" t="e">
        <v>#N/A</v>
      </c>
      <c r="BJ21" t="e">
        <v>#N/A</v>
      </c>
      <c r="BK21" t="e">
        <v>#N/A</v>
      </c>
      <c r="BL21" s="4">
        <v>9.5000000000000001E-2</v>
      </c>
    </row>
    <row r="22" spans="1:90" x14ac:dyDescent="0.25">
      <c r="A22" t="s">
        <v>67</v>
      </c>
      <c r="B22" s="9">
        <f>B17</f>
        <v>5.37</v>
      </c>
      <c r="C22" t="s">
        <v>68</v>
      </c>
      <c r="D22">
        <v>2021</v>
      </c>
      <c r="E22">
        <v>990.92</v>
      </c>
      <c r="F22">
        <v>280100.05</v>
      </c>
      <c r="G22">
        <v>23650.65</v>
      </c>
      <c r="H22">
        <v>16008.8</v>
      </c>
      <c r="I22">
        <v>383488.62</v>
      </c>
      <c r="J22">
        <v>12493.61</v>
      </c>
      <c r="K22">
        <v>27132.92</v>
      </c>
      <c r="L22">
        <v>105099.19</v>
      </c>
      <c r="M22">
        <v>223688.62</v>
      </c>
      <c r="N22">
        <v>1535.27</v>
      </c>
      <c r="O22">
        <v>13539.01</v>
      </c>
      <c r="P22">
        <v>383488.62</v>
      </c>
      <c r="Q22">
        <v>1604</v>
      </c>
      <c r="R22">
        <v>51700</v>
      </c>
      <c r="S22">
        <v>22.26</v>
      </c>
      <c r="T22">
        <v>0</v>
      </c>
      <c r="U22">
        <v>21.38</v>
      </c>
      <c r="V22">
        <v>0.88</v>
      </c>
      <c r="W22">
        <v>0</v>
      </c>
      <c r="X22">
        <v>7425.51</v>
      </c>
      <c r="Y22">
        <v>3</v>
      </c>
      <c r="Z22">
        <v>2705.17</v>
      </c>
      <c r="AA22">
        <v>1.21</v>
      </c>
      <c r="AB22">
        <v>1</v>
      </c>
      <c r="AC22">
        <v>0</v>
      </c>
      <c r="AD22">
        <v>41272.800000000003</v>
      </c>
      <c r="AE22">
        <v>193106.99</v>
      </c>
      <c r="AF22">
        <v>18589.080000000002</v>
      </c>
      <c r="AG22">
        <v>6833.41</v>
      </c>
      <c r="AH22">
        <v>1174.74</v>
      </c>
      <c r="AI22">
        <v>243.05</v>
      </c>
      <c r="AJ22">
        <v>26840.27</v>
      </c>
      <c r="AK22">
        <v>5459.19</v>
      </c>
      <c r="AL22">
        <v>32299.46</v>
      </c>
      <c r="AM22">
        <v>11500.62</v>
      </c>
      <c r="AN22">
        <v>3765.4</v>
      </c>
      <c r="AO22">
        <v>366.77</v>
      </c>
      <c r="AP22">
        <v>4451.97</v>
      </c>
      <c r="AQ22">
        <v>8584.14</v>
      </c>
      <c r="AR22">
        <v>2536.9299999999998</v>
      </c>
      <c r="AS22">
        <v>-198.78</v>
      </c>
      <c r="AT22">
        <v>2911.71</v>
      </c>
      <c r="AU22">
        <v>5249.86</v>
      </c>
      <c r="AV22">
        <v>25334.62</v>
      </c>
      <c r="AW22">
        <v>6964.84</v>
      </c>
      <c r="AX22">
        <v>6964.84</v>
      </c>
      <c r="AY22">
        <v>20511.810000000001</v>
      </c>
      <c r="AZ22" t="e">
        <v>#N/A</v>
      </c>
      <c r="BA22">
        <v>27476.65</v>
      </c>
      <c r="BB22">
        <v>0</v>
      </c>
      <c r="BC22">
        <v>1741.21</v>
      </c>
      <c r="BD22">
        <v>14.5</v>
      </c>
      <c r="BE22">
        <v>820.66</v>
      </c>
      <c r="BF22">
        <v>0</v>
      </c>
      <c r="BG22">
        <v>24749.78</v>
      </c>
      <c r="BH22">
        <v>27476.65</v>
      </c>
      <c r="BI22">
        <v>0</v>
      </c>
      <c r="BJ22">
        <v>0</v>
      </c>
      <c r="BK22" t="e">
        <v>#N/A</v>
      </c>
      <c r="BL22" s="4">
        <f>15.15/2</f>
        <v>7.5750000000000002</v>
      </c>
      <c r="BM22" s="4"/>
      <c r="BN22" s="2"/>
      <c r="BO22" s="2"/>
      <c r="BP22" s="5"/>
      <c r="BQ22" s="4"/>
      <c r="BR22" s="4"/>
      <c r="BS22" s="4"/>
      <c r="BT22" s="4"/>
      <c r="BU22" s="5"/>
      <c r="BV22" s="4"/>
      <c r="BW22" s="1"/>
      <c r="BX22" s="2"/>
      <c r="BY22" s="2"/>
      <c r="BZ22" s="2"/>
      <c r="CA22" s="2"/>
      <c r="CB22" s="2"/>
      <c r="CC22" s="5"/>
      <c r="CD22" s="4"/>
      <c r="CE22" s="1"/>
      <c r="CF22" s="1"/>
      <c r="CG22" s="2"/>
      <c r="CH22" s="2"/>
      <c r="CI22" s="1"/>
    </row>
    <row r="23" spans="1:90" x14ac:dyDescent="0.25">
      <c r="A23" t="str">
        <f t="shared" ref="A23:A26" si="5">A22</f>
        <v>Kotak Mahindra Bank</v>
      </c>
      <c r="B23" s="9">
        <f t="shared" si="2"/>
        <v>4.2666700000000004</v>
      </c>
      <c r="C23">
        <v>43891</v>
      </c>
      <c r="D23">
        <v>2020</v>
      </c>
      <c r="E23">
        <v>990.92</v>
      </c>
      <c r="F23">
        <v>280100.03999999998</v>
      </c>
      <c r="G23">
        <v>23650.65</v>
      </c>
      <c r="H23">
        <v>16008.8</v>
      </c>
      <c r="I23">
        <v>383488.62</v>
      </c>
      <c r="J23">
        <v>12493.61</v>
      </c>
      <c r="K23">
        <v>27132.92</v>
      </c>
      <c r="L23">
        <v>105099.19</v>
      </c>
      <c r="M23">
        <v>223688.62</v>
      </c>
      <c r="N23">
        <v>1535.27</v>
      </c>
      <c r="O23">
        <v>13539.01</v>
      </c>
      <c r="P23">
        <v>383488.62</v>
      </c>
      <c r="Q23">
        <v>0</v>
      </c>
      <c r="R23">
        <v>0</v>
      </c>
      <c r="S23">
        <v>22.26</v>
      </c>
      <c r="T23">
        <v>0</v>
      </c>
      <c r="U23">
        <v>0</v>
      </c>
      <c r="V23">
        <v>0</v>
      </c>
      <c r="W23">
        <v>0</v>
      </c>
      <c r="X23">
        <v>7425.51</v>
      </c>
      <c r="Y23">
        <v>3</v>
      </c>
      <c r="Z23">
        <v>2705.17</v>
      </c>
      <c r="AA23">
        <v>1.21</v>
      </c>
      <c r="AB23">
        <v>0</v>
      </c>
      <c r="AC23">
        <v>0</v>
      </c>
      <c r="AD23">
        <v>0</v>
      </c>
      <c r="AE23">
        <v>0</v>
      </c>
      <c r="AF23">
        <v>20999.24</v>
      </c>
      <c r="AG23">
        <v>5257.25</v>
      </c>
      <c r="AH23">
        <v>381.24</v>
      </c>
      <c r="AI23">
        <v>291.89</v>
      </c>
      <c r="AJ23">
        <v>26929.61</v>
      </c>
      <c r="AK23">
        <v>5372.11</v>
      </c>
      <c r="AL23">
        <v>32301.72</v>
      </c>
      <c r="AM23">
        <v>13429.95</v>
      </c>
      <c r="AN23">
        <v>3911.12</v>
      </c>
      <c r="AO23">
        <v>371.95</v>
      </c>
      <c r="AP23">
        <v>4567.87</v>
      </c>
      <c r="AQ23">
        <v>8850.94</v>
      </c>
      <c r="AR23">
        <v>1996.67</v>
      </c>
      <c r="AS23">
        <v>-139.18</v>
      </c>
      <c r="AT23">
        <v>2216.17</v>
      </c>
      <c r="AU23">
        <v>4073.66</v>
      </c>
      <c r="AV23">
        <v>26354.54</v>
      </c>
      <c r="AW23">
        <v>5947.18</v>
      </c>
      <c r="AX23">
        <v>5947.18</v>
      </c>
      <c r="AY23">
        <v>16919.29</v>
      </c>
      <c r="AZ23" t="e">
        <v>#N/A</v>
      </c>
      <c r="BA23">
        <v>22866.47</v>
      </c>
      <c r="BB23">
        <v>0</v>
      </c>
      <c r="BC23">
        <v>1486.8</v>
      </c>
      <c r="BD23">
        <v>114.84</v>
      </c>
      <c r="BE23">
        <v>481.74</v>
      </c>
      <c r="BF23">
        <v>0</v>
      </c>
      <c r="BG23">
        <v>20511.810000000001</v>
      </c>
      <c r="BH23">
        <v>22866.47</v>
      </c>
      <c r="BI23">
        <v>0</v>
      </c>
      <c r="BJ23">
        <v>0</v>
      </c>
      <c r="BK23" t="e">
        <v>#N/A</v>
      </c>
      <c r="BL23" s="5">
        <f>17.35/2</f>
        <v>8.6750000000000007</v>
      </c>
      <c r="BM23" s="4"/>
      <c r="BN23" s="2"/>
      <c r="BO23" s="2"/>
      <c r="BP23" s="5"/>
      <c r="BQ23" s="4"/>
      <c r="BR23" s="4"/>
      <c r="BS23" s="1"/>
      <c r="BT23" s="1"/>
      <c r="BU23" s="2"/>
      <c r="BV23" s="1"/>
      <c r="BW23" s="1"/>
      <c r="BX23" s="2"/>
      <c r="BY23" s="2"/>
      <c r="BZ23" s="2"/>
      <c r="CA23" s="1"/>
      <c r="CB23" s="1"/>
      <c r="CC23" s="1"/>
      <c r="CD23" s="2"/>
      <c r="CE23" s="2"/>
      <c r="CF23" s="1"/>
    </row>
    <row r="24" spans="1:90" x14ac:dyDescent="0.25">
      <c r="A24" t="str">
        <f t="shared" si="5"/>
        <v>Kotak Mahindra Bank</v>
      </c>
      <c r="B24" s="9">
        <f t="shared" si="2"/>
        <v>4.2666666666666666</v>
      </c>
      <c r="C24">
        <v>43525</v>
      </c>
      <c r="D24">
        <v>2019</v>
      </c>
      <c r="E24">
        <v>956.52</v>
      </c>
      <c r="F24">
        <v>262820.52</v>
      </c>
      <c r="G24">
        <v>37993.31</v>
      </c>
      <c r="H24">
        <v>10419.68</v>
      </c>
      <c r="I24">
        <v>360251.68</v>
      </c>
      <c r="J24">
        <v>9505.0499999999993</v>
      </c>
      <c r="K24">
        <v>43787.25</v>
      </c>
      <c r="L24">
        <v>75051.55</v>
      </c>
      <c r="M24">
        <v>219748.19</v>
      </c>
      <c r="N24">
        <v>1623.13</v>
      </c>
      <c r="O24">
        <v>10536.52</v>
      </c>
      <c r="P24">
        <v>360251.68</v>
      </c>
      <c r="Q24">
        <v>1600</v>
      </c>
      <c r="R24">
        <v>50034</v>
      </c>
      <c r="S24">
        <v>18</v>
      </c>
      <c r="T24">
        <v>0</v>
      </c>
      <c r="U24">
        <v>17</v>
      </c>
      <c r="V24">
        <v>1</v>
      </c>
      <c r="W24">
        <v>0</v>
      </c>
      <c r="X24">
        <v>5026.8900000000003</v>
      </c>
      <c r="Y24">
        <v>2</v>
      </c>
      <c r="Z24">
        <v>1557.89</v>
      </c>
      <c r="AA24">
        <v>0.71</v>
      </c>
      <c r="AB24">
        <v>1</v>
      </c>
      <c r="AC24">
        <v>0</v>
      </c>
      <c r="AD24">
        <v>39518.980000000003</v>
      </c>
      <c r="AE24">
        <v>187277.36</v>
      </c>
      <c r="AF24">
        <v>18371.25</v>
      </c>
      <c r="AG24">
        <v>4872.7700000000004</v>
      </c>
      <c r="AH24">
        <v>381.42</v>
      </c>
      <c r="AI24">
        <v>317.76</v>
      </c>
      <c r="AJ24">
        <v>23943.21</v>
      </c>
      <c r="AK24">
        <v>4604.03</v>
      </c>
      <c r="AL24">
        <v>28547.23</v>
      </c>
      <c r="AM24">
        <v>12684.25</v>
      </c>
      <c r="AN24">
        <v>3183.61</v>
      </c>
      <c r="AO24">
        <v>366.92</v>
      </c>
      <c r="AP24">
        <v>3964.27</v>
      </c>
      <c r="AQ24">
        <v>7514.8</v>
      </c>
      <c r="AR24">
        <v>2504.34</v>
      </c>
      <c r="AS24">
        <v>16.12</v>
      </c>
      <c r="AT24">
        <v>962.39</v>
      </c>
      <c r="AU24">
        <v>3482.85</v>
      </c>
      <c r="AV24">
        <v>23681.9</v>
      </c>
      <c r="AW24">
        <v>4865.33</v>
      </c>
      <c r="AX24">
        <v>4865.33</v>
      </c>
      <c r="AY24">
        <v>13604.6</v>
      </c>
      <c r="AZ24" t="e">
        <v>#N/A</v>
      </c>
      <c r="BA24">
        <v>18469.93</v>
      </c>
      <c r="BB24">
        <v>0</v>
      </c>
      <c r="BC24">
        <v>1216.3399999999999</v>
      </c>
      <c r="BD24">
        <v>6.99</v>
      </c>
      <c r="BE24">
        <v>1.4</v>
      </c>
      <c r="BF24">
        <v>160.28</v>
      </c>
      <c r="BG24">
        <v>16919.29</v>
      </c>
      <c r="BH24">
        <v>18469.93</v>
      </c>
      <c r="BI24">
        <v>0</v>
      </c>
      <c r="BJ24">
        <v>0</v>
      </c>
      <c r="BK24" t="e">
        <v>#N/A</v>
      </c>
      <c r="BL24" s="2">
        <f>+(9.4+9.75)/2</f>
        <v>9.5749999999999993</v>
      </c>
      <c r="BM24" s="4"/>
      <c r="BN24" s="2"/>
      <c r="BO24" s="2"/>
      <c r="BP24" s="5"/>
      <c r="BQ24" s="4"/>
      <c r="BR24" s="4"/>
      <c r="BS24" s="1"/>
      <c r="BT24" s="1"/>
      <c r="BU24" s="5"/>
      <c r="BV24" s="4"/>
      <c r="BW24" s="1"/>
      <c r="BX24" s="2"/>
      <c r="BY24" s="2"/>
      <c r="BZ24" s="5"/>
      <c r="CA24" s="4"/>
      <c r="CB24" s="1"/>
      <c r="CC24" s="1"/>
      <c r="CD24" s="2"/>
      <c r="CE24" s="2"/>
      <c r="CF24" s="1"/>
    </row>
    <row r="25" spans="1:90" x14ac:dyDescent="0.25">
      <c r="A25" t="str">
        <f t="shared" si="5"/>
        <v>Kotak Mahindra Bank</v>
      </c>
      <c r="B25" s="9">
        <f t="shared" si="2"/>
        <v>5.71</v>
      </c>
      <c r="C25">
        <v>43160</v>
      </c>
      <c r="D25">
        <v>2018</v>
      </c>
      <c r="E25">
        <v>956.52</v>
      </c>
      <c r="F25">
        <v>262820.52</v>
      </c>
      <c r="G25">
        <v>37993.31</v>
      </c>
      <c r="H25">
        <v>10419.68</v>
      </c>
      <c r="I25">
        <v>360251.68</v>
      </c>
      <c r="J25">
        <v>9505.0499999999993</v>
      </c>
      <c r="K25">
        <v>43787.25</v>
      </c>
      <c r="L25">
        <v>75051.539999999994</v>
      </c>
      <c r="M25">
        <v>219748.19</v>
      </c>
      <c r="N25">
        <v>1623.13</v>
      </c>
      <c r="O25">
        <v>10536.52</v>
      </c>
      <c r="P25">
        <v>360251.68</v>
      </c>
      <c r="Q25">
        <v>0</v>
      </c>
      <c r="R25">
        <v>0</v>
      </c>
      <c r="S25">
        <v>18</v>
      </c>
      <c r="T25">
        <v>0</v>
      </c>
      <c r="U25">
        <v>0</v>
      </c>
      <c r="V25">
        <v>0</v>
      </c>
      <c r="W25">
        <v>0</v>
      </c>
      <c r="X25">
        <v>5026.8900000000003</v>
      </c>
      <c r="Y25">
        <v>2</v>
      </c>
      <c r="Z25">
        <v>1557.89</v>
      </c>
      <c r="AA25">
        <v>1</v>
      </c>
      <c r="AB25">
        <v>2</v>
      </c>
      <c r="AC25">
        <v>0</v>
      </c>
      <c r="AD25">
        <v>0</v>
      </c>
      <c r="AE25">
        <v>0</v>
      </c>
      <c r="AF25">
        <v>14727.95</v>
      </c>
      <c r="AG25">
        <v>3933</v>
      </c>
      <c r="AH25">
        <v>755.29</v>
      </c>
      <c r="AI25">
        <v>332.25</v>
      </c>
      <c r="AJ25">
        <v>19748.5</v>
      </c>
      <c r="AK25">
        <v>4052.21</v>
      </c>
      <c r="AL25">
        <v>23800.7</v>
      </c>
      <c r="AM25">
        <v>10216.81</v>
      </c>
      <c r="AN25">
        <v>2950.23</v>
      </c>
      <c r="AO25">
        <v>302.69</v>
      </c>
      <c r="AP25">
        <v>3172.8</v>
      </c>
      <c r="AQ25">
        <v>6425.72</v>
      </c>
      <c r="AR25">
        <v>2133.92</v>
      </c>
      <c r="AS25">
        <v>0</v>
      </c>
      <c r="AT25">
        <v>939.95</v>
      </c>
      <c r="AU25">
        <v>3073.87</v>
      </c>
      <c r="AV25">
        <v>19716.400000000001</v>
      </c>
      <c r="AW25">
        <v>4084.3</v>
      </c>
      <c r="AX25">
        <v>4084.3</v>
      </c>
      <c r="AY25">
        <v>10756.29</v>
      </c>
      <c r="AZ25" t="e">
        <v>#N/A</v>
      </c>
      <c r="BA25">
        <v>14840.59</v>
      </c>
      <c r="BB25">
        <v>0</v>
      </c>
      <c r="BC25">
        <v>1021.08</v>
      </c>
      <c r="BD25">
        <v>24</v>
      </c>
      <c r="BE25">
        <v>0</v>
      </c>
      <c r="BF25">
        <v>114.21</v>
      </c>
      <c r="BG25">
        <v>13604.6</v>
      </c>
      <c r="BH25">
        <v>14840.59</v>
      </c>
      <c r="BI25">
        <v>0</v>
      </c>
      <c r="BJ25">
        <v>0</v>
      </c>
      <c r="BK25" t="e">
        <v>#N/A</v>
      </c>
      <c r="BL25" s="4">
        <v>9.5000000000000001E-2</v>
      </c>
      <c r="BM25" s="4"/>
      <c r="BN25" s="2"/>
      <c r="BO25" s="5"/>
      <c r="BP25" s="5"/>
      <c r="BQ25" s="4"/>
      <c r="BR25" s="4"/>
      <c r="BS25" s="4"/>
      <c r="BT25" s="4"/>
      <c r="BU25" s="5"/>
      <c r="BV25" s="4"/>
      <c r="BW25" s="1"/>
      <c r="BX25" s="2"/>
      <c r="BY25" s="2"/>
      <c r="BZ25" s="5"/>
      <c r="CA25" s="4"/>
      <c r="CB25" s="1"/>
      <c r="CC25" s="1"/>
      <c r="CD25" s="2"/>
      <c r="CE25" s="2"/>
      <c r="CF25" s="1"/>
    </row>
    <row r="26" spans="1:90" x14ac:dyDescent="0.25">
      <c r="A26" t="str">
        <f t="shared" si="5"/>
        <v>Kotak Mahindra Bank</v>
      </c>
      <c r="B26" s="9">
        <f t="shared" si="2"/>
        <v>6.375</v>
      </c>
      <c r="C26">
        <v>42795</v>
      </c>
      <c r="D26">
        <v>2017</v>
      </c>
      <c r="E26">
        <v>954.38</v>
      </c>
      <c r="F26">
        <v>225880.36</v>
      </c>
      <c r="G26">
        <v>32248.29</v>
      </c>
      <c r="H26">
        <v>11142.99</v>
      </c>
      <c r="I26">
        <v>312172.09000000003</v>
      </c>
      <c r="J26">
        <v>10877.52</v>
      </c>
      <c r="K26">
        <v>13798.02</v>
      </c>
      <c r="L26">
        <v>71189.09</v>
      </c>
      <c r="M26">
        <v>205694.81</v>
      </c>
      <c r="N26">
        <v>1651.55</v>
      </c>
      <c r="O26">
        <v>8961.1</v>
      </c>
      <c r="P26">
        <v>312172.09000000003</v>
      </c>
      <c r="Q26">
        <v>0</v>
      </c>
      <c r="R26">
        <v>0</v>
      </c>
      <c r="S26">
        <v>17</v>
      </c>
      <c r="T26">
        <v>0</v>
      </c>
      <c r="U26">
        <v>0</v>
      </c>
      <c r="V26">
        <v>0</v>
      </c>
      <c r="W26">
        <v>0</v>
      </c>
      <c r="X26">
        <v>4467.9399999999996</v>
      </c>
      <c r="Y26">
        <v>2</v>
      </c>
      <c r="Z26">
        <v>1544.37</v>
      </c>
      <c r="AA26">
        <v>1</v>
      </c>
      <c r="AB26">
        <v>2</v>
      </c>
      <c r="AC26">
        <v>0</v>
      </c>
      <c r="AD26">
        <v>0</v>
      </c>
      <c r="AE26">
        <v>0</v>
      </c>
      <c r="AF26">
        <v>13402.1</v>
      </c>
      <c r="AG26">
        <v>3681.04</v>
      </c>
      <c r="AH26">
        <v>218.32</v>
      </c>
      <c r="AI26">
        <v>397.47</v>
      </c>
      <c r="AJ26">
        <v>17698.93</v>
      </c>
      <c r="AK26">
        <v>3477.16</v>
      </c>
      <c r="AL26">
        <v>21176.09</v>
      </c>
      <c r="AM26">
        <v>9572.7800000000007</v>
      </c>
      <c r="AN26">
        <v>2768.53</v>
      </c>
      <c r="AO26">
        <v>290.66000000000003</v>
      </c>
      <c r="AP26">
        <v>2559.3000000000002</v>
      </c>
      <c r="AQ26">
        <v>5618.5</v>
      </c>
      <c r="AR26">
        <v>1800.31</v>
      </c>
      <c r="AS26">
        <v>-63.74</v>
      </c>
      <c r="AT26">
        <v>836.74</v>
      </c>
      <c r="AU26">
        <v>2573.31</v>
      </c>
      <c r="AV26">
        <v>17764.59</v>
      </c>
      <c r="AW26">
        <v>3411.5</v>
      </c>
      <c r="AX26">
        <v>3411.5</v>
      </c>
      <c r="AY26">
        <v>8214.1200000000008</v>
      </c>
      <c r="AZ26" t="e">
        <v>#N/A</v>
      </c>
      <c r="BA26">
        <v>11625.62</v>
      </c>
      <c r="BB26">
        <v>0</v>
      </c>
      <c r="BC26">
        <v>852.88</v>
      </c>
      <c r="BD26">
        <v>10.55</v>
      </c>
      <c r="BE26">
        <v>0</v>
      </c>
      <c r="BF26">
        <v>7.0000000000000007E-2</v>
      </c>
      <c r="BG26">
        <v>10756.29</v>
      </c>
      <c r="BH26">
        <v>11625.62</v>
      </c>
      <c r="BI26">
        <v>0</v>
      </c>
      <c r="BJ26">
        <v>0</v>
      </c>
      <c r="BK26" t="e">
        <v>#N/A</v>
      </c>
      <c r="BL26" s="5"/>
      <c r="BM26" s="4"/>
      <c r="BN26" s="5"/>
      <c r="BO26" s="2"/>
      <c r="BP26" s="5"/>
      <c r="BQ26" s="4"/>
      <c r="BR26" s="4"/>
      <c r="BS26" s="4"/>
      <c r="BT26" s="4"/>
      <c r="BU26" s="5"/>
      <c r="BV26" s="4"/>
      <c r="BW26" s="1"/>
      <c r="BX26" s="2"/>
      <c r="BY26" s="5"/>
      <c r="BZ26" s="4"/>
      <c r="CA26" s="1"/>
      <c r="CB26" s="1"/>
      <c r="CC26" s="2"/>
      <c r="CD26" s="2"/>
      <c r="CE26" s="1"/>
    </row>
    <row r="27" spans="1:90" x14ac:dyDescent="0.25">
      <c r="A27" t="s">
        <v>69</v>
      </c>
      <c r="B27" s="9">
        <f>B22</f>
        <v>5.37</v>
      </c>
      <c r="C27" t="s">
        <v>62</v>
      </c>
      <c r="D27">
        <v>2022</v>
      </c>
      <c r="E27">
        <v>613.95000000000005</v>
      </c>
      <c r="F27">
        <v>821720.91</v>
      </c>
      <c r="G27">
        <v>185133.86</v>
      </c>
      <c r="H27">
        <v>53297.88</v>
      </c>
      <c r="I27">
        <v>1175178.1100000001</v>
      </c>
      <c r="J27">
        <v>94034.51</v>
      </c>
      <c r="K27">
        <v>16952.62</v>
      </c>
      <c r="L27">
        <v>275597.2</v>
      </c>
      <c r="M27">
        <v>707695.95</v>
      </c>
      <c r="N27">
        <v>4572.3500000000004</v>
      </c>
      <c r="O27">
        <v>76325.48</v>
      </c>
      <c r="P27">
        <v>1175178.1100000001</v>
      </c>
      <c r="Q27">
        <v>0</v>
      </c>
      <c r="R27">
        <v>0</v>
      </c>
      <c r="S27">
        <v>18.54</v>
      </c>
      <c r="T27">
        <v>0</v>
      </c>
      <c r="U27">
        <v>0</v>
      </c>
      <c r="V27">
        <v>0</v>
      </c>
      <c r="W27">
        <v>0</v>
      </c>
      <c r="X27">
        <v>218.22</v>
      </c>
      <c r="Y27">
        <v>3</v>
      </c>
      <c r="Z27">
        <v>55.12</v>
      </c>
      <c r="AA27">
        <v>0.73</v>
      </c>
      <c r="AB27">
        <v>1</v>
      </c>
      <c r="AC27">
        <v>0</v>
      </c>
      <c r="AD27">
        <v>0</v>
      </c>
      <c r="AE27">
        <v>0</v>
      </c>
      <c r="AF27">
        <v>49616.58</v>
      </c>
      <c r="AG27">
        <v>14618.92</v>
      </c>
      <c r="AH27">
        <v>1528.15</v>
      </c>
      <c r="AI27">
        <v>1613.18</v>
      </c>
      <c r="AJ27">
        <v>67376.83</v>
      </c>
      <c r="AK27">
        <v>15220.54</v>
      </c>
      <c r="AL27">
        <v>82597.37</v>
      </c>
      <c r="AM27">
        <v>34244.61</v>
      </c>
      <c r="AN27">
        <v>7612.55</v>
      </c>
      <c r="AO27">
        <v>0</v>
      </c>
      <c r="AP27">
        <v>15998.2</v>
      </c>
      <c r="AQ27">
        <v>23610.75</v>
      </c>
      <c r="AR27">
        <v>4357.08</v>
      </c>
      <c r="AS27">
        <v>0</v>
      </c>
      <c r="AT27">
        <v>7359.45</v>
      </c>
      <c r="AU27">
        <v>11716.53</v>
      </c>
      <c r="AV27">
        <v>69571.89</v>
      </c>
      <c r="AW27">
        <v>13025.48</v>
      </c>
      <c r="AX27">
        <v>13025.48</v>
      </c>
      <c r="AY27">
        <v>0</v>
      </c>
      <c r="AZ27" t="e">
        <v>#N/A</v>
      </c>
      <c r="BA27">
        <v>0</v>
      </c>
      <c r="BB27">
        <v>0</v>
      </c>
      <c r="BC27">
        <v>0</v>
      </c>
      <c r="BD27">
        <v>0</v>
      </c>
      <c r="BE27" t="e">
        <v>#N/A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42.48</v>
      </c>
      <c r="BL27">
        <v>7.58</v>
      </c>
      <c r="BM27" s="4"/>
      <c r="BN27" s="2"/>
      <c r="BO27" s="5"/>
      <c r="BP27" s="4"/>
      <c r="BQ27" s="4"/>
      <c r="BR27" s="4"/>
      <c r="BS27" s="4"/>
      <c r="BT27" s="2"/>
      <c r="BU27" s="4"/>
      <c r="BV27" s="1"/>
      <c r="BW27" s="2"/>
      <c r="BX27" s="2"/>
      <c r="BY27" s="2"/>
      <c r="BZ27" s="2"/>
      <c r="CA27" s="5"/>
      <c r="CB27" s="2"/>
      <c r="CC27" s="2"/>
      <c r="CD27" s="4"/>
      <c r="CE27" s="1"/>
      <c r="CF27" s="1"/>
      <c r="CG27" s="2"/>
      <c r="CH27" s="2"/>
      <c r="CI27" s="1"/>
      <c r="CJ27" s="2"/>
    </row>
    <row r="28" spans="1:90" x14ac:dyDescent="0.25">
      <c r="A28" t="str">
        <f t="shared" ref="A28:A31" si="6">A27</f>
        <v>Axis Bank</v>
      </c>
      <c r="B28" s="9">
        <f t="shared" si="2"/>
        <v>4.2666700000000004</v>
      </c>
      <c r="C28">
        <v>44256</v>
      </c>
      <c r="D28">
        <v>2021</v>
      </c>
      <c r="E28">
        <v>612.75</v>
      </c>
      <c r="F28">
        <v>707306.08</v>
      </c>
      <c r="G28">
        <v>142873.16</v>
      </c>
      <c r="H28">
        <v>44336.17</v>
      </c>
      <c r="I28">
        <v>996118.42</v>
      </c>
      <c r="J28">
        <v>51808.56</v>
      </c>
      <c r="K28">
        <v>9921.26</v>
      </c>
      <c r="L28">
        <v>226119.62</v>
      </c>
      <c r="M28">
        <v>623720.18999999994</v>
      </c>
      <c r="N28">
        <v>4245.03</v>
      </c>
      <c r="O28">
        <v>80303.759999999995</v>
      </c>
      <c r="P28">
        <v>996118.42</v>
      </c>
      <c r="Q28">
        <v>4594</v>
      </c>
      <c r="R28">
        <v>78307</v>
      </c>
      <c r="S28">
        <v>19.12</v>
      </c>
      <c r="T28">
        <v>0</v>
      </c>
      <c r="U28">
        <v>16.47</v>
      </c>
      <c r="V28">
        <v>2.65</v>
      </c>
      <c r="W28">
        <v>0</v>
      </c>
      <c r="X28">
        <v>25314.84</v>
      </c>
      <c r="Y28">
        <v>4</v>
      </c>
      <c r="Z28">
        <v>6993.52</v>
      </c>
      <c r="AA28">
        <v>1.05</v>
      </c>
      <c r="AB28">
        <v>1</v>
      </c>
      <c r="AC28">
        <v>0</v>
      </c>
      <c r="AD28">
        <v>50375.27</v>
      </c>
      <c r="AE28">
        <v>80303.759999999995</v>
      </c>
      <c r="AF28">
        <v>47918.86</v>
      </c>
      <c r="AG28">
        <v>12558.21</v>
      </c>
      <c r="AH28">
        <v>1037.8800000000001</v>
      </c>
      <c r="AI28">
        <v>2130.34</v>
      </c>
      <c r="AJ28">
        <v>63645.29</v>
      </c>
      <c r="AK28">
        <v>14838.2</v>
      </c>
      <c r="AL28">
        <v>78483.490000000005</v>
      </c>
      <c r="AM28">
        <v>34406.17</v>
      </c>
      <c r="AN28">
        <v>6164.01</v>
      </c>
      <c r="AO28">
        <v>948.15</v>
      </c>
      <c r="AP28">
        <v>11262.98</v>
      </c>
      <c r="AQ28">
        <v>18375.150000000001</v>
      </c>
      <c r="AR28">
        <v>2489.14</v>
      </c>
      <c r="AS28">
        <v>-271.79000000000002</v>
      </c>
      <c r="AT28">
        <v>16896.330000000002</v>
      </c>
      <c r="AU28">
        <v>19113.68</v>
      </c>
      <c r="AV28">
        <v>71894.990000000005</v>
      </c>
      <c r="AW28">
        <v>6588.5</v>
      </c>
      <c r="AX28">
        <v>6588.5</v>
      </c>
      <c r="AY28">
        <v>26190.45</v>
      </c>
      <c r="AZ28" t="e">
        <v>#N/A</v>
      </c>
      <c r="BA28">
        <v>32778.959999999999</v>
      </c>
      <c r="BB28">
        <v>0</v>
      </c>
      <c r="BC28">
        <v>1647.13</v>
      </c>
      <c r="BD28">
        <v>848.23</v>
      </c>
      <c r="BE28" t="e">
        <v>#N/A</v>
      </c>
      <c r="BF28">
        <v>0</v>
      </c>
      <c r="BG28">
        <v>29957.599999999999</v>
      </c>
      <c r="BH28">
        <v>32778.959999999999</v>
      </c>
      <c r="BI28">
        <v>0</v>
      </c>
      <c r="BJ28">
        <v>0</v>
      </c>
      <c r="BK28">
        <v>22.15</v>
      </c>
      <c r="BL28" s="4">
        <f>15.15/2</f>
        <v>7.5750000000000002</v>
      </c>
      <c r="BM28" s="4"/>
      <c r="BN28" s="2"/>
      <c r="BO28" s="5"/>
      <c r="BP28" s="4"/>
      <c r="BQ28" s="4"/>
      <c r="BR28" s="1"/>
      <c r="BS28" s="1"/>
      <c r="BT28" s="2"/>
      <c r="BU28" s="1"/>
      <c r="BV28" s="1"/>
      <c r="BW28" s="2"/>
      <c r="BX28" s="2"/>
      <c r="BY28" s="2"/>
      <c r="BZ28" s="2"/>
      <c r="CA28" s="2"/>
      <c r="CB28" s="2"/>
      <c r="CC28" s="2"/>
      <c r="CD28" s="1"/>
      <c r="CE28" s="1"/>
      <c r="CF28" s="1"/>
      <c r="CG28" s="2"/>
      <c r="CH28" s="2"/>
      <c r="CI28" s="1"/>
      <c r="CJ28" s="2"/>
    </row>
    <row r="29" spans="1:90" x14ac:dyDescent="0.25">
      <c r="A29" t="str">
        <f t="shared" si="6"/>
        <v>Axis Bank</v>
      </c>
      <c r="B29" s="9">
        <f t="shared" si="2"/>
        <v>4.2666666666666666</v>
      </c>
      <c r="C29">
        <v>43891</v>
      </c>
      <c r="D29">
        <v>2020</v>
      </c>
      <c r="E29">
        <v>612.75</v>
      </c>
      <c r="F29">
        <v>707306.08</v>
      </c>
      <c r="G29">
        <v>142873.16</v>
      </c>
      <c r="H29">
        <v>44336.17</v>
      </c>
      <c r="I29">
        <v>996118.42</v>
      </c>
      <c r="J29">
        <v>51808.56</v>
      </c>
      <c r="K29">
        <v>9921.26</v>
      </c>
      <c r="L29">
        <v>226119.62</v>
      </c>
      <c r="M29">
        <v>623720.18999999994</v>
      </c>
      <c r="N29">
        <v>4245.03</v>
      </c>
      <c r="O29">
        <v>80303.759999999995</v>
      </c>
      <c r="P29">
        <v>996118.42</v>
      </c>
      <c r="Q29">
        <v>0</v>
      </c>
      <c r="R29">
        <v>0</v>
      </c>
      <c r="S29">
        <v>19.12</v>
      </c>
      <c r="T29">
        <v>0</v>
      </c>
      <c r="U29">
        <v>0</v>
      </c>
      <c r="V29">
        <v>0</v>
      </c>
      <c r="W29">
        <v>0</v>
      </c>
      <c r="X29">
        <v>25314.84</v>
      </c>
      <c r="Y29">
        <v>4</v>
      </c>
      <c r="Z29">
        <v>6993.52</v>
      </c>
      <c r="AA29">
        <v>1.05</v>
      </c>
      <c r="AB29">
        <v>1</v>
      </c>
      <c r="AC29">
        <v>0</v>
      </c>
      <c r="AD29">
        <v>0</v>
      </c>
      <c r="AE29">
        <v>0</v>
      </c>
      <c r="AF29">
        <v>48302.97</v>
      </c>
      <c r="AG29">
        <v>11246.03</v>
      </c>
      <c r="AH29">
        <v>1095.26</v>
      </c>
      <c r="AI29">
        <v>1990.9</v>
      </c>
      <c r="AJ29">
        <v>62635.16</v>
      </c>
      <c r="AK29">
        <v>15536.56</v>
      </c>
      <c r="AL29">
        <v>78171.72</v>
      </c>
      <c r="AM29">
        <v>37428.949999999997</v>
      </c>
      <c r="AN29">
        <v>5321</v>
      </c>
      <c r="AO29">
        <v>772.95</v>
      </c>
      <c r="AP29">
        <v>11210.67</v>
      </c>
      <c r="AQ29">
        <v>17304.62</v>
      </c>
      <c r="AR29">
        <v>2891.25</v>
      </c>
      <c r="AS29">
        <v>385.76</v>
      </c>
      <c r="AT29">
        <v>18533.91</v>
      </c>
      <c r="AU29">
        <v>21810.92</v>
      </c>
      <c r="AV29">
        <v>76544.5</v>
      </c>
      <c r="AW29">
        <v>1627.22</v>
      </c>
      <c r="AX29">
        <v>1627.22</v>
      </c>
      <c r="AY29">
        <v>24323</v>
      </c>
      <c r="AZ29" t="e">
        <v>#N/A</v>
      </c>
      <c r="BA29">
        <v>25950.21</v>
      </c>
      <c r="BB29">
        <v>0</v>
      </c>
      <c r="BC29">
        <v>406.8</v>
      </c>
      <c r="BD29">
        <v>340.52</v>
      </c>
      <c r="BE29" t="e">
        <v>#N/A</v>
      </c>
      <c r="BF29">
        <v>0</v>
      </c>
      <c r="BG29">
        <v>24585.17</v>
      </c>
      <c r="BH29">
        <v>25950.21</v>
      </c>
      <c r="BI29">
        <v>0</v>
      </c>
      <c r="BJ29">
        <v>0</v>
      </c>
      <c r="BK29">
        <v>5.99</v>
      </c>
      <c r="BL29" s="5">
        <f>17.35/2</f>
        <v>8.6750000000000007</v>
      </c>
      <c r="BM29" s="1"/>
      <c r="BN29" s="2"/>
      <c r="BO29" s="2"/>
      <c r="BP29" s="1"/>
      <c r="BQ29" s="1"/>
      <c r="BR29" s="1"/>
      <c r="BS29" s="1"/>
      <c r="BT29" s="2"/>
      <c r="BU29" s="1"/>
      <c r="BV29" s="1"/>
      <c r="BW29" s="2"/>
      <c r="BX29" s="2"/>
      <c r="BY29" s="2"/>
      <c r="BZ29" s="2"/>
      <c r="CA29" s="1"/>
      <c r="CB29" s="1"/>
      <c r="CC29" s="1"/>
      <c r="CD29" s="2"/>
      <c r="CE29" s="2"/>
      <c r="CF29" s="1"/>
      <c r="CG29" s="2"/>
      <c r="CH29" s="2"/>
      <c r="CI29" s="2"/>
      <c r="CJ29" s="2"/>
      <c r="CK29" s="3"/>
      <c r="CL29" s="2"/>
    </row>
    <row r="30" spans="1:90" x14ac:dyDescent="0.25">
      <c r="A30" t="str">
        <f t="shared" si="6"/>
        <v>Axis Bank</v>
      </c>
      <c r="B30" s="9">
        <f t="shared" si="2"/>
        <v>5.71</v>
      </c>
      <c r="C30">
        <v>43525</v>
      </c>
      <c r="D30">
        <v>2019</v>
      </c>
      <c r="E30">
        <v>564.34</v>
      </c>
      <c r="F30">
        <v>640104.93999999994</v>
      </c>
      <c r="G30">
        <v>147954.13</v>
      </c>
      <c r="H30">
        <v>42157.9</v>
      </c>
      <c r="I30">
        <v>915164.82</v>
      </c>
      <c r="J30">
        <v>84959.24</v>
      </c>
      <c r="K30">
        <v>12309.04</v>
      </c>
      <c r="L30">
        <v>156734.32</v>
      </c>
      <c r="M30">
        <v>571424.16</v>
      </c>
      <c r="N30">
        <v>4312.8999999999996</v>
      </c>
      <c r="O30">
        <v>85425.16</v>
      </c>
      <c r="P30">
        <v>915164.82</v>
      </c>
      <c r="Q30">
        <v>4528</v>
      </c>
      <c r="R30">
        <v>74140</v>
      </c>
      <c r="S30">
        <v>17.53</v>
      </c>
      <c r="T30">
        <v>0</v>
      </c>
      <c r="U30">
        <v>14.49</v>
      </c>
      <c r="V30">
        <v>3.04</v>
      </c>
      <c r="W30">
        <v>0</v>
      </c>
      <c r="X30">
        <v>30233.82</v>
      </c>
      <c r="Y30">
        <v>5</v>
      </c>
      <c r="Z30">
        <v>9360.41</v>
      </c>
      <c r="AA30">
        <v>1.56</v>
      </c>
      <c r="AB30">
        <v>2</v>
      </c>
      <c r="AC30">
        <v>0</v>
      </c>
      <c r="AD30">
        <v>47842.76</v>
      </c>
      <c r="AE30">
        <v>922968.76</v>
      </c>
      <c r="AF30">
        <v>41322.019999999997</v>
      </c>
      <c r="AG30">
        <v>11349.07</v>
      </c>
      <c r="AH30">
        <v>693.35</v>
      </c>
      <c r="AI30">
        <v>1621.33</v>
      </c>
      <c r="AJ30">
        <v>54985.77</v>
      </c>
      <c r="AK30">
        <v>13130.34</v>
      </c>
      <c r="AL30">
        <v>68116.11</v>
      </c>
      <c r="AM30">
        <v>33277.599999999999</v>
      </c>
      <c r="AN30">
        <v>4747.32</v>
      </c>
      <c r="AO30">
        <v>709.72</v>
      </c>
      <c r="AP30">
        <v>10376.36</v>
      </c>
      <c r="AQ30">
        <v>15833.41</v>
      </c>
      <c r="AR30">
        <v>3009.84</v>
      </c>
      <c r="AS30">
        <v>-712.36</v>
      </c>
      <c r="AT30">
        <v>12031.02</v>
      </c>
      <c r="AU30">
        <v>14328.5</v>
      </c>
      <c r="AV30">
        <v>63439.5</v>
      </c>
      <c r="AW30">
        <v>4676.6099999999997</v>
      </c>
      <c r="AX30">
        <v>4676.6099999999997</v>
      </c>
      <c r="AY30">
        <v>23043.05</v>
      </c>
      <c r="AZ30" t="e">
        <v>#N/A</v>
      </c>
      <c r="BA30">
        <v>27719.66</v>
      </c>
      <c r="BB30">
        <v>0</v>
      </c>
      <c r="BC30">
        <v>1169.1500000000001</v>
      </c>
      <c r="BD30">
        <v>125.09</v>
      </c>
      <c r="BE30" t="e">
        <v>#N/A</v>
      </c>
      <c r="BF30">
        <v>0</v>
      </c>
      <c r="BG30">
        <v>25928.28</v>
      </c>
      <c r="BH30">
        <v>27719.66</v>
      </c>
      <c r="BI30">
        <v>0</v>
      </c>
      <c r="BJ30">
        <v>0</v>
      </c>
      <c r="BK30">
        <v>18.2</v>
      </c>
      <c r="BL30" s="2">
        <f>+(9.4+9.75)/2</f>
        <v>9.5749999999999993</v>
      </c>
      <c r="BM30" s="4"/>
      <c r="BN30" s="5"/>
      <c r="BO30" s="5"/>
      <c r="BP30" s="4"/>
      <c r="BQ30" s="4"/>
      <c r="BR30" s="4"/>
      <c r="BS30" s="4"/>
      <c r="BT30" s="2"/>
      <c r="BU30" s="1"/>
      <c r="BV30" s="1"/>
      <c r="BW30" s="2"/>
      <c r="BX30" s="2"/>
      <c r="BY30" s="2"/>
      <c r="BZ30" s="2"/>
      <c r="CA30" s="1"/>
      <c r="CB30" s="1"/>
      <c r="CC30" s="1"/>
      <c r="CD30" s="2"/>
      <c r="CE30" s="2"/>
      <c r="CF30" s="1"/>
      <c r="CG30" s="2"/>
      <c r="CH30" s="2"/>
    </row>
    <row r="31" spans="1:90" x14ac:dyDescent="0.25">
      <c r="A31" t="str">
        <f t="shared" si="6"/>
        <v>Axis Bank</v>
      </c>
      <c r="B31" s="9">
        <f t="shared" si="2"/>
        <v>6.375</v>
      </c>
      <c r="C31">
        <v>43160</v>
      </c>
      <c r="D31">
        <v>2018</v>
      </c>
      <c r="E31">
        <v>564.34</v>
      </c>
      <c r="F31">
        <v>640104.93999999994</v>
      </c>
      <c r="G31">
        <v>147954.13</v>
      </c>
      <c r="H31">
        <v>42157.9</v>
      </c>
      <c r="I31">
        <v>915164.82</v>
      </c>
      <c r="J31">
        <v>84959.24</v>
      </c>
      <c r="K31">
        <v>12309.04</v>
      </c>
      <c r="L31">
        <v>156734.32</v>
      </c>
      <c r="M31">
        <v>571424.16</v>
      </c>
      <c r="N31">
        <v>4312.8999999999996</v>
      </c>
      <c r="O31">
        <v>85425.16</v>
      </c>
      <c r="P31">
        <v>915164.82</v>
      </c>
      <c r="Q31">
        <v>0</v>
      </c>
      <c r="R31">
        <v>0</v>
      </c>
      <c r="S31">
        <v>18</v>
      </c>
      <c r="T31">
        <v>0</v>
      </c>
      <c r="U31">
        <v>0</v>
      </c>
      <c r="V31">
        <v>0</v>
      </c>
      <c r="W31">
        <v>0</v>
      </c>
      <c r="X31">
        <v>30233.82</v>
      </c>
      <c r="Y31">
        <v>5</v>
      </c>
      <c r="Z31">
        <v>9360.41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34137.47</v>
      </c>
      <c r="AG31">
        <v>9983.2999999999993</v>
      </c>
      <c r="AH31">
        <v>387.83</v>
      </c>
      <c r="AI31">
        <v>1271.71</v>
      </c>
      <c r="AJ31">
        <v>45780.31</v>
      </c>
      <c r="AK31">
        <v>10967.09</v>
      </c>
      <c r="AL31">
        <v>56747.4</v>
      </c>
      <c r="AM31">
        <v>27162.58</v>
      </c>
      <c r="AN31">
        <v>4312.96</v>
      </c>
      <c r="AO31">
        <v>568.1</v>
      </c>
      <c r="AP31">
        <v>9109.2900000000009</v>
      </c>
      <c r="AQ31">
        <v>13990.34</v>
      </c>
      <c r="AR31">
        <v>1671.19</v>
      </c>
      <c r="AS31">
        <v>-182.53</v>
      </c>
      <c r="AT31">
        <v>13830.14</v>
      </c>
      <c r="AU31">
        <v>15318.8</v>
      </c>
      <c r="AV31">
        <v>56471.72</v>
      </c>
      <c r="AW31">
        <v>275.68</v>
      </c>
      <c r="AX31">
        <v>275.68</v>
      </c>
      <c r="AY31">
        <v>24448.33</v>
      </c>
      <c r="AZ31" t="e">
        <v>#N/A</v>
      </c>
      <c r="BA31">
        <v>24724.01</v>
      </c>
      <c r="BB31">
        <v>0</v>
      </c>
      <c r="BC31">
        <v>68.92</v>
      </c>
      <c r="BD31">
        <v>101.66</v>
      </c>
      <c r="BE31" t="e">
        <v>#N/A</v>
      </c>
      <c r="BF31">
        <v>1405.28</v>
      </c>
      <c r="BG31">
        <v>23043.05</v>
      </c>
      <c r="BH31">
        <v>24724.01</v>
      </c>
      <c r="BI31">
        <v>0</v>
      </c>
      <c r="BJ31">
        <v>0</v>
      </c>
      <c r="BK31">
        <v>1.1299999999999999</v>
      </c>
      <c r="BL31" s="4">
        <v>9.5000000000000001E-2</v>
      </c>
      <c r="BM31" s="4"/>
      <c r="BN31" s="2"/>
      <c r="BO31" s="5"/>
      <c r="BP31" s="4"/>
      <c r="BQ31" s="4"/>
      <c r="BR31" s="4"/>
      <c r="BS31" s="4"/>
      <c r="BT31" s="2"/>
      <c r="BU31" s="4"/>
      <c r="BV31" s="1"/>
      <c r="BW31" s="2"/>
      <c r="BX31" s="2"/>
      <c r="BY31" s="5"/>
      <c r="BZ31" s="2"/>
      <c r="CA31" s="4"/>
      <c r="CB31" s="1"/>
      <c r="CC31" s="1"/>
      <c r="CD31" s="2"/>
      <c r="CE31" s="2"/>
      <c r="CF31" s="1"/>
      <c r="CG31" s="2"/>
    </row>
    <row r="32" spans="1:90" x14ac:dyDescent="0.25">
      <c r="A32" t="s">
        <v>70</v>
      </c>
      <c r="B32" s="9">
        <f>B27</f>
        <v>5.37</v>
      </c>
      <c r="C32" t="s">
        <v>62</v>
      </c>
      <c r="D32">
        <v>2022</v>
      </c>
      <c r="E32">
        <v>1610.77</v>
      </c>
      <c r="F32">
        <v>96330.61</v>
      </c>
      <c r="G32">
        <v>19921.23</v>
      </c>
      <c r="H32">
        <v>5233.55</v>
      </c>
      <c r="I32">
        <v>138866.54999999999</v>
      </c>
      <c r="J32">
        <v>4942.5600000000004</v>
      </c>
      <c r="K32">
        <v>4378.79</v>
      </c>
      <c r="L32">
        <v>29078.71</v>
      </c>
      <c r="M32">
        <v>93974.93</v>
      </c>
      <c r="N32">
        <v>587.89</v>
      </c>
      <c r="O32">
        <v>5903.67</v>
      </c>
      <c r="P32">
        <v>138866.54999999999</v>
      </c>
      <c r="Q32">
        <v>0</v>
      </c>
      <c r="R32">
        <v>0</v>
      </c>
      <c r="S32">
        <v>20.100000000000001</v>
      </c>
      <c r="T32">
        <v>0</v>
      </c>
      <c r="U32">
        <v>0</v>
      </c>
      <c r="V32">
        <v>0</v>
      </c>
      <c r="W32">
        <v>0</v>
      </c>
      <c r="X32">
        <v>6380</v>
      </c>
      <c r="Y32">
        <v>6</v>
      </c>
      <c r="Z32">
        <v>1564.23</v>
      </c>
      <c r="AA32">
        <v>1.66</v>
      </c>
      <c r="AB32">
        <v>0</v>
      </c>
      <c r="AC32">
        <v>0</v>
      </c>
      <c r="AD32" t="e">
        <v>#N/A</v>
      </c>
      <c r="AE32">
        <v>0</v>
      </c>
      <c r="AF32">
        <v>12183.9</v>
      </c>
      <c r="AG32">
        <v>1478.3</v>
      </c>
      <c r="AH32">
        <v>140.51</v>
      </c>
      <c r="AI32">
        <v>68.41</v>
      </c>
      <c r="AJ32">
        <v>13871.12</v>
      </c>
      <c r="AK32">
        <v>2822.82</v>
      </c>
      <c r="AL32">
        <v>16693.939999999999</v>
      </c>
      <c r="AM32">
        <v>5157.1000000000004</v>
      </c>
      <c r="AN32">
        <v>2134.88</v>
      </c>
      <c r="AO32">
        <v>0</v>
      </c>
      <c r="AP32">
        <v>1388.56</v>
      </c>
      <c r="AQ32">
        <v>3523.44</v>
      </c>
      <c r="AR32">
        <v>2.83</v>
      </c>
      <c r="AS32">
        <v>0</v>
      </c>
      <c r="AT32">
        <v>7884.78</v>
      </c>
      <c r="AU32">
        <v>7887.61</v>
      </c>
      <c r="AV32">
        <v>16568.150000000001</v>
      </c>
      <c r="AW32">
        <v>125.79</v>
      </c>
      <c r="AX32">
        <v>125.79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t="e">
        <v>#N/A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0.78</v>
      </c>
      <c r="BL32">
        <v>7.58</v>
      </c>
      <c r="BM32" s="1"/>
      <c r="BN32" s="2"/>
      <c r="BO32" s="2"/>
      <c r="BP32" s="1"/>
      <c r="BQ32" s="1"/>
      <c r="BR32" s="1"/>
      <c r="BS32" s="1"/>
      <c r="BT32" s="2"/>
      <c r="BU32" s="1"/>
      <c r="BV32" s="1"/>
      <c r="BW32" s="2"/>
      <c r="BX32" s="2"/>
      <c r="BY32" s="2"/>
      <c r="BZ32" s="2"/>
      <c r="CA32" s="2"/>
      <c r="CB32" s="1"/>
      <c r="CC32" s="1"/>
      <c r="CD32" s="1"/>
      <c r="CE32" s="2"/>
      <c r="CF32" s="2"/>
      <c r="CG32" s="1"/>
      <c r="CH32" s="2"/>
      <c r="CI32" s="2"/>
      <c r="CJ32" s="2"/>
      <c r="CK32" s="2"/>
      <c r="CL32" s="3"/>
    </row>
    <row r="33" spans="1:94" x14ac:dyDescent="0.25">
      <c r="A33" t="str">
        <f t="shared" ref="A33:A36" si="7">A32</f>
        <v>Bandhan Bank</v>
      </c>
      <c r="B33" s="9">
        <f t="shared" si="2"/>
        <v>4.2666700000000004</v>
      </c>
      <c r="C33">
        <v>44256</v>
      </c>
      <c r="D33">
        <v>2021</v>
      </c>
      <c r="E33">
        <v>1610.6</v>
      </c>
      <c r="F33">
        <v>77972.22</v>
      </c>
      <c r="G33">
        <v>16960.36</v>
      </c>
      <c r="H33">
        <v>2652.29</v>
      </c>
      <c r="I33">
        <v>114993.05</v>
      </c>
      <c r="J33">
        <v>5235.3900000000003</v>
      </c>
      <c r="K33">
        <v>957.56</v>
      </c>
      <c r="L33">
        <v>25155.39</v>
      </c>
      <c r="M33">
        <v>81612.88</v>
      </c>
      <c r="N33">
        <v>486.71</v>
      </c>
      <c r="O33">
        <v>1545.13</v>
      </c>
      <c r="P33">
        <v>114993.05</v>
      </c>
      <c r="Q33">
        <v>1147</v>
      </c>
      <c r="R33">
        <v>49445</v>
      </c>
      <c r="S33">
        <v>23.47</v>
      </c>
      <c r="T33">
        <v>0</v>
      </c>
      <c r="U33">
        <v>22.48</v>
      </c>
      <c r="V33">
        <v>0.99</v>
      </c>
      <c r="W33">
        <v>0</v>
      </c>
      <c r="X33">
        <v>5757.76</v>
      </c>
      <c r="Y33">
        <v>7</v>
      </c>
      <c r="Z33">
        <v>2861.03</v>
      </c>
      <c r="AA33">
        <v>3.51</v>
      </c>
      <c r="AB33">
        <v>4</v>
      </c>
      <c r="AC33">
        <v>0</v>
      </c>
      <c r="AD33" t="e">
        <v>#N/A</v>
      </c>
      <c r="AE33">
        <v>1341.91</v>
      </c>
      <c r="AF33">
        <v>10891.79</v>
      </c>
      <c r="AG33">
        <v>1174.1500000000001</v>
      </c>
      <c r="AH33">
        <v>118.21</v>
      </c>
      <c r="AI33">
        <v>340.05</v>
      </c>
      <c r="AJ33">
        <v>12524.21</v>
      </c>
      <c r="AK33">
        <v>2109.06</v>
      </c>
      <c r="AL33">
        <v>14633.27</v>
      </c>
      <c r="AM33">
        <v>4960.8599999999997</v>
      </c>
      <c r="AN33">
        <v>1664.63</v>
      </c>
      <c r="AO33">
        <v>103.06</v>
      </c>
      <c r="AP33">
        <v>1049.46</v>
      </c>
      <c r="AQ33">
        <v>2817.16</v>
      </c>
      <c r="AR33">
        <v>761.52</v>
      </c>
      <c r="AS33">
        <v>-18.32</v>
      </c>
      <c r="AT33">
        <v>3906.6</v>
      </c>
      <c r="AU33">
        <v>4649.8</v>
      </c>
      <c r="AV33">
        <v>12427.81</v>
      </c>
      <c r="AW33">
        <v>2205.46</v>
      </c>
      <c r="AX33">
        <v>2205.46</v>
      </c>
      <c r="AY33">
        <v>4758.71</v>
      </c>
      <c r="AZ33">
        <v>0</v>
      </c>
      <c r="BA33">
        <v>6964.17</v>
      </c>
      <c r="BB33">
        <v>0</v>
      </c>
      <c r="BC33">
        <v>625.73</v>
      </c>
      <c r="BD33">
        <v>84.64</v>
      </c>
      <c r="BE33" t="e">
        <v>#N/A</v>
      </c>
      <c r="BF33">
        <v>0</v>
      </c>
      <c r="BG33">
        <v>6171</v>
      </c>
      <c r="BH33">
        <v>6964.17</v>
      </c>
      <c r="BI33">
        <v>0</v>
      </c>
      <c r="BJ33">
        <v>0</v>
      </c>
      <c r="BK33">
        <v>13.7</v>
      </c>
      <c r="BL33" s="4">
        <f>15.15/2</f>
        <v>7.5750000000000002</v>
      </c>
      <c r="BM33" s="4"/>
      <c r="BN33" s="2"/>
      <c r="BO33" s="2"/>
      <c r="BP33" s="5"/>
      <c r="BQ33" s="4"/>
      <c r="BR33" s="4"/>
      <c r="BS33" s="4"/>
      <c r="BT33" s="4"/>
      <c r="BU33" s="1"/>
      <c r="BV33" s="1"/>
      <c r="BW33" s="2"/>
      <c r="BX33" s="2"/>
      <c r="BY33" s="2"/>
      <c r="BZ33" s="2"/>
      <c r="CA33" s="2"/>
      <c r="CB33" s="1"/>
      <c r="CC33" s="1"/>
      <c r="CD33" s="1"/>
      <c r="CE33" s="2"/>
      <c r="CF33" s="2"/>
      <c r="CG33" s="1"/>
      <c r="CH33" s="2"/>
      <c r="CI33" s="2"/>
    </row>
    <row r="34" spans="1:94" x14ac:dyDescent="0.25">
      <c r="A34" t="str">
        <f t="shared" si="7"/>
        <v>Bandhan Bank</v>
      </c>
      <c r="B34" s="9">
        <f t="shared" si="2"/>
        <v>4.2666666666666666</v>
      </c>
      <c r="C34">
        <v>43891</v>
      </c>
      <c r="D34">
        <v>2020</v>
      </c>
      <c r="E34">
        <v>1610.6</v>
      </c>
      <c r="F34">
        <v>77972.22</v>
      </c>
      <c r="G34">
        <v>16960.36</v>
      </c>
      <c r="H34">
        <v>2652.29</v>
      </c>
      <c r="I34">
        <v>114993.05</v>
      </c>
      <c r="J34">
        <v>5235.3900000000003</v>
      </c>
      <c r="K34">
        <v>957.56</v>
      </c>
      <c r="L34">
        <v>25155.39</v>
      </c>
      <c r="M34">
        <v>81612.88</v>
      </c>
      <c r="N34">
        <v>486.71</v>
      </c>
      <c r="O34">
        <v>1545.13</v>
      </c>
      <c r="P34">
        <v>114993.05</v>
      </c>
      <c r="Q34">
        <v>0</v>
      </c>
      <c r="R34">
        <v>0</v>
      </c>
      <c r="S34">
        <v>0.23</v>
      </c>
      <c r="T34">
        <v>0</v>
      </c>
      <c r="U34">
        <v>0</v>
      </c>
      <c r="V34">
        <v>0</v>
      </c>
      <c r="W34">
        <v>0</v>
      </c>
      <c r="X34">
        <v>5757.76</v>
      </c>
      <c r="Y34">
        <v>0</v>
      </c>
      <c r="Z34">
        <v>2861.03</v>
      </c>
      <c r="AA34">
        <v>0.04</v>
      </c>
      <c r="AB34">
        <v>0</v>
      </c>
      <c r="AC34">
        <v>0</v>
      </c>
      <c r="AD34" t="e">
        <v>#N/A</v>
      </c>
      <c r="AE34">
        <v>0</v>
      </c>
      <c r="AF34">
        <v>9486.24</v>
      </c>
      <c r="AG34">
        <v>832.81</v>
      </c>
      <c r="AH34">
        <v>163.26</v>
      </c>
      <c r="AI34">
        <v>403.19</v>
      </c>
      <c r="AJ34">
        <v>10885.49</v>
      </c>
      <c r="AK34">
        <v>1549.2</v>
      </c>
      <c r="AL34">
        <v>12434.69</v>
      </c>
      <c r="AM34">
        <v>4561.58</v>
      </c>
      <c r="AN34">
        <v>1367.04</v>
      </c>
      <c r="AO34">
        <v>80.260000000000005</v>
      </c>
      <c r="AP34">
        <v>979.25</v>
      </c>
      <c r="AQ34">
        <v>2426.54</v>
      </c>
      <c r="AR34">
        <v>1192.74</v>
      </c>
      <c r="AS34">
        <v>-163.06</v>
      </c>
      <c r="AT34">
        <v>1393.15</v>
      </c>
      <c r="AU34">
        <v>2422.83</v>
      </c>
      <c r="AV34">
        <v>9410.9500000000007</v>
      </c>
      <c r="AW34">
        <v>3023.74</v>
      </c>
      <c r="AX34">
        <v>3023.74</v>
      </c>
      <c r="AY34">
        <v>3283.64</v>
      </c>
      <c r="AZ34">
        <v>-64.55</v>
      </c>
      <c r="BA34">
        <v>6242.82</v>
      </c>
      <c r="BB34">
        <v>0</v>
      </c>
      <c r="BC34">
        <v>859.06</v>
      </c>
      <c r="BD34">
        <v>11.44</v>
      </c>
      <c r="BE34" t="e">
        <v>#N/A</v>
      </c>
      <c r="BF34">
        <v>0</v>
      </c>
      <c r="BG34">
        <v>4758.71</v>
      </c>
      <c r="BH34">
        <v>6242.82</v>
      </c>
      <c r="BI34">
        <v>0</v>
      </c>
      <c r="BJ34">
        <v>0</v>
      </c>
      <c r="BK34">
        <v>18.78</v>
      </c>
      <c r="BL34" s="5">
        <f>17.35/2</f>
        <v>8.6750000000000007</v>
      </c>
      <c r="BM34" s="4"/>
      <c r="BN34" s="5"/>
      <c r="BO34" s="2"/>
      <c r="BP34" s="5"/>
      <c r="BQ34" s="4"/>
      <c r="BR34" s="4"/>
      <c r="BS34" s="4"/>
      <c r="BT34" s="4"/>
      <c r="BU34" s="4"/>
      <c r="BV34" s="1"/>
      <c r="BW34" s="2"/>
      <c r="BX34" s="5"/>
      <c r="BY34" s="2"/>
      <c r="BZ34" s="2"/>
      <c r="CA34" s="2"/>
      <c r="CB34" s="4"/>
      <c r="CC34" s="1"/>
      <c r="CD34" s="1"/>
      <c r="CE34" s="2"/>
      <c r="CF34" s="2"/>
      <c r="CG34" s="1"/>
      <c r="CH34" s="2"/>
    </row>
    <row r="35" spans="1:94" x14ac:dyDescent="0.25">
      <c r="A35" t="str">
        <f t="shared" si="7"/>
        <v>Bandhan Bank</v>
      </c>
      <c r="B35" s="9">
        <f t="shared" si="2"/>
        <v>5.71</v>
      </c>
      <c r="C35">
        <v>43525</v>
      </c>
      <c r="D35">
        <v>2019</v>
      </c>
      <c r="E35">
        <v>1610.25</v>
      </c>
      <c r="F35">
        <v>57081.5</v>
      </c>
      <c r="G35">
        <v>16379.18</v>
      </c>
      <c r="H35">
        <v>3061.66</v>
      </c>
      <c r="I35">
        <v>91717.8</v>
      </c>
      <c r="J35">
        <v>6344.91</v>
      </c>
      <c r="K35">
        <v>2008</v>
      </c>
      <c r="L35">
        <v>15351.77</v>
      </c>
      <c r="M35">
        <v>66629.95</v>
      </c>
      <c r="N35">
        <v>368.77</v>
      </c>
      <c r="O35">
        <v>1014.41</v>
      </c>
      <c r="P35">
        <v>91717.8</v>
      </c>
      <c r="Q35">
        <v>1018</v>
      </c>
      <c r="R35">
        <v>39750</v>
      </c>
      <c r="S35">
        <v>27.43</v>
      </c>
      <c r="T35">
        <v>0</v>
      </c>
      <c r="U35">
        <v>25.19</v>
      </c>
      <c r="V35">
        <v>2.2400000000000002</v>
      </c>
      <c r="W35">
        <v>0</v>
      </c>
      <c r="X35">
        <v>992.78</v>
      </c>
      <c r="Y35">
        <v>1</v>
      </c>
      <c r="Z35">
        <v>389.4</v>
      </c>
      <c r="AA35">
        <v>0.57999999999999996</v>
      </c>
      <c r="AB35">
        <v>1</v>
      </c>
      <c r="AC35">
        <v>0</v>
      </c>
      <c r="AD35" t="e">
        <v>#N/A</v>
      </c>
      <c r="AE35">
        <v>466.58</v>
      </c>
      <c r="AF35">
        <v>5727.23</v>
      </c>
      <c r="AG35">
        <v>614.53</v>
      </c>
      <c r="AH35">
        <v>73.319999999999993</v>
      </c>
      <c r="AI35">
        <v>228.28</v>
      </c>
      <c r="AJ35">
        <v>6643.37</v>
      </c>
      <c r="AK35">
        <v>1063.05</v>
      </c>
      <c r="AL35">
        <v>7706.42</v>
      </c>
      <c r="AM35">
        <v>2147.9499999999998</v>
      </c>
      <c r="AN35">
        <v>1008.69</v>
      </c>
      <c r="AO35">
        <v>78.17</v>
      </c>
      <c r="AP35">
        <v>723.41</v>
      </c>
      <c r="AQ35">
        <v>1810.28</v>
      </c>
      <c r="AR35">
        <v>1130</v>
      </c>
      <c r="AS35">
        <v>-68.45</v>
      </c>
      <c r="AT35">
        <v>735.13</v>
      </c>
      <c r="AU35">
        <v>1796.68</v>
      </c>
      <c r="AV35">
        <v>5754.92</v>
      </c>
      <c r="AW35">
        <v>1951.5</v>
      </c>
      <c r="AX35">
        <v>1951.5</v>
      </c>
      <c r="AY35">
        <v>2057.6</v>
      </c>
      <c r="AZ35">
        <v>0</v>
      </c>
      <c r="BA35">
        <v>4009.1</v>
      </c>
      <c r="BB35">
        <v>0</v>
      </c>
      <c r="BC35">
        <v>487.88</v>
      </c>
      <c r="BD35">
        <v>5.94</v>
      </c>
      <c r="BE35" t="e">
        <v>#N/A</v>
      </c>
      <c r="BF35">
        <v>143.80000000000001</v>
      </c>
      <c r="BG35">
        <v>3283.64</v>
      </c>
      <c r="BH35">
        <v>4009.1</v>
      </c>
      <c r="BI35">
        <v>0</v>
      </c>
      <c r="BJ35">
        <v>0</v>
      </c>
      <c r="BK35">
        <v>16.36</v>
      </c>
      <c r="BL35" s="2">
        <f>+(9.4+9.75)/2</f>
        <v>9.5749999999999993</v>
      </c>
    </row>
    <row r="36" spans="1:94" x14ac:dyDescent="0.25">
      <c r="A36" t="str">
        <f t="shared" si="7"/>
        <v>Bandhan Bank</v>
      </c>
      <c r="B36" s="9">
        <f t="shared" si="2"/>
        <v>6.375</v>
      </c>
      <c r="C36">
        <v>43160</v>
      </c>
      <c r="D36">
        <v>2018</v>
      </c>
      <c r="E36">
        <v>1610.25</v>
      </c>
      <c r="F36">
        <v>57081.5</v>
      </c>
      <c r="G36">
        <v>16379.18</v>
      </c>
      <c r="H36">
        <v>3061.66</v>
      </c>
      <c r="I36">
        <v>91717.8</v>
      </c>
      <c r="J36">
        <v>6344.91</v>
      </c>
      <c r="K36">
        <v>2008</v>
      </c>
      <c r="L36">
        <v>15351.77</v>
      </c>
      <c r="M36">
        <v>66629.95</v>
      </c>
      <c r="N36">
        <v>368.77</v>
      </c>
      <c r="O36">
        <v>1014.41</v>
      </c>
      <c r="P36">
        <v>91717.8</v>
      </c>
      <c r="Q36">
        <v>0</v>
      </c>
      <c r="R36">
        <v>0</v>
      </c>
      <c r="S36">
        <v>27</v>
      </c>
      <c r="T36">
        <v>0</v>
      </c>
      <c r="U36">
        <v>0</v>
      </c>
      <c r="V36">
        <v>0</v>
      </c>
      <c r="W36">
        <v>0</v>
      </c>
      <c r="X36">
        <v>992.78</v>
      </c>
      <c r="Y36">
        <v>1</v>
      </c>
      <c r="Z36">
        <v>389.4</v>
      </c>
      <c r="AA36">
        <v>1</v>
      </c>
      <c r="AB36">
        <v>4</v>
      </c>
      <c r="AC36">
        <v>0</v>
      </c>
      <c r="AD36" t="e">
        <v>#N/A</v>
      </c>
      <c r="AE36">
        <v>0</v>
      </c>
      <c r="AF36">
        <v>3823.6</v>
      </c>
      <c r="AG36">
        <v>490.02</v>
      </c>
      <c r="AH36">
        <v>141.61000000000001</v>
      </c>
      <c r="AI36">
        <v>347.06</v>
      </c>
      <c r="AJ36">
        <v>4802.3</v>
      </c>
      <c r="AK36">
        <v>706.18</v>
      </c>
      <c r="AL36">
        <v>5508.48</v>
      </c>
      <c r="AM36">
        <v>1770.06</v>
      </c>
      <c r="AN36">
        <v>687.98</v>
      </c>
      <c r="AO36">
        <v>85.92</v>
      </c>
      <c r="AP36">
        <v>534.41</v>
      </c>
      <c r="AQ36">
        <v>1308.31</v>
      </c>
      <c r="AR36">
        <v>777.58</v>
      </c>
      <c r="AS36">
        <v>-67.239999999999995</v>
      </c>
      <c r="AT36">
        <v>374.21</v>
      </c>
      <c r="AU36">
        <v>1084.55</v>
      </c>
      <c r="AV36">
        <v>4162.92</v>
      </c>
      <c r="AW36">
        <v>1345.56</v>
      </c>
      <c r="AX36">
        <v>1345.56</v>
      </c>
      <c r="AY36">
        <v>1048.43</v>
      </c>
      <c r="AZ36">
        <v>0</v>
      </c>
      <c r="BA36">
        <v>2393.9899999999998</v>
      </c>
      <c r="BB36">
        <v>0</v>
      </c>
      <c r="BC36">
        <v>336.39</v>
      </c>
      <c r="BD36">
        <v>0</v>
      </c>
      <c r="BE36" t="e">
        <v>#N/A</v>
      </c>
      <c r="BF36">
        <v>0</v>
      </c>
      <c r="BG36">
        <v>2057.6</v>
      </c>
      <c r="BH36">
        <v>2393.9899999999998</v>
      </c>
      <c r="BI36">
        <v>0</v>
      </c>
      <c r="BJ36">
        <v>0</v>
      </c>
      <c r="BK36">
        <v>12.26</v>
      </c>
      <c r="BL36" s="4">
        <v>9.5000000000000001E-2</v>
      </c>
      <c r="BM36" s="1"/>
      <c r="BN36" s="2"/>
      <c r="BO36" s="2"/>
      <c r="BP36" s="2"/>
      <c r="BQ36" s="1"/>
      <c r="BR36" s="1"/>
      <c r="BS36" s="1"/>
      <c r="BT36" s="1"/>
      <c r="BU36" s="2"/>
      <c r="BV36" s="1"/>
      <c r="BW36" s="1"/>
      <c r="BX36" s="2"/>
      <c r="BY36" s="2"/>
      <c r="BZ36" s="2"/>
      <c r="CA36" s="2"/>
      <c r="CB36" s="1"/>
      <c r="CC36" s="1"/>
      <c r="CD36" s="1"/>
      <c r="CE36" s="2"/>
      <c r="CF36" s="2"/>
      <c r="CG36" s="1"/>
      <c r="CH36" s="2"/>
      <c r="CI36" s="2"/>
      <c r="CJ36" s="2"/>
      <c r="CK36" s="3"/>
    </row>
    <row r="37" spans="1:94" x14ac:dyDescent="0.25">
      <c r="A37" t="s">
        <v>71</v>
      </c>
      <c r="B37" s="9">
        <f>B32</f>
        <v>5.37</v>
      </c>
      <c r="C37" t="s">
        <v>62</v>
      </c>
      <c r="D37">
        <v>2022</v>
      </c>
      <c r="E37">
        <v>10752.4</v>
      </c>
      <c r="F37">
        <v>233134.42</v>
      </c>
      <c r="G37">
        <v>14344.98</v>
      </c>
      <c r="H37">
        <v>12277.98</v>
      </c>
      <c r="I37">
        <v>301419.36</v>
      </c>
      <c r="J37">
        <v>13593.36</v>
      </c>
      <c r="K37">
        <v>13117.22</v>
      </c>
      <c r="L37">
        <v>82988.210000000006</v>
      </c>
      <c r="M37">
        <v>145771.84</v>
      </c>
      <c r="N37">
        <v>9936.91</v>
      </c>
      <c r="O37">
        <v>36011.82</v>
      </c>
      <c r="P37">
        <v>301419.36</v>
      </c>
      <c r="Q37">
        <v>0</v>
      </c>
      <c r="R37">
        <v>0</v>
      </c>
      <c r="S37">
        <v>19.059999999999999</v>
      </c>
      <c r="T37">
        <v>0</v>
      </c>
      <c r="U37">
        <v>0</v>
      </c>
      <c r="V37">
        <v>0</v>
      </c>
      <c r="W37">
        <v>0</v>
      </c>
      <c r="X37">
        <v>34114.83</v>
      </c>
      <c r="Y37">
        <v>19</v>
      </c>
      <c r="Z37">
        <v>1856.16</v>
      </c>
      <c r="AA37">
        <v>1.27</v>
      </c>
      <c r="AB37">
        <v>1</v>
      </c>
      <c r="AC37">
        <v>0</v>
      </c>
      <c r="AD37">
        <v>0</v>
      </c>
      <c r="AE37">
        <v>0</v>
      </c>
      <c r="AF37">
        <v>12031.98</v>
      </c>
      <c r="AG37">
        <v>4629.01</v>
      </c>
      <c r="AH37">
        <v>669.96</v>
      </c>
      <c r="AI37">
        <v>964.34</v>
      </c>
      <c r="AJ37">
        <v>18295.29</v>
      </c>
      <c r="AK37">
        <v>4689.8999999999996</v>
      </c>
      <c r="AL37">
        <v>22985.19</v>
      </c>
      <c r="AM37">
        <v>9132.7999999999993</v>
      </c>
      <c r="AN37">
        <v>3106.51</v>
      </c>
      <c r="AO37">
        <v>0</v>
      </c>
      <c r="AP37">
        <v>3250.72</v>
      </c>
      <c r="AQ37">
        <v>6357.23</v>
      </c>
      <c r="AR37">
        <v>1169.3499999999999</v>
      </c>
      <c r="AS37">
        <v>0</v>
      </c>
      <c r="AT37">
        <v>3886.54</v>
      </c>
      <c r="AU37">
        <v>5055.8900000000003</v>
      </c>
      <c r="AV37">
        <v>20545.919999999998</v>
      </c>
      <c r="AW37">
        <v>2439.27</v>
      </c>
      <c r="AX37">
        <v>2439.27</v>
      </c>
      <c r="AY37">
        <v>0</v>
      </c>
      <c r="AZ37" t="e">
        <v>#N/A</v>
      </c>
      <c r="BA37">
        <v>0</v>
      </c>
      <c r="BB37">
        <v>0</v>
      </c>
      <c r="BC37">
        <v>0</v>
      </c>
      <c r="BD37">
        <v>0</v>
      </c>
      <c r="BE37" t="e">
        <v>#N/A</v>
      </c>
      <c r="BF37" t="e">
        <v>#N/A</v>
      </c>
      <c r="BG37">
        <v>0</v>
      </c>
      <c r="BH37">
        <v>0</v>
      </c>
      <c r="BI37">
        <v>0</v>
      </c>
      <c r="BJ37">
        <v>0</v>
      </c>
      <c r="BK37">
        <v>2.27</v>
      </c>
      <c r="BL37">
        <v>7.58</v>
      </c>
      <c r="BM37" s="4"/>
      <c r="BN37" s="2"/>
      <c r="BO37" s="5"/>
      <c r="BP37" s="5"/>
      <c r="BQ37" s="4"/>
      <c r="BR37" s="4"/>
      <c r="BS37" s="4"/>
      <c r="BT37" s="4"/>
      <c r="BU37" s="2"/>
      <c r="BV37" s="5"/>
      <c r="BW37" s="4"/>
      <c r="BY37" s="2"/>
      <c r="BZ37" s="5"/>
      <c r="CA37" s="5"/>
      <c r="CB37" s="2"/>
      <c r="CC37" s="5"/>
      <c r="CD37" s="4"/>
      <c r="CG37" s="2"/>
      <c r="CH37" s="2"/>
      <c r="CJ37" s="2"/>
    </row>
    <row r="38" spans="1:94" x14ac:dyDescent="0.25">
      <c r="A38" t="str">
        <f t="shared" ref="A38:A41" si="8">A37</f>
        <v>IDBI Bank</v>
      </c>
      <c r="B38" s="9">
        <f t="shared" si="2"/>
        <v>4.2666700000000004</v>
      </c>
      <c r="C38">
        <v>44256</v>
      </c>
      <c r="D38">
        <v>2021</v>
      </c>
      <c r="E38">
        <v>10752.4</v>
      </c>
      <c r="F38">
        <v>230898.41</v>
      </c>
      <c r="G38">
        <v>15908.05</v>
      </c>
      <c r="H38">
        <v>14146.55</v>
      </c>
      <c r="I38">
        <v>297764.08</v>
      </c>
      <c r="J38">
        <v>13012.8</v>
      </c>
      <c r="K38">
        <v>22209.39</v>
      </c>
      <c r="L38">
        <v>81022.559999999998</v>
      </c>
      <c r="M38">
        <v>128149.94</v>
      </c>
      <c r="N38">
        <v>7827.42</v>
      </c>
      <c r="O38">
        <v>45541.97</v>
      </c>
      <c r="P38">
        <v>297764.08</v>
      </c>
      <c r="Q38">
        <v>1884</v>
      </c>
      <c r="R38">
        <v>17319</v>
      </c>
      <c r="S38">
        <v>15.59</v>
      </c>
      <c r="T38">
        <v>0</v>
      </c>
      <c r="U38">
        <v>13.06</v>
      </c>
      <c r="V38">
        <v>2.5299999999999998</v>
      </c>
      <c r="W38">
        <v>0</v>
      </c>
      <c r="X38">
        <v>36211.949999999997</v>
      </c>
      <c r="Y38">
        <v>22</v>
      </c>
      <c r="Z38">
        <v>2519.38</v>
      </c>
      <c r="AA38">
        <v>1.97</v>
      </c>
      <c r="AB38">
        <v>2</v>
      </c>
      <c r="AC38">
        <v>0</v>
      </c>
      <c r="AD38">
        <v>9648.34</v>
      </c>
      <c r="AE38">
        <v>220709.69</v>
      </c>
      <c r="AF38">
        <v>11821.17</v>
      </c>
      <c r="AG38">
        <v>5160.62</v>
      </c>
      <c r="AH38">
        <v>644.32000000000005</v>
      </c>
      <c r="AI38">
        <v>2305.65</v>
      </c>
      <c r="AJ38">
        <v>19931.759999999998</v>
      </c>
      <c r="AK38">
        <v>4625.18</v>
      </c>
      <c r="AL38">
        <v>24556.93</v>
      </c>
      <c r="AM38">
        <v>11414.21</v>
      </c>
      <c r="AN38">
        <v>3089.02</v>
      </c>
      <c r="AO38">
        <v>392.93</v>
      </c>
      <c r="AP38">
        <v>2570</v>
      </c>
      <c r="AQ38">
        <v>6051.95</v>
      </c>
      <c r="AR38">
        <v>0</v>
      </c>
      <c r="AS38">
        <v>1308.68</v>
      </c>
      <c r="AT38">
        <v>4422.6400000000003</v>
      </c>
      <c r="AU38">
        <v>5731.32</v>
      </c>
      <c r="AV38">
        <v>23197.47</v>
      </c>
      <c r="AW38">
        <v>1359.46</v>
      </c>
      <c r="AX38">
        <v>1359.46</v>
      </c>
      <c r="AY38">
        <v>-45586.17</v>
      </c>
      <c r="AZ38" t="e">
        <v>#N/A</v>
      </c>
      <c r="BA38">
        <v>-44226.7</v>
      </c>
      <c r="BB38">
        <v>0</v>
      </c>
      <c r="BC38">
        <v>339.87</v>
      </c>
      <c r="BD38">
        <v>285</v>
      </c>
      <c r="BE38" t="e">
        <v>#N/A</v>
      </c>
      <c r="BF38" t="e">
        <v>#N/A</v>
      </c>
      <c r="BG38">
        <v>-45396.18</v>
      </c>
      <c r="BH38">
        <v>-44226.7</v>
      </c>
      <c r="BI38">
        <v>0</v>
      </c>
      <c r="BJ38">
        <v>0</v>
      </c>
      <c r="BK38">
        <v>1.3</v>
      </c>
      <c r="BL38" s="4">
        <f>15.15/2</f>
        <v>7.5750000000000002</v>
      </c>
    </row>
    <row r="39" spans="1:94" x14ac:dyDescent="0.25">
      <c r="A39" t="str">
        <f t="shared" si="8"/>
        <v>IDBI Bank</v>
      </c>
      <c r="B39" s="9">
        <f t="shared" si="2"/>
        <v>4.2666666666666666</v>
      </c>
      <c r="C39">
        <v>43891</v>
      </c>
      <c r="D39">
        <v>2020</v>
      </c>
      <c r="E39">
        <v>10752.4</v>
      </c>
      <c r="F39">
        <v>230898.41</v>
      </c>
      <c r="G39">
        <v>15908.05</v>
      </c>
      <c r="H39">
        <v>14146.55</v>
      </c>
      <c r="I39">
        <v>297764.08</v>
      </c>
      <c r="J39">
        <v>13012.8</v>
      </c>
      <c r="K39">
        <v>22209.39</v>
      </c>
      <c r="L39">
        <v>81022.559999999998</v>
      </c>
      <c r="M39">
        <v>128149.94</v>
      </c>
      <c r="N39">
        <v>7827.42</v>
      </c>
      <c r="O39">
        <v>45541.97</v>
      </c>
      <c r="P39">
        <v>297764.08</v>
      </c>
      <c r="Q39">
        <v>0</v>
      </c>
      <c r="R39">
        <v>0</v>
      </c>
      <c r="S39">
        <v>15.59</v>
      </c>
      <c r="T39">
        <v>0</v>
      </c>
      <c r="U39">
        <v>0</v>
      </c>
      <c r="V39">
        <v>0</v>
      </c>
      <c r="W39">
        <v>0</v>
      </c>
      <c r="X39">
        <v>36211.949999999997</v>
      </c>
      <c r="Y39">
        <v>22</v>
      </c>
      <c r="Z39">
        <v>2519.38</v>
      </c>
      <c r="AA39">
        <v>1.97</v>
      </c>
      <c r="AB39">
        <v>1</v>
      </c>
      <c r="AC39">
        <v>0</v>
      </c>
      <c r="AD39">
        <v>0</v>
      </c>
      <c r="AE39">
        <v>0</v>
      </c>
      <c r="AF39">
        <v>13101.51</v>
      </c>
      <c r="AG39">
        <v>5780.64</v>
      </c>
      <c r="AH39">
        <v>453.55</v>
      </c>
      <c r="AI39">
        <v>1489.44</v>
      </c>
      <c r="AJ39">
        <v>20825.14</v>
      </c>
      <c r="AK39">
        <v>4470.33</v>
      </c>
      <c r="AL39">
        <v>25295.48</v>
      </c>
      <c r="AM39">
        <v>13847.3</v>
      </c>
      <c r="AN39">
        <v>3230.93</v>
      </c>
      <c r="AO39">
        <v>390.68</v>
      </c>
      <c r="AP39">
        <v>2714.55</v>
      </c>
      <c r="AQ39">
        <v>6336.16</v>
      </c>
      <c r="AR39">
        <v>0</v>
      </c>
      <c r="AS39">
        <v>3919.9</v>
      </c>
      <c r="AT39">
        <v>14079.44</v>
      </c>
      <c r="AU39">
        <v>17999.34</v>
      </c>
      <c r="AV39">
        <v>38182.81</v>
      </c>
      <c r="AW39">
        <v>-12887.33</v>
      </c>
      <c r="AX39">
        <v>-12887.33</v>
      </c>
      <c r="AY39">
        <v>-32512.93</v>
      </c>
      <c r="AZ39" t="e">
        <v>#N/A</v>
      </c>
      <c r="BA39">
        <v>-45400.26</v>
      </c>
      <c r="BB39">
        <v>0</v>
      </c>
      <c r="BC39">
        <v>0</v>
      </c>
      <c r="BD39">
        <v>185.91</v>
      </c>
      <c r="BE39" t="e">
        <v>#N/A</v>
      </c>
      <c r="BF39" t="e">
        <v>#N/A</v>
      </c>
      <c r="BG39">
        <v>-45586.17</v>
      </c>
      <c r="BH39">
        <v>-45400.26</v>
      </c>
      <c r="BI39">
        <v>0</v>
      </c>
      <c r="BJ39">
        <v>0</v>
      </c>
      <c r="BK39">
        <v>-14.48</v>
      </c>
      <c r="BL39" s="5">
        <f>17.35/2</f>
        <v>8.6750000000000007</v>
      </c>
      <c r="BM39" s="1"/>
      <c r="BN39" s="2"/>
      <c r="BO39" s="2"/>
      <c r="BP39" s="2"/>
      <c r="BQ39" s="1"/>
      <c r="BR39" s="1"/>
      <c r="BS39" s="1"/>
      <c r="BT39" s="1"/>
      <c r="BU39" s="2"/>
      <c r="BV39" s="1"/>
      <c r="BW39" s="1"/>
      <c r="BX39" s="2"/>
      <c r="BY39" s="2"/>
      <c r="BZ39" s="2"/>
      <c r="CA39" s="2"/>
      <c r="CB39" s="1"/>
      <c r="CC39" s="1"/>
      <c r="CD39" s="1"/>
      <c r="CE39" s="2"/>
      <c r="CF39" s="2"/>
      <c r="CG39" s="1"/>
      <c r="CH39" s="2"/>
      <c r="CI39" s="2"/>
      <c r="CJ39" s="2"/>
      <c r="CK39" s="3"/>
      <c r="CL39" s="2"/>
    </row>
    <row r="40" spans="1:94" x14ac:dyDescent="0.25">
      <c r="A40" t="str">
        <f t="shared" si="8"/>
        <v>IDBI Bank</v>
      </c>
      <c r="B40" s="9">
        <f t="shared" si="2"/>
        <v>5.71</v>
      </c>
      <c r="C40">
        <v>43525</v>
      </c>
      <c r="D40">
        <v>2019</v>
      </c>
      <c r="E40">
        <v>10380.59</v>
      </c>
      <c r="F40">
        <v>222424.13</v>
      </c>
      <c r="G40">
        <v>36748.86</v>
      </c>
      <c r="H40">
        <v>6745.02</v>
      </c>
      <c r="I40">
        <v>299942.37</v>
      </c>
      <c r="J40">
        <v>10538.83</v>
      </c>
      <c r="K40">
        <v>19891.57</v>
      </c>
      <c r="L40">
        <v>81780.42</v>
      </c>
      <c r="M40">
        <v>129841.79</v>
      </c>
      <c r="N40">
        <v>8129.18</v>
      </c>
      <c r="O40">
        <v>49760.58</v>
      </c>
      <c r="P40">
        <v>299942.37</v>
      </c>
      <c r="Q40">
        <v>1892</v>
      </c>
      <c r="R40">
        <v>17723</v>
      </c>
      <c r="S40">
        <v>13</v>
      </c>
      <c r="T40">
        <v>0</v>
      </c>
      <c r="U40">
        <v>11</v>
      </c>
      <c r="V40">
        <v>3</v>
      </c>
      <c r="W40">
        <v>0</v>
      </c>
      <c r="X40">
        <v>47272.37</v>
      </c>
      <c r="Y40">
        <v>28</v>
      </c>
      <c r="Z40">
        <v>5439.49</v>
      </c>
      <c r="AA40">
        <v>4.1900000000000004</v>
      </c>
      <c r="AB40">
        <v>4</v>
      </c>
      <c r="AC40">
        <v>0</v>
      </c>
      <c r="AD40">
        <v>9870.73</v>
      </c>
      <c r="AE40">
        <v>117113.22</v>
      </c>
      <c r="AF40">
        <v>14380.9</v>
      </c>
      <c r="AG40">
        <v>6443.22</v>
      </c>
      <c r="AH40">
        <v>189.37</v>
      </c>
      <c r="AI40">
        <v>1057.75</v>
      </c>
      <c r="AJ40">
        <v>22071.24</v>
      </c>
      <c r="AK40">
        <v>3300.3</v>
      </c>
      <c r="AL40">
        <v>25371.53</v>
      </c>
      <c r="AM40">
        <v>16165.62</v>
      </c>
      <c r="AN40">
        <v>2191.1999999999998</v>
      </c>
      <c r="AO40">
        <v>366.44</v>
      </c>
      <c r="AP40">
        <v>2596.15</v>
      </c>
      <c r="AQ40">
        <v>5153.79</v>
      </c>
      <c r="AR40">
        <v>0</v>
      </c>
      <c r="AS40">
        <v>-7710.87</v>
      </c>
      <c r="AT40">
        <v>26879.29</v>
      </c>
      <c r="AU40">
        <v>19168.419999999998</v>
      </c>
      <c r="AV40">
        <v>40487.83</v>
      </c>
      <c r="AW40">
        <v>-15116.29</v>
      </c>
      <c r="AX40">
        <v>-15116.29</v>
      </c>
      <c r="AY40">
        <v>-17164.009999999998</v>
      </c>
      <c r="AZ40" t="e">
        <v>#N/A</v>
      </c>
      <c r="BA40">
        <v>-32280.3</v>
      </c>
      <c r="BB40">
        <v>0</v>
      </c>
      <c r="BC40">
        <v>0</v>
      </c>
      <c r="BD40">
        <v>232.62</v>
      </c>
      <c r="BE40" t="e">
        <v>#N/A</v>
      </c>
      <c r="BF40" t="e">
        <v>#N/A</v>
      </c>
      <c r="BG40">
        <v>-32512.93</v>
      </c>
      <c r="BH40">
        <v>-32280.3</v>
      </c>
      <c r="BI40">
        <v>0</v>
      </c>
      <c r="BJ40">
        <v>0</v>
      </c>
      <c r="BK40">
        <v>-30.48</v>
      </c>
      <c r="BL40" s="2">
        <f>+(9.4+9.75)/2</f>
        <v>9.5749999999999993</v>
      </c>
      <c r="BM40" s="1"/>
      <c r="BN40" s="2"/>
      <c r="BO40" s="2"/>
      <c r="BP40" s="2"/>
      <c r="BQ40" s="1"/>
      <c r="BR40" s="4"/>
      <c r="BS40" s="1"/>
      <c r="BT40" s="1"/>
      <c r="BU40" s="2"/>
      <c r="BV40" s="1"/>
      <c r="BW40" s="1"/>
      <c r="BX40" s="2"/>
      <c r="BY40" s="2"/>
      <c r="BZ40" s="2"/>
      <c r="CA40" s="2"/>
      <c r="CB40" s="1"/>
      <c r="CC40" s="1"/>
      <c r="CD40" s="1"/>
      <c r="CE40" s="2"/>
      <c r="CF40" s="2"/>
      <c r="CG40" s="1"/>
      <c r="CH40" s="2"/>
    </row>
    <row r="41" spans="1:94" x14ac:dyDescent="0.25">
      <c r="A41" t="str">
        <f t="shared" si="8"/>
        <v>IDBI Bank</v>
      </c>
      <c r="B41" s="9">
        <f t="shared" si="2"/>
        <v>6.375</v>
      </c>
      <c r="C41">
        <v>43160</v>
      </c>
      <c r="D41">
        <v>2018</v>
      </c>
      <c r="E41">
        <v>10380.59</v>
      </c>
      <c r="F41">
        <v>222424.13</v>
      </c>
      <c r="G41">
        <v>36748.86</v>
      </c>
      <c r="H41">
        <v>6745.02</v>
      </c>
      <c r="I41">
        <v>299942.37</v>
      </c>
      <c r="J41">
        <v>10538.83</v>
      </c>
      <c r="K41">
        <v>19891.57</v>
      </c>
      <c r="L41">
        <v>81780.42</v>
      </c>
      <c r="M41">
        <v>129841.79</v>
      </c>
      <c r="N41">
        <v>8129.18</v>
      </c>
      <c r="O41">
        <v>49760.58</v>
      </c>
      <c r="P41">
        <v>299942.37</v>
      </c>
      <c r="Q41">
        <v>0</v>
      </c>
      <c r="R41">
        <v>0</v>
      </c>
      <c r="S41">
        <v>13</v>
      </c>
      <c r="T41">
        <v>0</v>
      </c>
      <c r="U41">
        <v>0</v>
      </c>
      <c r="V41">
        <v>0</v>
      </c>
      <c r="W41">
        <v>0</v>
      </c>
      <c r="X41">
        <v>47272.37</v>
      </c>
      <c r="Y41">
        <v>28</v>
      </c>
      <c r="Z41">
        <v>5439.49</v>
      </c>
      <c r="AA41">
        <v>4</v>
      </c>
      <c r="AB41">
        <v>-4</v>
      </c>
      <c r="AC41">
        <v>0</v>
      </c>
      <c r="AD41">
        <v>0</v>
      </c>
      <c r="AE41">
        <v>0</v>
      </c>
      <c r="AF41">
        <v>15693.55</v>
      </c>
      <c r="AG41">
        <v>5899.23</v>
      </c>
      <c r="AH41">
        <v>232.84</v>
      </c>
      <c r="AI41">
        <v>1200.9100000000001</v>
      </c>
      <c r="AJ41">
        <v>23026.53</v>
      </c>
      <c r="AK41">
        <v>7008.88</v>
      </c>
      <c r="AL41">
        <v>30035.41</v>
      </c>
      <c r="AM41">
        <v>17386.21</v>
      </c>
      <c r="AN41">
        <v>1781.08</v>
      </c>
      <c r="AO41">
        <v>372.73</v>
      </c>
      <c r="AP41">
        <v>2590.88</v>
      </c>
      <c r="AQ41">
        <v>4744.6899999999996</v>
      </c>
      <c r="AR41">
        <v>0</v>
      </c>
      <c r="AS41">
        <v>-4354.6099999999997</v>
      </c>
      <c r="AT41">
        <v>20497.05</v>
      </c>
      <c r="AU41">
        <v>16142.44</v>
      </c>
      <c r="AV41">
        <v>38273.33</v>
      </c>
      <c r="AW41">
        <v>-8237.92</v>
      </c>
      <c r="AX41">
        <v>-8237.92</v>
      </c>
      <c r="AY41">
        <v>-8492.39</v>
      </c>
      <c r="AZ41" t="e">
        <v>#N/A</v>
      </c>
      <c r="BA41">
        <v>-16730.310000000001</v>
      </c>
      <c r="BB41">
        <v>0</v>
      </c>
      <c r="BC41">
        <v>-544.6</v>
      </c>
      <c r="BD41">
        <v>978.3</v>
      </c>
      <c r="BE41" t="e">
        <v>#N/A</v>
      </c>
      <c r="BF41" t="e">
        <v>#N/A</v>
      </c>
      <c r="BG41">
        <v>-17164.009999999998</v>
      </c>
      <c r="BH41">
        <v>-16730.310000000001</v>
      </c>
      <c r="BI41">
        <v>0</v>
      </c>
      <c r="BJ41">
        <v>0</v>
      </c>
      <c r="BK41">
        <v>-34.450000000000003</v>
      </c>
      <c r="BL41" s="4">
        <v>9.5000000000000001E-2</v>
      </c>
      <c r="BM41" s="1"/>
      <c r="BN41" s="2"/>
      <c r="BO41" s="2"/>
      <c r="BP41" s="2"/>
      <c r="BQ41" s="1"/>
      <c r="BR41" s="1"/>
      <c r="BS41" s="1"/>
      <c r="BT41" s="1"/>
      <c r="BU41" s="2"/>
      <c r="BV41" s="1"/>
      <c r="BX41" s="2"/>
      <c r="BY41" s="2"/>
      <c r="BZ41" s="2"/>
      <c r="CA41" s="2"/>
      <c r="CB41" s="1"/>
      <c r="CE41" s="2"/>
      <c r="CF41" s="2"/>
    </row>
    <row r="42" spans="1:94" x14ac:dyDescent="0.25">
      <c r="A42" t="s">
        <v>72</v>
      </c>
      <c r="B42" s="9">
        <f>B37</f>
        <v>5.37</v>
      </c>
      <c r="C42" t="s">
        <v>62</v>
      </c>
      <c r="D42">
        <v>2022</v>
      </c>
      <c r="E42">
        <v>314.89999999999998</v>
      </c>
      <c r="F42">
        <v>52584.62</v>
      </c>
      <c r="G42">
        <v>5990.78</v>
      </c>
      <c r="H42">
        <v>2988.39</v>
      </c>
      <c r="I42">
        <v>69077.8</v>
      </c>
      <c r="J42">
        <v>2468.41</v>
      </c>
      <c r="K42">
        <v>3460.11</v>
      </c>
      <c r="L42">
        <v>15306.5</v>
      </c>
      <c r="M42">
        <v>46095.26</v>
      </c>
      <c r="N42">
        <v>622.57000000000005</v>
      </c>
      <c r="O42">
        <v>1124.95</v>
      </c>
      <c r="P42">
        <v>69077.8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924.38</v>
      </c>
      <c r="Y42">
        <v>2</v>
      </c>
      <c r="Z42">
        <v>230.85</v>
      </c>
      <c r="AA42">
        <v>0.5</v>
      </c>
      <c r="AB42">
        <v>2</v>
      </c>
      <c r="AC42">
        <v>0</v>
      </c>
      <c r="AD42" t="e">
        <v>#N/A</v>
      </c>
      <c r="AE42">
        <v>0</v>
      </c>
      <c r="AF42">
        <v>4881.55</v>
      </c>
      <c r="AG42">
        <v>780.53</v>
      </c>
      <c r="AH42">
        <v>87.08</v>
      </c>
      <c r="AI42">
        <v>172.57</v>
      </c>
      <c r="AJ42">
        <v>5921.73</v>
      </c>
      <c r="AK42">
        <v>993.69</v>
      </c>
      <c r="AL42">
        <v>6915.42</v>
      </c>
      <c r="AM42">
        <v>2687.61</v>
      </c>
      <c r="AN42">
        <v>1378.92</v>
      </c>
      <c r="AO42">
        <v>0</v>
      </c>
      <c r="AP42">
        <v>1033.8499999999999</v>
      </c>
      <c r="AQ42">
        <v>2412.77</v>
      </c>
      <c r="AR42">
        <v>324.24</v>
      </c>
      <c r="AS42">
        <v>0</v>
      </c>
      <c r="AT42">
        <v>360.97</v>
      </c>
      <c r="AU42">
        <v>685.21</v>
      </c>
      <c r="AV42">
        <v>5785.59</v>
      </c>
      <c r="AW42">
        <v>1129.83</v>
      </c>
      <c r="AX42">
        <v>1129.83</v>
      </c>
      <c r="AY42">
        <v>0</v>
      </c>
      <c r="AZ42" t="e">
        <v>#N/A</v>
      </c>
      <c r="BA42">
        <v>0</v>
      </c>
      <c r="BB42">
        <v>0</v>
      </c>
      <c r="BC42">
        <v>0</v>
      </c>
      <c r="BD42">
        <v>0</v>
      </c>
      <c r="BE42" t="e">
        <v>#N/A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36.06</v>
      </c>
      <c r="BL42">
        <v>7.58</v>
      </c>
      <c r="BM42" s="4"/>
      <c r="BN42" s="2"/>
      <c r="BO42" s="2"/>
      <c r="BP42" s="2"/>
      <c r="BQ42" s="1"/>
      <c r="BR42" s="4"/>
      <c r="BS42" s="1"/>
      <c r="BT42" s="1"/>
      <c r="BU42" s="2"/>
      <c r="BV42" s="1"/>
      <c r="BW42" s="1"/>
      <c r="BX42" s="2"/>
      <c r="BY42" s="2"/>
      <c r="BZ42" s="2"/>
      <c r="CA42" s="2"/>
      <c r="CB42" s="2"/>
      <c r="CC42" s="1"/>
      <c r="CD42" s="1"/>
      <c r="CE42" s="1"/>
      <c r="CF42" s="2"/>
      <c r="CG42" s="2"/>
      <c r="CH42" s="1"/>
    </row>
    <row r="43" spans="1:94" x14ac:dyDescent="0.25">
      <c r="A43" t="str">
        <f t="shared" ref="A43:A46" si="9">A42</f>
        <v>AU Small Finance Bank</v>
      </c>
      <c r="B43" s="9">
        <f t="shared" si="2"/>
        <v>4.2666700000000004</v>
      </c>
      <c r="C43">
        <v>44256</v>
      </c>
      <c r="D43">
        <v>2021</v>
      </c>
      <c r="E43">
        <v>312.20999999999998</v>
      </c>
      <c r="F43">
        <v>35979.31</v>
      </c>
      <c r="G43">
        <v>7029.7</v>
      </c>
      <c r="H43">
        <v>2307.08</v>
      </c>
      <c r="I43">
        <v>51591.31</v>
      </c>
      <c r="J43">
        <v>1569.35</v>
      </c>
      <c r="K43">
        <v>3211.99</v>
      </c>
      <c r="L43">
        <v>10815.41</v>
      </c>
      <c r="M43">
        <v>34608.910000000003</v>
      </c>
      <c r="N43">
        <v>482.37</v>
      </c>
      <c r="O43">
        <v>903.27</v>
      </c>
      <c r="P43">
        <v>51591.31</v>
      </c>
      <c r="Q43">
        <v>744</v>
      </c>
      <c r="R43">
        <v>22484</v>
      </c>
      <c r="S43">
        <v>23.4</v>
      </c>
      <c r="T43">
        <v>0</v>
      </c>
      <c r="U43">
        <v>21.5</v>
      </c>
      <c r="V43">
        <v>1.9</v>
      </c>
      <c r="W43">
        <v>0</v>
      </c>
      <c r="X43">
        <v>1502.83</v>
      </c>
      <c r="Y43">
        <v>4</v>
      </c>
      <c r="Z43">
        <v>755.46</v>
      </c>
      <c r="AA43">
        <v>2.1800000000000002</v>
      </c>
      <c r="AB43">
        <v>2</v>
      </c>
      <c r="AC43">
        <v>0</v>
      </c>
      <c r="AD43" t="e">
        <v>#N/A</v>
      </c>
      <c r="AE43">
        <v>1220.8399999999999</v>
      </c>
      <c r="AF43">
        <v>3947.36</v>
      </c>
      <c r="AG43">
        <v>773.04</v>
      </c>
      <c r="AH43">
        <v>85.01</v>
      </c>
      <c r="AI43">
        <v>144.63999999999999</v>
      </c>
      <c r="AJ43">
        <v>4950.05</v>
      </c>
      <c r="AK43">
        <v>1451.55</v>
      </c>
      <c r="AL43">
        <v>6401.6</v>
      </c>
      <c r="AM43">
        <v>2584.61</v>
      </c>
      <c r="AN43">
        <v>980.17</v>
      </c>
      <c r="AO43">
        <v>104.37</v>
      </c>
      <c r="AP43">
        <v>573.88</v>
      </c>
      <c r="AQ43">
        <v>1658.43</v>
      </c>
      <c r="AR43">
        <v>347.72</v>
      </c>
      <c r="AS43">
        <v>-59.9</v>
      </c>
      <c r="AT43">
        <v>700.06</v>
      </c>
      <c r="AU43">
        <v>987.88</v>
      </c>
      <c r="AV43">
        <v>5230.91</v>
      </c>
      <c r="AW43">
        <v>1170.68</v>
      </c>
      <c r="AX43">
        <v>1170.68</v>
      </c>
      <c r="AY43">
        <v>1887.32</v>
      </c>
      <c r="AZ43" t="e">
        <v>#N/A</v>
      </c>
      <c r="BA43">
        <v>3058</v>
      </c>
      <c r="BB43">
        <v>0</v>
      </c>
      <c r="BC43">
        <v>292.67</v>
      </c>
      <c r="BD43">
        <v>28.87</v>
      </c>
      <c r="BE43" t="e">
        <v>#N/A</v>
      </c>
      <c r="BF43">
        <v>0</v>
      </c>
      <c r="BG43">
        <v>2691.1</v>
      </c>
      <c r="BH43">
        <v>3058</v>
      </c>
      <c r="BI43">
        <v>0</v>
      </c>
      <c r="BJ43">
        <v>0</v>
      </c>
      <c r="BK43">
        <v>38.19</v>
      </c>
      <c r="BL43" s="4">
        <f>15.15/2</f>
        <v>7.5750000000000002</v>
      </c>
      <c r="BM43" s="4"/>
      <c r="BN43" s="2"/>
      <c r="BO43" s="2"/>
      <c r="BP43" s="2"/>
      <c r="BQ43" s="1"/>
      <c r="BR43" s="4"/>
      <c r="BS43" s="1"/>
      <c r="BT43" s="1"/>
      <c r="BU43" s="2"/>
      <c r="BV43" s="1"/>
      <c r="BW43" s="1"/>
      <c r="BX43" s="2"/>
      <c r="BY43" s="2"/>
      <c r="BZ43" s="2"/>
      <c r="CA43" s="2"/>
      <c r="CB43" s="2"/>
      <c r="CC43" s="1"/>
      <c r="CD43" s="1"/>
      <c r="CE43" s="1"/>
      <c r="CF43" s="2"/>
      <c r="CG43" s="2"/>
      <c r="CH43" s="1"/>
    </row>
    <row r="44" spans="1:94" x14ac:dyDescent="0.25">
      <c r="A44" t="str">
        <f t="shared" si="9"/>
        <v>AU Small Finance Bank</v>
      </c>
      <c r="B44" s="9">
        <f t="shared" si="2"/>
        <v>4.2666666666666666</v>
      </c>
      <c r="C44">
        <v>43891</v>
      </c>
      <c r="D44">
        <v>2020</v>
      </c>
      <c r="E44">
        <v>312.20999999999998</v>
      </c>
      <c r="F44">
        <v>35979.31</v>
      </c>
      <c r="G44">
        <v>7029.7</v>
      </c>
      <c r="H44">
        <v>2307.08</v>
      </c>
      <c r="I44">
        <v>51591.31</v>
      </c>
      <c r="J44">
        <v>1569.35</v>
      </c>
      <c r="K44">
        <v>3211.99</v>
      </c>
      <c r="L44">
        <v>10815.41</v>
      </c>
      <c r="M44">
        <v>34608.910000000003</v>
      </c>
      <c r="N44">
        <v>482.37</v>
      </c>
      <c r="O44">
        <v>903.27</v>
      </c>
      <c r="P44">
        <v>51591.31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1502.83</v>
      </c>
      <c r="Y44">
        <v>4</v>
      </c>
      <c r="Z44">
        <v>755.45</v>
      </c>
      <c r="AA44">
        <v>2.1800000000000002</v>
      </c>
      <c r="AB44">
        <v>0</v>
      </c>
      <c r="AC44">
        <v>0</v>
      </c>
      <c r="AD44" t="e">
        <v>#N/A</v>
      </c>
      <c r="AE44">
        <v>0</v>
      </c>
      <c r="AF44">
        <v>3414.84</v>
      </c>
      <c r="AG44">
        <v>613.47</v>
      </c>
      <c r="AH44">
        <v>25.8</v>
      </c>
      <c r="AI44">
        <v>231.77</v>
      </c>
      <c r="AJ44">
        <v>4285.88</v>
      </c>
      <c r="AK44">
        <v>706.09</v>
      </c>
      <c r="AL44">
        <v>4991.9799999999996</v>
      </c>
      <c r="AM44">
        <v>2376.94</v>
      </c>
      <c r="AN44">
        <v>759.62</v>
      </c>
      <c r="AO44">
        <v>88.62</v>
      </c>
      <c r="AP44">
        <v>569.62</v>
      </c>
      <c r="AQ44">
        <v>1417.86</v>
      </c>
      <c r="AR44">
        <v>268.92</v>
      </c>
      <c r="AS44">
        <v>-29.73</v>
      </c>
      <c r="AT44">
        <v>283.2</v>
      </c>
      <c r="AU44">
        <v>522.39</v>
      </c>
      <c r="AV44">
        <v>4317.1899999999996</v>
      </c>
      <c r="AW44">
        <v>674.78</v>
      </c>
      <c r="AX44">
        <v>674.78</v>
      </c>
      <c r="AY44">
        <v>1572.03</v>
      </c>
      <c r="AZ44" t="e">
        <v>#N/A</v>
      </c>
      <c r="BA44">
        <v>2246.81</v>
      </c>
      <c r="BB44">
        <v>0</v>
      </c>
      <c r="BC44">
        <v>168.7</v>
      </c>
      <c r="BD44">
        <v>6.93</v>
      </c>
      <c r="BE44" t="e">
        <v>#N/A</v>
      </c>
      <c r="BF44">
        <v>0</v>
      </c>
      <c r="BG44">
        <v>1887.32</v>
      </c>
      <c r="BH44">
        <v>2246.81</v>
      </c>
      <c r="BI44">
        <v>0</v>
      </c>
      <c r="BJ44">
        <v>0</v>
      </c>
      <c r="BK44">
        <v>22.78</v>
      </c>
      <c r="BL44" s="5">
        <f>17.35/2</f>
        <v>8.6750000000000007</v>
      </c>
      <c r="BM44" s="1"/>
      <c r="BN44" s="2"/>
      <c r="BO44" s="2"/>
      <c r="BP44" s="2"/>
      <c r="BQ44" s="1"/>
      <c r="BR44" s="4"/>
      <c r="BS44" s="1"/>
      <c r="BT44" s="1"/>
      <c r="BU44" s="2"/>
      <c r="BV44" s="1"/>
      <c r="BX44" s="2"/>
      <c r="BY44" s="2"/>
      <c r="BZ44" s="2"/>
      <c r="CA44" s="2"/>
      <c r="CB44" s="2"/>
      <c r="CC44" s="1"/>
      <c r="CF44" s="2"/>
      <c r="CG44" s="2"/>
    </row>
    <row r="45" spans="1:94" x14ac:dyDescent="0.25">
      <c r="A45" t="str">
        <f t="shared" si="9"/>
        <v>AU Small Finance Bank</v>
      </c>
      <c r="B45" s="9">
        <f t="shared" si="2"/>
        <v>5.71</v>
      </c>
      <c r="C45">
        <v>43525</v>
      </c>
      <c r="D45">
        <v>2019</v>
      </c>
      <c r="E45">
        <v>304.12</v>
      </c>
      <c r="F45">
        <v>26163.93</v>
      </c>
      <c r="G45">
        <v>10335.32</v>
      </c>
      <c r="H45">
        <v>1267.01</v>
      </c>
      <c r="I45">
        <v>42143.07</v>
      </c>
      <c r="J45">
        <v>1049.6400000000001</v>
      </c>
      <c r="K45">
        <v>2320.04</v>
      </c>
      <c r="L45">
        <v>10668.22</v>
      </c>
      <c r="M45">
        <v>26992.42</v>
      </c>
      <c r="N45">
        <v>448</v>
      </c>
      <c r="O45">
        <v>664.76</v>
      </c>
      <c r="P45">
        <v>42143.07</v>
      </c>
      <c r="Q45">
        <v>406</v>
      </c>
      <c r="R45">
        <v>17112</v>
      </c>
      <c r="S45">
        <v>21.99</v>
      </c>
      <c r="T45">
        <v>0</v>
      </c>
      <c r="U45">
        <v>18.36</v>
      </c>
      <c r="V45">
        <v>3.63</v>
      </c>
      <c r="W45">
        <v>0</v>
      </c>
      <c r="X45">
        <v>457.78</v>
      </c>
      <c r="Y45">
        <v>2</v>
      </c>
      <c r="Z45">
        <v>217.3</v>
      </c>
      <c r="AA45">
        <v>0.81</v>
      </c>
      <c r="AB45">
        <v>1</v>
      </c>
      <c r="AC45">
        <v>0</v>
      </c>
      <c r="AD45" t="e">
        <v>#N/A</v>
      </c>
      <c r="AE45">
        <v>1360.05</v>
      </c>
      <c r="AF45">
        <v>2374.19</v>
      </c>
      <c r="AG45">
        <v>333.86</v>
      </c>
      <c r="AH45">
        <v>31.38</v>
      </c>
      <c r="AI45">
        <v>209.7</v>
      </c>
      <c r="AJ45">
        <v>2949.13</v>
      </c>
      <c r="AK45">
        <v>461.91</v>
      </c>
      <c r="AL45">
        <v>3411.04</v>
      </c>
      <c r="AM45">
        <v>1606.53</v>
      </c>
      <c r="AN45">
        <v>601.11</v>
      </c>
      <c r="AO45">
        <v>61.75</v>
      </c>
      <c r="AP45">
        <v>419.74</v>
      </c>
      <c r="AQ45">
        <v>1082.6099999999999</v>
      </c>
      <c r="AR45">
        <v>195.56</v>
      </c>
      <c r="AS45">
        <v>2.76</v>
      </c>
      <c r="AT45">
        <v>141.78</v>
      </c>
      <c r="AU45">
        <v>340.1</v>
      </c>
      <c r="AV45">
        <v>3029.23</v>
      </c>
      <c r="AW45">
        <v>381.81</v>
      </c>
      <c r="AX45">
        <v>381.81</v>
      </c>
      <c r="AY45">
        <v>1365.84</v>
      </c>
      <c r="AZ45" t="e">
        <v>#N/A</v>
      </c>
      <c r="BA45">
        <v>1747.64</v>
      </c>
      <c r="BB45">
        <v>0</v>
      </c>
      <c r="BC45">
        <v>95.45</v>
      </c>
      <c r="BD45">
        <v>2.76</v>
      </c>
      <c r="BE45" t="e">
        <v>#N/A</v>
      </c>
      <c r="BF45">
        <v>17.48</v>
      </c>
      <c r="BG45">
        <v>1572.03</v>
      </c>
      <c r="BH45">
        <v>1747.64</v>
      </c>
      <c r="BI45">
        <v>0</v>
      </c>
      <c r="BJ45">
        <v>0</v>
      </c>
      <c r="BK45">
        <v>13.16</v>
      </c>
      <c r="BL45" s="2">
        <f>+(9.4+9.75)/2</f>
        <v>9.5749999999999993</v>
      </c>
    </row>
    <row r="46" spans="1:94" x14ac:dyDescent="0.25">
      <c r="A46" t="str">
        <f t="shared" si="9"/>
        <v>AU Small Finance Bank</v>
      </c>
      <c r="B46" s="9">
        <f t="shared" si="2"/>
        <v>6.375</v>
      </c>
      <c r="C46">
        <v>43160</v>
      </c>
      <c r="D46">
        <v>2018</v>
      </c>
      <c r="E46">
        <v>304.12</v>
      </c>
      <c r="F46">
        <v>26163.93</v>
      </c>
      <c r="G46">
        <v>10335.32</v>
      </c>
      <c r="H46">
        <v>1267.01</v>
      </c>
      <c r="I46">
        <v>42143.07</v>
      </c>
      <c r="J46">
        <v>1049.6400000000001</v>
      </c>
      <c r="K46">
        <v>2320.04</v>
      </c>
      <c r="L46">
        <v>10668.22</v>
      </c>
      <c r="M46">
        <v>26992.42</v>
      </c>
      <c r="N46">
        <v>448</v>
      </c>
      <c r="O46">
        <v>664.76</v>
      </c>
      <c r="P46">
        <v>42143.07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457.78</v>
      </c>
      <c r="Y46">
        <v>2</v>
      </c>
      <c r="Z46">
        <v>217.3</v>
      </c>
      <c r="AA46">
        <v>1</v>
      </c>
      <c r="AB46">
        <v>2</v>
      </c>
      <c r="AC46">
        <v>0</v>
      </c>
      <c r="AD46" t="e">
        <v>#N/A</v>
      </c>
      <c r="AE46">
        <v>0</v>
      </c>
      <c r="AF46">
        <v>1250.72</v>
      </c>
      <c r="AG46">
        <v>128.46</v>
      </c>
      <c r="AH46">
        <v>41.67</v>
      </c>
      <c r="AI46">
        <v>346.35</v>
      </c>
      <c r="AJ46">
        <v>1767.19</v>
      </c>
      <c r="AK46">
        <v>388.06</v>
      </c>
      <c r="AL46">
        <v>2155.25</v>
      </c>
      <c r="AM46">
        <v>826.73</v>
      </c>
      <c r="AN46">
        <v>424.89</v>
      </c>
      <c r="AO46">
        <v>53.25</v>
      </c>
      <c r="AP46">
        <v>274.47000000000003</v>
      </c>
      <c r="AQ46">
        <v>752.61</v>
      </c>
      <c r="AR46">
        <v>153.08000000000001</v>
      </c>
      <c r="AS46">
        <v>-1.77</v>
      </c>
      <c r="AT46">
        <v>132.56</v>
      </c>
      <c r="AU46">
        <v>283.87</v>
      </c>
      <c r="AV46">
        <v>1863.21</v>
      </c>
      <c r="AW46">
        <v>292.04000000000002</v>
      </c>
      <c r="AX46">
        <v>292.04000000000002</v>
      </c>
      <c r="AY46">
        <v>1167.31</v>
      </c>
      <c r="AZ46" t="e">
        <v>#N/A</v>
      </c>
      <c r="BA46">
        <v>1459.35</v>
      </c>
      <c r="BB46">
        <v>0</v>
      </c>
      <c r="BC46">
        <v>73.010000000000005</v>
      </c>
      <c r="BD46">
        <v>0</v>
      </c>
      <c r="BE46" t="e">
        <v>#N/A</v>
      </c>
      <c r="BF46">
        <v>0</v>
      </c>
      <c r="BG46">
        <v>1365.84</v>
      </c>
      <c r="BH46">
        <v>1459.35</v>
      </c>
      <c r="BI46">
        <v>0</v>
      </c>
      <c r="BJ46">
        <v>0</v>
      </c>
      <c r="BK46">
        <v>10.26</v>
      </c>
      <c r="BL46" s="4">
        <v>9.5000000000000001E-2</v>
      </c>
      <c r="BM46" s="1"/>
      <c r="BN46" s="2"/>
      <c r="BO46" s="2"/>
      <c r="BP46" s="2"/>
      <c r="BQ46" s="1"/>
      <c r="BR46" s="1"/>
      <c r="BS46" s="1"/>
      <c r="BT46" s="1"/>
      <c r="BU46" s="2"/>
      <c r="BV46" s="1"/>
      <c r="BW46" s="1"/>
      <c r="BX46" s="2"/>
      <c r="BY46" s="2"/>
      <c r="BZ46" s="2"/>
      <c r="CA46" s="2"/>
      <c r="CB46" s="2"/>
      <c r="CC46" s="2"/>
      <c r="CD46" s="2"/>
      <c r="CE46" s="2"/>
      <c r="CF46" s="1"/>
      <c r="CG46" s="1"/>
      <c r="CH46" s="1"/>
      <c r="CI46" s="2"/>
      <c r="CJ46" s="2"/>
      <c r="CK46" s="1"/>
      <c r="CL46" s="2"/>
      <c r="CM46" s="2"/>
      <c r="CN46" s="2"/>
      <c r="CO46" s="2"/>
      <c r="CP46" s="3"/>
    </row>
    <row r="47" spans="1:94" x14ac:dyDescent="0.25">
      <c r="A47" t="s">
        <v>73</v>
      </c>
      <c r="B47" s="9">
        <f>B42</f>
        <v>5.37</v>
      </c>
      <c r="C47" t="s">
        <v>62</v>
      </c>
      <c r="D47">
        <v>2022</v>
      </c>
      <c r="E47">
        <v>6217.71</v>
      </c>
      <c r="F47">
        <v>105634.36</v>
      </c>
      <c r="G47">
        <v>52962.6</v>
      </c>
      <c r="H47">
        <v>10581.17</v>
      </c>
      <c r="I47">
        <v>190181.61</v>
      </c>
      <c r="J47">
        <v>5772.92</v>
      </c>
      <c r="K47">
        <v>9984.99</v>
      </c>
      <c r="L47">
        <v>46144.84</v>
      </c>
      <c r="M47">
        <v>117857.8</v>
      </c>
      <c r="N47">
        <v>1361.22</v>
      </c>
      <c r="O47">
        <v>9059.84</v>
      </c>
      <c r="P47">
        <v>190181.61</v>
      </c>
      <c r="Q47">
        <v>0</v>
      </c>
      <c r="R47">
        <v>0</v>
      </c>
      <c r="S47">
        <v>16.739999999999998</v>
      </c>
      <c r="T47">
        <v>0</v>
      </c>
      <c r="U47">
        <v>0</v>
      </c>
      <c r="V47">
        <v>0</v>
      </c>
      <c r="W47">
        <v>0</v>
      </c>
      <c r="X47">
        <v>4469.13</v>
      </c>
      <c r="Y47">
        <v>4</v>
      </c>
      <c r="Z47">
        <v>1808.07</v>
      </c>
      <c r="AA47">
        <v>1.53</v>
      </c>
      <c r="AB47">
        <v>0</v>
      </c>
      <c r="AC47">
        <v>0</v>
      </c>
      <c r="AD47">
        <v>0</v>
      </c>
      <c r="AE47">
        <v>0</v>
      </c>
      <c r="AF47">
        <v>14174.01</v>
      </c>
      <c r="AG47">
        <v>2615.37</v>
      </c>
      <c r="AH47">
        <v>241.24</v>
      </c>
      <c r="AI47">
        <v>142.06</v>
      </c>
      <c r="AJ47">
        <v>17172.68</v>
      </c>
      <c r="AK47">
        <v>3222.04</v>
      </c>
      <c r="AL47">
        <v>20394.72</v>
      </c>
      <c r="AM47">
        <v>7466.52</v>
      </c>
      <c r="AN47">
        <v>2696.54</v>
      </c>
      <c r="AO47">
        <v>0</v>
      </c>
      <c r="AP47">
        <v>6947.91</v>
      </c>
      <c r="AQ47">
        <v>9644.4500000000007</v>
      </c>
      <c r="AR47">
        <v>29.68</v>
      </c>
      <c r="AS47">
        <v>0</v>
      </c>
      <c r="AT47">
        <v>3108.58</v>
      </c>
      <c r="AU47">
        <v>3138.26</v>
      </c>
      <c r="AV47">
        <v>20249.23</v>
      </c>
      <c r="AW47">
        <v>145.49</v>
      </c>
      <c r="AX47">
        <v>145.49</v>
      </c>
      <c r="AY47">
        <v>0</v>
      </c>
      <c r="AZ47" t="e">
        <v>#N/A</v>
      </c>
      <c r="BA47">
        <v>0</v>
      </c>
      <c r="BB47">
        <v>0</v>
      </c>
      <c r="BC47">
        <v>0</v>
      </c>
      <c r="BD47">
        <v>0</v>
      </c>
      <c r="BE47" t="e">
        <v>#N/A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0.23</v>
      </c>
      <c r="BL47">
        <v>7.58</v>
      </c>
    </row>
    <row r="48" spans="1:94" x14ac:dyDescent="0.25">
      <c r="A48" t="str">
        <f t="shared" ref="A48:A51" si="10">A47</f>
        <v>IDFC First Bank </v>
      </c>
      <c r="B48" s="9">
        <f t="shared" si="2"/>
        <v>4.2666700000000004</v>
      </c>
      <c r="C48">
        <v>44256</v>
      </c>
      <c r="D48">
        <v>2021</v>
      </c>
      <c r="E48">
        <v>5675.85</v>
      </c>
      <c r="F48">
        <v>88688.42</v>
      </c>
      <c r="G48">
        <v>45786.09</v>
      </c>
      <c r="H48">
        <v>10861.48</v>
      </c>
      <c r="I48">
        <v>163143.88</v>
      </c>
      <c r="J48">
        <v>4745.93</v>
      </c>
      <c r="K48">
        <v>1081.93</v>
      </c>
      <c r="L48">
        <v>45411.74</v>
      </c>
      <c r="M48">
        <v>100550.13</v>
      </c>
      <c r="N48">
        <v>1266.42</v>
      </c>
      <c r="O48">
        <v>10087.74</v>
      </c>
      <c r="P48">
        <v>163143.88</v>
      </c>
      <c r="Q48">
        <v>596</v>
      </c>
      <c r="R48">
        <v>24169</v>
      </c>
      <c r="S48">
        <v>13.77</v>
      </c>
      <c r="T48">
        <v>0</v>
      </c>
      <c r="U48">
        <v>13.27</v>
      </c>
      <c r="V48">
        <v>0.5</v>
      </c>
      <c r="W48">
        <v>0</v>
      </c>
      <c r="X48">
        <v>4303.01</v>
      </c>
      <c r="Y48">
        <v>4</v>
      </c>
      <c r="Z48">
        <v>1883.28</v>
      </c>
      <c r="AA48">
        <v>1.86</v>
      </c>
      <c r="AB48">
        <v>2</v>
      </c>
      <c r="AC48">
        <v>0</v>
      </c>
      <c r="AD48">
        <v>1285.3800000000001</v>
      </c>
      <c r="AE48">
        <v>212474.34</v>
      </c>
      <c r="AF48">
        <v>12632.98</v>
      </c>
      <c r="AG48">
        <v>3039.21</v>
      </c>
      <c r="AH48">
        <v>112.17</v>
      </c>
      <c r="AI48">
        <v>183.5</v>
      </c>
      <c r="AJ48">
        <v>15967.86</v>
      </c>
      <c r="AK48">
        <v>2253.6999999999998</v>
      </c>
      <c r="AL48">
        <v>18221.560000000001</v>
      </c>
      <c r="AM48">
        <v>8587.6</v>
      </c>
      <c r="AN48">
        <v>1976.98</v>
      </c>
      <c r="AO48">
        <v>329.38</v>
      </c>
      <c r="AP48">
        <v>4786.93</v>
      </c>
      <c r="AQ48">
        <v>7093.28</v>
      </c>
      <c r="AR48">
        <v>23.5</v>
      </c>
      <c r="AS48">
        <v>0</v>
      </c>
      <c r="AT48">
        <v>2064.9</v>
      </c>
      <c r="AU48">
        <v>2088.4</v>
      </c>
      <c r="AV48">
        <v>17769.28</v>
      </c>
      <c r="AW48">
        <v>452.28</v>
      </c>
      <c r="AX48">
        <v>452.28</v>
      </c>
      <c r="AY48">
        <v>-3560.26</v>
      </c>
      <c r="AZ48" t="e">
        <v>#N/A</v>
      </c>
      <c r="BA48">
        <v>-3107.98</v>
      </c>
      <c r="BB48">
        <v>0</v>
      </c>
      <c r="BC48">
        <v>113.5</v>
      </c>
      <c r="BD48">
        <v>148.5</v>
      </c>
      <c r="BE48" t="e">
        <v>#N/A</v>
      </c>
      <c r="BF48">
        <v>0</v>
      </c>
      <c r="BG48">
        <v>-3728.98</v>
      </c>
      <c r="BH48">
        <v>-3107.98</v>
      </c>
      <c r="BI48">
        <v>0</v>
      </c>
      <c r="BJ48">
        <v>0</v>
      </c>
      <c r="BK48">
        <v>0.82</v>
      </c>
      <c r="BL48" s="4">
        <f>15.15/2</f>
        <v>7.5750000000000002</v>
      </c>
    </row>
    <row r="49" spans="1:64" x14ac:dyDescent="0.25">
      <c r="A49" t="str">
        <f t="shared" si="10"/>
        <v>IDFC First Bank </v>
      </c>
      <c r="B49" s="9">
        <f t="shared" si="2"/>
        <v>4.2666666666666666</v>
      </c>
      <c r="C49">
        <v>43891</v>
      </c>
      <c r="D49">
        <v>2020</v>
      </c>
      <c r="E49">
        <v>5675.95</v>
      </c>
      <c r="F49">
        <v>88688.42</v>
      </c>
      <c r="G49">
        <v>45786.09</v>
      </c>
      <c r="H49">
        <v>10861.48</v>
      </c>
      <c r="I49">
        <v>163143.88</v>
      </c>
      <c r="J49">
        <v>4745.93</v>
      </c>
      <c r="K49">
        <v>1081.93</v>
      </c>
      <c r="L49">
        <v>45411.74</v>
      </c>
      <c r="M49">
        <v>100550.13</v>
      </c>
      <c r="N49">
        <v>1266.42</v>
      </c>
      <c r="O49">
        <v>10087.74</v>
      </c>
      <c r="P49">
        <v>163143.88</v>
      </c>
      <c r="Q49">
        <v>0</v>
      </c>
      <c r="R49">
        <v>0</v>
      </c>
      <c r="S49">
        <v>0.14000000000000001</v>
      </c>
      <c r="T49">
        <v>0</v>
      </c>
      <c r="U49">
        <v>0</v>
      </c>
      <c r="V49">
        <v>0</v>
      </c>
      <c r="W49">
        <v>0</v>
      </c>
      <c r="X49">
        <v>4303.01</v>
      </c>
      <c r="Y49">
        <v>0</v>
      </c>
      <c r="Z49">
        <v>1883.28</v>
      </c>
      <c r="AA49">
        <v>0.02</v>
      </c>
      <c r="AB49">
        <v>0</v>
      </c>
      <c r="AC49">
        <v>0</v>
      </c>
      <c r="AD49">
        <v>0</v>
      </c>
      <c r="AE49">
        <v>0</v>
      </c>
      <c r="AF49">
        <v>11634.54</v>
      </c>
      <c r="AG49">
        <v>3917.28</v>
      </c>
      <c r="AH49">
        <v>80.52</v>
      </c>
      <c r="AI49">
        <v>234.96</v>
      </c>
      <c r="AJ49">
        <v>15867.31</v>
      </c>
      <c r="AK49">
        <v>1722.16</v>
      </c>
      <c r="AL49">
        <v>17589.47</v>
      </c>
      <c r="AM49">
        <v>10232</v>
      </c>
      <c r="AN49">
        <v>1527.58</v>
      </c>
      <c r="AO49">
        <v>305.44</v>
      </c>
      <c r="AP49">
        <v>3587.71</v>
      </c>
      <c r="AQ49">
        <v>5420.73</v>
      </c>
      <c r="AR49">
        <v>-12.31</v>
      </c>
      <c r="AS49">
        <v>498</v>
      </c>
      <c r="AT49">
        <v>4315.26</v>
      </c>
      <c r="AU49">
        <v>4800.95</v>
      </c>
      <c r="AV49">
        <v>20453.68</v>
      </c>
      <c r="AW49">
        <v>-2864.21</v>
      </c>
      <c r="AX49">
        <v>-2864.21</v>
      </c>
      <c r="AY49">
        <v>-530.04999999999995</v>
      </c>
      <c r="AZ49" t="e">
        <v>#N/A</v>
      </c>
      <c r="BA49">
        <v>-3394.26</v>
      </c>
      <c r="BB49">
        <v>0</v>
      </c>
      <c r="BC49">
        <v>0</v>
      </c>
      <c r="BD49">
        <v>166</v>
      </c>
      <c r="BE49" t="e">
        <v>#N/A</v>
      </c>
      <c r="BF49">
        <v>0</v>
      </c>
      <c r="BG49">
        <v>-3560.26</v>
      </c>
      <c r="BH49">
        <v>-3394.26</v>
      </c>
      <c r="BI49">
        <v>0</v>
      </c>
      <c r="BJ49">
        <v>0</v>
      </c>
      <c r="BK49">
        <v>-5.98</v>
      </c>
      <c r="BL49" s="5">
        <f>17.35/2</f>
        <v>8.6750000000000007</v>
      </c>
    </row>
    <row r="50" spans="1:64" x14ac:dyDescent="0.25">
      <c r="A50" t="str">
        <f t="shared" si="10"/>
        <v>IDFC First Bank </v>
      </c>
      <c r="B50" s="9">
        <f t="shared" si="2"/>
        <v>5.71</v>
      </c>
      <c r="C50">
        <v>43525</v>
      </c>
      <c r="D50">
        <v>2019</v>
      </c>
      <c r="E50">
        <v>4809.8999999999996</v>
      </c>
      <c r="F50">
        <v>65107.97</v>
      </c>
      <c r="G50">
        <v>57397.19</v>
      </c>
      <c r="H50">
        <v>11352.64</v>
      </c>
      <c r="I50">
        <v>149200.4</v>
      </c>
      <c r="J50">
        <v>3379.92</v>
      </c>
      <c r="K50">
        <v>810.86</v>
      </c>
      <c r="L50">
        <v>45404.58</v>
      </c>
      <c r="M50">
        <v>85595.36</v>
      </c>
      <c r="N50">
        <v>1037.73</v>
      </c>
      <c r="O50">
        <v>12971.95</v>
      </c>
      <c r="P50">
        <v>149200.4</v>
      </c>
      <c r="Q50">
        <v>464</v>
      </c>
      <c r="R50">
        <v>20222</v>
      </c>
      <c r="S50">
        <v>13.38</v>
      </c>
      <c r="T50">
        <v>0</v>
      </c>
      <c r="U50">
        <v>13.03</v>
      </c>
      <c r="V50">
        <v>0.08</v>
      </c>
      <c r="W50">
        <v>0</v>
      </c>
      <c r="X50">
        <v>2279.56</v>
      </c>
      <c r="Y50">
        <v>3</v>
      </c>
      <c r="Z50">
        <v>808.57</v>
      </c>
      <c r="AA50">
        <v>0.94</v>
      </c>
      <c r="AB50">
        <v>1</v>
      </c>
      <c r="AC50">
        <v>0</v>
      </c>
      <c r="AD50">
        <v>914.95</v>
      </c>
      <c r="AE50">
        <v>280676.08</v>
      </c>
      <c r="AF50">
        <v>7825.54</v>
      </c>
      <c r="AG50">
        <v>3905.65</v>
      </c>
      <c r="AH50">
        <v>23.19</v>
      </c>
      <c r="AI50">
        <v>193.79</v>
      </c>
      <c r="AJ50">
        <v>11948.17</v>
      </c>
      <c r="AK50">
        <v>938.56</v>
      </c>
      <c r="AL50">
        <v>12886.74</v>
      </c>
      <c r="AM50">
        <v>8749.08</v>
      </c>
      <c r="AN50">
        <v>1118.19</v>
      </c>
      <c r="AO50">
        <v>2812.68</v>
      </c>
      <c r="AP50">
        <v>1955.87</v>
      </c>
      <c r="AQ50">
        <v>5886.73</v>
      </c>
      <c r="AR50">
        <v>-89.01</v>
      </c>
      <c r="AS50">
        <v>-126.2</v>
      </c>
      <c r="AT50">
        <v>410.31</v>
      </c>
      <c r="AU50">
        <v>195.1</v>
      </c>
      <c r="AV50">
        <v>14830.92</v>
      </c>
      <c r="AW50">
        <v>-1944.18</v>
      </c>
      <c r="AX50">
        <v>-1944.18</v>
      </c>
      <c r="AY50">
        <v>1709.67</v>
      </c>
      <c r="AZ50" t="e">
        <v>#N/A</v>
      </c>
      <c r="BA50">
        <v>-234.51</v>
      </c>
      <c r="BB50">
        <v>0</v>
      </c>
      <c r="BC50">
        <v>0</v>
      </c>
      <c r="BD50">
        <v>1.51</v>
      </c>
      <c r="BE50" t="e">
        <v>#N/A</v>
      </c>
      <c r="BF50">
        <v>294.02</v>
      </c>
      <c r="BG50">
        <v>-530.04999999999995</v>
      </c>
      <c r="BH50">
        <v>-234.51</v>
      </c>
      <c r="BI50">
        <v>0</v>
      </c>
      <c r="BJ50">
        <v>0</v>
      </c>
      <c r="BK50">
        <v>4.75</v>
      </c>
      <c r="BL50" s="2">
        <f>+(9.4+9.75)/2</f>
        <v>9.5749999999999993</v>
      </c>
    </row>
    <row r="51" spans="1:64" x14ac:dyDescent="0.25">
      <c r="A51" t="str">
        <f t="shared" si="10"/>
        <v>IDFC First Bank </v>
      </c>
      <c r="B51" s="9">
        <f t="shared" si="2"/>
        <v>6.375</v>
      </c>
      <c r="C51">
        <v>43160</v>
      </c>
      <c r="D51">
        <v>2018</v>
      </c>
      <c r="E51">
        <v>4809.8999999999996</v>
      </c>
      <c r="F51">
        <v>65107.97</v>
      </c>
      <c r="G51">
        <v>57397.19</v>
      </c>
      <c r="H51">
        <v>11352.64</v>
      </c>
      <c r="I51">
        <v>149200.4</v>
      </c>
      <c r="J51">
        <v>3379.92</v>
      </c>
      <c r="K51">
        <v>810.86</v>
      </c>
      <c r="L51">
        <v>45404.58</v>
      </c>
      <c r="M51">
        <v>85595.36</v>
      </c>
      <c r="N51">
        <v>1037.73</v>
      </c>
      <c r="O51">
        <v>12971.95</v>
      </c>
      <c r="P51">
        <v>149200.4</v>
      </c>
      <c r="Q51">
        <v>0</v>
      </c>
      <c r="R51">
        <v>0</v>
      </c>
      <c r="S51">
        <v>13</v>
      </c>
      <c r="T51">
        <v>0</v>
      </c>
      <c r="U51">
        <v>0</v>
      </c>
      <c r="V51">
        <v>0</v>
      </c>
      <c r="W51">
        <v>0</v>
      </c>
      <c r="X51">
        <v>2279.56</v>
      </c>
      <c r="Y51">
        <v>3</v>
      </c>
      <c r="Z51">
        <v>808.57</v>
      </c>
      <c r="AA51">
        <v>1</v>
      </c>
      <c r="AB51">
        <v>-2</v>
      </c>
      <c r="AC51">
        <v>0</v>
      </c>
      <c r="AD51">
        <v>0</v>
      </c>
      <c r="AE51">
        <v>0</v>
      </c>
      <c r="AF51">
        <v>4722.95</v>
      </c>
      <c r="AG51">
        <v>4041.31</v>
      </c>
      <c r="AH51">
        <v>8.27</v>
      </c>
      <c r="AI51">
        <v>157.47999999999999</v>
      </c>
      <c r="AJ51">
        <v>8930</v>
      </c>
      <c r="AK51">
        <v>1117.8900000000001</v>
      </c>
      <c r="AL51">
        <v>10047.9</v>
      </c>
      <c r="AM51">
        <v>7131.91</v>
      </c>
      <c r="AN51">
        <v>675.97</v>
      </c>
      <c r="AO51">
        <v>163.47999999999999</v>
      </c>
      <c r="AP51">
        <v>813.13</v>
      </c>
      <c r="AQ51">
        <v>1652.59</v>
      </c>
      <c r="AR51">
        <v>-12.57</v>
      </c>
      <c r="AS51">
        <v>180.57</v>
      </c>
      <c r="AT51">
        <v>236.09</v>
      </c>
      <c r="AU51">
        <v>404.09</v>
      </c>
      <c r="AV51">
        <v>9188.59</v>
      </c>
      <c r="AW51">
        <v>859.3</v>
      </c>
      <c r="AX51">
        <v>859.3</v>
      </c>
      <c r="AY51">
        <v>1646.59</v>
      </c>
      <c r="AZ51" t="e">
        <v>#N/A</v>
      </c>
      <c r="BA51">
        <v>2505.89</v>
      </c>
      <c r="BB51">
        <v>0</v>
      </c>
      <c r="BC51">
        <v>215</v>
      </c>
      <c r="BD51">
        <v>202</v>
      </c>
      <c r="BE51" t="e">
        <v>#N/A</v>
      </c>
      <c r="BF51">
        <v>304.77999999999997</v>
      </c>
      <c r="BG51">
        <v>1709.67</v>
      </c>
      <c r="BH51">
        <v>2505.89</v>
      </c>
      <c r="BI51">
        <v>0</v>
      </c>
      <c r="BJ51">
        <v>0</v>
      </c>
      <c r="BK51">
        <v>2.5299999999999998</v>
      </c>
      <c r="BL51" s="4">
        <v>9.5000000000000001E-2</v>
      </c>
    </row>
    <row r="52" spans="1:64" x14ac:dyDescent="0.25">
      <c r="A52" t="s">
        <v>74</v>
      </c>
      <c r="B52" s="9">
        <f>B47</f>
        <v>5.37</v>
      </c>
      <c r="C52" t="s">
        <v>62</v>
      </c>
      <c r="D52">
        <v>2022</v>
      </c>
      <c r="E52">
        <v>420.51</v>
      </c>
      <c r="F52">
        <v>181700.59</v>
      </c>
      <c r="G52">
        <v>15393.11</v>
      </c>
      <c r="H52">
        <v>5058.7700000000004</v>
      </c>
      <c r="I52">
        <v>220946.31</v>
      </c>
      <c r="J52">
        <v>9999.27</v>
      </c>
      <c r="K52">
        <v>11011.08</v>
      </c>
      <c r="L52">
        <v>39179.46</v>
      </c>
      <c r="M52">
        <v>144928.32999999999</v>
      </c>
      <c r="N52">
        <v>633.94000000000005</v>
      </c>
      <c r="O52">
        <v>15194.23</v>
      </c>
      <c r="P52">
        <v>220946.31</v>
      </c>
      <c r="Q52">
        <v>0</v>
      </c>
      <c r="R52">
        <v>0</v>
      </c>
      <c r="S52">
        <v>15.77</v>
      </c>
      <c r="T52">
        <v>0</v>
      </c>
      <c r="U52">
        <v>0</v>
      </c>
      <c r="V52">
        <v>0</v>
      </c>
      <c r="W52">
        <v>0</v>
      </c>
      <c r="X52">
        <v>4136.74</v>
      </c>
      <c r="Y52">
        <v>3</v>
      </c>
      <c r="Z52">
        <v>1392.62</v>
      </c>
      <c r="AA52">
        <v>0.96</v>
      </c>
      <c r="AB52">
        <v>0</v>
      </c>
      <c r="AC52">
        <v>0</v>
      </c>
      <c r="AD52">
        <v>0</v>
      </c>
      <c r="AE52">
        <v>0</v>
      </c>
      <c r="AF52">
        <v>10829.75</v>
      </c>
      <c r="AG52">
        <v>2338.67</v>
      </c>
      <c r="AH52">
        <v>220.27</v>
      </c>
      <c r="AI52">
        <v>272.07</v>
      </c>
      <c r="AJ52">
        <v>13660.76</v>
      </c>
      <c r="AK52">
        <v>2089.09</v>
      </c>
      <c r="AL52">
        <v>15749.85</v>
      </c>
      <c r="AM52">
        <v>7698.8</v>
      </c>
      <c r="AN52">
        <v>2320.5500000000002</v>
      </c>
      <c r="AO52">
        <v>0</v>
      </c>
      <c r="AP52">
        <v>1972.65</v>
      </c>
      <c r="AQ52">
        <v>4293.2</v>
      </c>
      <c r="AR52">
        <v>646.26</v>
      </c>
      <c r="AS52">
        <v>0</v>
      </c>
      <c r="AT52">
        <v>1221.77</v>
      </c>
      <c r="AU52">
        <v>1868.03</v>
      </c>
      <c r="AV52">
        <v>13860.03</v>
      </c>
      <c r="AW52">
        <v>1889.82</v>
      </c>
      <c r="AX52">
        <v>1889.82</v>
      </c>
      <c r="AY52">
        <v>0</v>
      </c>
      <c r="AZ52" t="e">
        <v>#N/A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 t="e">
        <v>#N/A</v>
      </c>
      <c r="BL52">
        <v>7.58</v>
      </c>
    </row>
    <row r="53" spans="1:64" x14ac:dyDescent="0.25">
      <c r="A53" t="str">
        <f t="shared" ref="A53:A56" si="11">A52</f>
        <v>Federal Bank</v>
      </c>
      <c r="B53" s="9">
        <f t="shared" si="2"/>
        <v>4.2666700000000004</v>
      </c>
      <c r="C53">
        <v>44256</v>
      </c>
      <c r="D53">
        <v>2021</v>
      </c>
      <c r="E53">
        <v>399.23</v>
      </c>
      <c r="F53">
        <v>172644.48000000001</v>
      </c>
      <c r="G53">
        <v>9068.5</v>
      </c>
      <c r="H53">
        <v>3530.8</v>
      </c>
      <c r="I53">
        <v>201367.39</v>
      </c>
      <c r="J53">
        <v>7647.04</v>
      </c>
      <c r="K53">
        <v>11944.35</v>
      </c>
      <c r="L53">
        <v>37186.21</v>
      </c>
      <c r="M53">
        <v>131878.6</v>
      </c>
      <c r="N53">
        <v>491.13</v>
      </c>
      <c r="O53">
        <v>12220.06</v>
      </c>
      <c r="P53">
        <v>201367.39</v>
      </c>
      <c r="Q53">
        <v>1272</v>
      </c>
      <c r="R53">
        <v>12592</v>
      </c>
      <c r="S53">
        <v>14.62</v>
      </c>
      <c r="T53">
        <v>0</v>
      </c>
      <c r="U53">
        <v>13.85</v>
      </c>
      <c r="V53">
        <v>0.78</v>
      </c>
      <c r="W53">
        <v>0</v>
      </c>
      <c r="X53">
        <v>4602.3900000000003</v>
      </c>
      <c r="Y53">
        <v>3</v>
      </c>
      <c r="Z53">
        <v>1569.28</v>
      </c>
      <c r="AA53">
        <v>1.19</v>
      </c>
      <c r="AB53">
        <v>1</v>
      </c>
      <c r="AC53">
        <v>0</v>
      </c>
      <c r="AD53">
        <v>36417.339999999997</v>
      </c>
      <c r="AE53">
        <v>36417.339999999997</v>
      </c>
      <c r="AF53">
        <v>10795.12</v>
      </c>
      <c r="AG53">
        <v>2348.94</v>
      </c>
      <c r="AH53">
        <v>368.16</v>
      </c>
      <c r="AI53">
        <v>245.68</v>
      </c>
      <c r="AJ53">
        <v>13757.9</v>
      </c>
      <c r="AK53">
        <v>1944.91</v>
      </c>
      <c r="AL53">
        <v>15702.82</v>
      </c>
      <c r="AM53">
        <v>8224.2000000000007</v>
      </c>
      <c r="AN53">
        <v>2034.18</v>
      </c>
      <c r="AO53">
        <v>104.5</v>
      </c>
      <c r="AP53">
        <v>1553.03</v>
      </c>
      <c r="AQ53">
        <v>3691.72</v>
      </c>
      <c r="AR53">
        <v>546.97</v>
      </c>
      <c r="AS53">
        <v>0</v>
      </c>
      <c r="AT53">
        <v>1649.63</v>
      </c>
      <c r="AU53">
        <v>2196.6</v>
      </c>
      <c r="AV53">
        <v>14112.52</v>
      </c>
      <c r="AW53">
        <v>1590.3</v>
      </c>
      <c r="AX53">
        <v>1590.3</v>
      </c>
      <c r="AY53">
        <v>2616.67</v>
      </c>
      <c r="AZ53" t="e">
        <v>#N/A</v>
      </c>
      <c r="BA53">
        <v>4206.96</v>
      </c>
      <c r="BB53">
        <v>0</v>
      </c>
      <c r="BC53">
        <v>397.57</v>
      </c>
      <c r="BD53">
        <v>153.44999999999999</v>
      </c>
      <c r="BE53">
        <v>229.57</v>
      </c>
      <c r="BF53">
        <v>0</v>
      </c>
      <c r="BG53">
        <v>3305.38</v>
      </c>
      <c r="BH53">
        <v>4206.96</v>
      </c>
      <c r="BI53">
        <v>0</v>
      </c>
      <c r="BJ53">
        <v>0</v>
      </c>
      <c r="BK53" t="e">
        <v>#N/A</v>
      </c>
      <c r="BL53" s="4">
        <f>15.15/2</f>
        <v>7.5750000000000002</v>
      </c>
    </row>
    <row r="54" spans="1:64" x14ac:dyDescent="0.25">
      <c r="A54" t="str">
        <f t="shared" si="11"/>
        <v>Federal Bank</v>
      </c>
      <c r="B54" s="9">
        <f t="shared" si="2"/>
        <v>4.2666666666666666</v>
      </c>
      <c r="C54">
        <v>43891</v>
      </c>
      <c r="D54">
        <v>2020</v>
      </c>
      <c r="E54">
        <v>399.23</v>
      </c>
      <c r="F54">
        <v>172644.48000000001</v>
      </c>
      <c r="G54">
        <v>9068.5</v>
      </c>
      <c r="H54">
        <v>3530.8</v>
      </c>
      <c r="I54">
        <v>201367.39</v>
      </c>
      <c r="J54">
        <v>7647.04</v>
      </c>
      <c r="K54">
        <v>11944.35</v>
      </c>
      <c r="L54">
        <v>37186.21</v>
      </c>
      <c r="M54">
        <v>131878.6</v>
      </c>
      <c r="N54">
        <v>491.13</v>
      </c>
      <c r="O54">
        <v>12220.06</v>
      </c>
      <c r="P54">
        <v>201367.39</v>
      </c>
      <c r="Q54">
        <v>0</v>
      </c>
      <c r="R54">
        <v>0</v>
      </c>
      <c r="S54">
        <v>14.62</v>
      </c>
      <c r="T54">
        <v>0</v>
      </c>
      <c r="U54">
        <v>0</v>
      </c>
      <c r="V54">
        <v>0</v>
      </c>
      <c r="W54">
        <v>0</v>
      </c>
      <c r="X54">
        <v>4602.3900000000003</v>
      </c>
      <c r="Y54">
        <v>3</v>
      </c>
      <c r="Z54">
        <v>1569.28</v>
      </c>
      <c r="AA54">
        <v>1.19</v>
      </c>
      <c r="AB54">
        <v>1</v>
      </c>
      <c r="AC54">
        <v>0</v>
      </c>
      <c r="AD54">
        <v>0</v>
      </c>
      <c r="AE54">
        <v>0</v>
      </c>
      <c r="AF54">
        <v>10670.87</v>
      </c>
      <c r="AG54">
        <v>2184.0700000000002</v>
      </c>
      <c r="AH54">
        <v>139.96</v>
      </c>
      <c r="AI54">
        <v>215.85</v>
      </c>
      <c r="AJ54">
        <v>13210.75</v>
      </c>
      <c r="AK54">
        <v>1931.41</v>
      </c>
      <c r="AL54">
        <v>15142.16</v>
      </c>
      <c r="AM54">
        <v>8561.85</v>
      </c>
      <c r="AN54">
        <v>1772.36</v>
      </c>
      <c r="AO54">
        <v>119.46</v>
      </c>
      <c r="AP54">
        <v>1483.8</v>
      </c>
      <c r="AQ54">
        <v>3375.61</v>
      </c>
      <c r="AR54">
        <v>489.75</v>
      </c>
      <c r="AS54">
        <v>0</v>
      </c>
      <c r="AT54">
        <v>1172.17</v>
      </c>
      <c r="AU54">
        <v>1661.92</v>
      </c>
      <c r="AV54">
        <v>13599.38</v>
      </c>
      <c r="AW54">
        <v>1542.78</v>
      </c>
      <c r="AX54">
        <v>1542.78</v>
      </c>
      <c r="AY54">
        <v>2174.2800000000002</v>
      </c>
      <c r="AZ54" t="e">
        <v>#N/A</v>
      </c>
      <c r="BA54">
        <v>3717.07</v>
      </c>
      <c r="BB54">
        <v>0</v>
      </c>
      <c r="BC54">
        <v>385.7</v>
      </c>
      <c r="BD54">
        <v>135.83000000000001</v>
      </c>
      <c r="BE54">
        <v>147.46</v>
      </c>
      <c r="BF54">
        <v>0</v>
      </c>
      <c r="BG54">
        <v>2616.67</v>
      </c>
      <c r="BH54">
        <v>3717.07</v>
      </c>
      <c r="BI54">
        <v>0</v>
      </c>
      <c r="BJ54">
        <v>0</v>
      </c>
      <c r="BK54" t="e">
        <v>#N/A</v>
      </c>
      <c r="BL54" s="5">
        <f>17.35/2</f>
        <v>8.6750000000000007</v>
      </c>
    </row>
    <row r="55" spans="1:64" x14ac:dyDescent="0.25">
      <c r="A55" t="str">
        <f t="shared" si="11"/>
        <v>Federal Bank</v>
      </c>
      <c r="B55" s="9">
        <f t="shared" si="2"/>
        <v>5.71</v>
      </c>
      <c r="C55">
        <v>43525</v>
      </c>
      <c r="D55">
        <v>2019</v>
      </c>
      <c r="E55">
        <v>398.53</v>
      </c>
      <c r="F55">
        <v>152290.07999999999</v>
      </c>
      <c r="G55">
        <v>10372.43</v>
      </c>
      <c r="H55">
        <v>3457.93</v>
      </c>
      <c r="I55">
        <v>180638.05</v>
      </c>
      <c r="J55">
        <v>6174.91</v>
      </c>
      <c r="K55">
        <v>6399.67</v>
      </c>
      <c r="L55">
        <v>35892.68</v>
      </c>
      <c r="M55">
        <v>122267.91</v>
      </c>
      <c r="N55">
        <v>479.99</v>
      </c>
      <c r="O55">
        <v>9422.89</v>
      </c>
      <c r="P55">
        <v>180638.05</v>
      </c>
      <c r="Q55">
        <v>1263</v>
      </c>
      <c r="R55">
        <v>12496</v>
      </c>
      <c r="S55">
        <v>14</v>
      </c>
      <c r="T55">
        <v>0</v>
      </c>
      <c r="U55">
        <v>13</v>
      </c>
      <c r="V55">
        <v>1</v>
      </c>
      <c r="W55">
        <v>0</v>
      </c>
      <c r="X55">
        <v>3530.83</v>
      </c>
      <c r="Y55">
        <v>3</v>
      </c>
      <c r="Z55">
        <v>1607.17</v>
      </c>
      <c r="AA55">
        <v>1.31</v>
      </c>
      <c r="AB55">
        <v>1</v>
      </c>
      <c r="AC55">
        <v>0</v>
      </c>
      <c r="AD55">
        <v>3767.65</v>
      </c>
      <c r="AE55">
        <v>34460.07</v>
      </c>
      <c r="AF55">
        <v>9089.6200000000008</v>
      </c>
      <c r="AG55">
        <v>2037.45</v>
      </c>
      <c r="AH55">
        <v>73.47</v>
      </c>
      <c r="AI55">
        <v>218.49</v>
      </c>
      <c r="AJ55">
        <v>11419.02</v>
      </c>
      <c r="AK55">
        <v>1351.02</v>
      </c>
      <c r="AL55">
        <v>12770.05</v>
      </c>
      <c r="AM55">
        <v>7242.68</v>
      </c>
      <c r="AN55">
        <v>1377.76</v>
      </c>
      <c r="AO55">
        <v>120.38</v>
      </c>
      <c r="AP55">
        <v>1266.1300000000001</v>
      </c>
      <c r="AQ55">
        <v>2764.27</v>
      </c>
      <c r="AR55">
        <v>663.36</v>
      </c>
      <c r="AS55">
        <v>0</v>
      </c>
      <c r="AT55">
        <v>855.85</v>
      </c>
      <c r="AU55">
        <v>1519.21</v>
      </c>
      <c r="AV55">
        <v>11526.16</v>
      </c>
      <c r="AW55">
        <v>1243.8900000000001</v>
      </c>
      <c r="AX55">
        <v>1243.8900000000001</v>
      </c>
      <c r="AY55">
        <v>1742.49</v>
      </c>
      <c r="AZ55" t="e">
        <v>#N/A</v>
      </c>
      <c r="BA55">
        <v>2986.37</v>
      </c>
      <c r="BB55">
        <v>0</v>
      </c>
      <c r="BC55">
        <v>310.97000000000003</v>
      </c>
      <c r="BD55">
        <v>34.479999999999997</v>
      </c>
      <c r="BE55">
        <v>143.93</v>
      </c>
      <c r="BF55">
        <v>198.01</v>
      </c>
      <c r="BG55">
        <v>2174.2800000000002</v>
      </c>
      <c r="BH55">
        <v>2986.37</v>
      </c>
      <c r="BI55">
        <v>0</v>
      </c>
      <c r="BJ55">
        <v>0</v>
      </c>
      <c r="BK55" t="e">
        <v>#N/A</v>
      </c>
      <c r="BL55" s="2">
        <f>+(9.4+9.75)/2</f>
        <v>9.5749999999999993</v>
      </c>
    </row>
    <row r="56" spans="1:64" x14ac:dyDescent="0.25">
      <c r="A56" t="str">
        <f t="shared" si="11"/>
        <v>Federal Bank</v>
      </c>
      <c r="B56" s="9">
        <f t="shared" si="2"/>
        <v>6.375</v>
      </c>
      <c r="C56">
        <v>43160</v>
      </c>
      <c r="D56">
        <v>2018</v>
      </c>
      <c r="E56">
        <v>398.53</v>
      </c>
      <c r="F56">
        <v>152290.07999999999</v>
      </c>
      <c r="G56">
        <v>10372.43</v>
      </c>
      <c r="H56">
        <v>3457.93</v>
      </c>
      <c r="I56">
        <v>180638.05</v>
      </c>
      <c r="J56">
        <v>6174.91</v>
      </c>
      <c r="K56">
        <v>6399.67</v>
      </c>
      <c r="L56">
        <v>35892.68</v>
      </c>
      <c r="M56">
        <v>122267.91</v>
      </c>
      <c r="N56">
        <v>479.99</v>
      </c>
      <c r="O56">
        <v>9422.89</v>
      </c>
      <c r="P56">
        <v>180638.05</v>
      </c>
      <c r="Q56">
        <v>0</v>
      </c>
      <c r="R56">
        <v>0</v>
      </c>
      <c r="S56">
        <v>14</v>
      </c>
      <c r="T56">
        <v>0</v>
      </c>
      <c r="U56">
        <v>0</v>
      </c>
      <c r="V56">
        <v>0</v>
      </c>
      <c r="W56">
        <v>0</v>
      </c>
      <c r="X56">
        <v>3530.83</v>
      </c>
      <c r="Y56">
        <v>3</v>
      </c>
      <c r="Z56">
        <v>1607.17</v>
      </c>
      <c r="AA56">
        <v>1.31</v>
      </c>
      <c r="AB56">
        <v>1</v>
      </c>
      <c r="AC56">
        <v>0</v>
      </c>
      <c r="AD56">
        <v>0</v>
      </c>
      <c r="AE56">
        <v>0</v>
      </c>
      <c r="AF56">
        <v>7538.78</v>
      </c>
      <c r="AG56">
        <v>1917.44</v>
      </c>
      <c r="AH56">
        <v>95.82</v>
      </c>
      <c r="AI56">
        <v>200.83</v>
      </c>
      <c r="AJ56">
        <v>9752.86</v>
      </c>
      <c r="AK56">
        <v>1159.1199999999999</v>
      </c>
      <c r="AL56">
        <v>10911.98</v>
      </c>
      <c r="AM56">
        <v>6170.05</v>
      </c>
      <c r="AN56">
        <v>1242.47</v>
      </c>
      <c r="AO56">
        <v>123.17</v>
      </c>
      <c r="AP56">
        <v>1085.26</v>
      </c>
      <c r="AQ56">
        <v>2450.9</v>
      </c>
      <c r="AR56">
        <v>461.03</v>
      </c>
      <c r="AS56">
        <v>3.98</v>
      </c>
      <c r="AT56">
        <v>947.17</v>
      </c>
      <c r="AU56">
        <v>1412.18</v>
      </c>
      <c r="AV56">
        <v>10033.14</v>
      </c>
      <c r="AW56">
        <v>878.85</v>
      </c>
      <c r="AX56">
        <v>878.85</v>
      </c>
      <c r="AY56">
        <v>1451.27</v>
      </c>
      <c r="AZ56" t="e">
        <v>#N/A</v>
      </c>
      <c r="BA56">
        <v>2330.11</v>
      </c>
      <c r="BB56">
        <v>0</v>
      </c>
      <c r="BC56">
        <v>219.71</v>
      </c>
      <c r="BD56">
        <v>26.83</v>
      </c>
      <c r="BE56">
        <v>97.07</v>
      </c>
      <c r="BF56">
        <v>0</v>
      </c>
      <c r="BG56">
        <v>1742.49</v>
      </c>
      <c r="BH56">
        <v>2330.11</v>
      </c>
      <c r="BI56">
        <v>0</v>
      </c>
      <c r="BJ56">
        <v>0</v>
      </c>
      <c r="BK56" t="e">
        <v>#N/A</v>
      </c>
      <c r="BL56" s="4">
        <v>9.5000000000000001E-2</v>
      </c>
    </row>
    <row r="57" spans="1:64" x14ac:dyDescent="0.25">
      <c r="A57" t="s">
        <v>75</v>
      </c>
      <c r="B57" s="9">
        <f>B52</f>
        <v>5.37</v>
      </c>
      <c r="C57" t="s">
        <v>62</v>
      </c>
      <c r="D57">
        <v>2022</v>
      </c>
      <c r="E57">
        <v>73.88</v>
      </c>
      <c r="F57">
        <v>44537.36</v>
      </c>
      <c r="G57">
        <v>1345.7</v>
      </c>
      <c r="H57">
        <v>1586.15</v>
      </c>
      <c r="I57">
        <v>53311.68</v>
      </c>
      <c r="J57">
        <v>2792.71</v>
      </c>
      <c r="K57">
        <v>2822.35</v>
      </c>
      <c r="L57">
        <v>9435.94</v>
      </c>
      <c r="M57">
        <v>36157.83</v>
      </c>
      <c r="N57">
        <v>232.69</v>
      </c>
      <c r="O57">
        <v>1870.16</v>
      </c>
      <c r="P57">
        <v>53311.68</v>
      </c>
      <c r="Q57">
        <v>702</v>
      </c>
      <c r="R57">
        <v>5843</v>
      </c>
      <c r="S57">
        <v>19.52</v>
      </c>
      <c r="T57">
        <v>0</v>
      </c>
      <c r="U57">
        <v>18.45</v>
      </c>
      <c r="V57">
        <v>1.07</v>
      </c>
      <c r="W57">
        <v>0</v>
      </c>
      <c r="X57">
        <v>1893.19</v>
      </c>
      <c r="Y57">
        <v>5</v>
      </c>
      <c r="Z57">
        <v>1075.19</v>
      </c>
      <c r="AA57">
        <v>2.97</v>
      </c>
      <c r="AB57">
        <v>3</v>
      </c>
      <c r="AC57">
        <v>0</v>
      </c>
      <c r="AD57">
        <v>372.62</v>
      </c>
      <c r="AE57">
        <v>8191.54</v>
      </c>
      <c r="AF57">
        <v>3507.81</v>
      </c>
      <c r="AG57">
        <v>582.80999999999995</v>
      </c>
      <c r="AH57">
        <v>37.479999999999997</v>
      </c>
      <c r="AI57">
        <v>6.59</v>
      </c>
      <c r="AJ57">
        <v>4134.68</v>
      </c>
      <c r="AK57">
        <v>704.77</v>
      </c>
      <c r="AL57">
        <v>4839.45</v>
      </c>
      <c r="AM57">
        <v>2305.02</v>
      </c>
      <c r="AN57">
        <v>463.72</v>
      </c>
      <c r="AO57">
        <v>87.47</v>
      </c>
      <c r="AP57">
        <v>499.4</v>
      </c>
      <c r="AQ57">
        <v>1050.5899999999999</v>
      </c>
      <c r="AR57">
        <v>100</v>
      </c>
      <c r="AS57">
        <v>0</v>
      </c>
      <c r="AT57">
        <v>791.02</v>
      </c>
      <c r="AU57">
        <v>891.02</v>
      </c>
      <c r="AV57">
        <v>4246.63</v>
      </c>
      <c r="AW57">
        <v>592.82000000000005</v>
      </c>
      <c r="AX57">
        <v>592.82000000000005</v>
      </c>
      <c r="AY57">
        <v>57.94</v>
      </c>
      <c r="AZ57" t="e">
        <v>#N/A</v>
      </c>
      <c r="BA57">
        <v>650.76</v>
      </c>
      <c r="BB57">
        <v>0</v>
      </c>
      <c r="BC57">
        <v>150</v>
      </c>
      <c r="BD57">
        <v>104.86</v>
      </c>
      <c r="BE57" t="e">
        <v>#N/A</v>
      </c>
      <c r="BF57">
        <v>36.869999999999997</v>
      </c>
      <c r="BG57">
        <v>61.45</v>
      </c>
      <c r="BH57">
        <v>650.76</v>
      </c>
      <c r="BI57">
        <v>0</v>
      </c>
      <c r="BJ57">
        <v>0</v>
      </c>
      <c r="BK57">
        <v>8.0299999999999994</v>
      </c>
      <c r="BL57">
        <v>7.58</v>
      </c>
    </row>
    <row r="58" spans="1:64" x14ac:dyDescent="0.25">
      <c r="A58" t="str">
        <f t="shared" ref="A58:A61" si="12">A57</f>
        <v>City Union Bank</v>
      </c>
      <c r="B58" s="9">
        <f t="shared" si="2"/>
        <v>4.2666700000000004</v>
      </c>
      <c r="C58">
        <v>44256</v>
      </c>
      <c r="D58">
        <v>2021</v>
      </c>
      <c r="E58">
        <v>73.88</v>
      </c>
      <c r="F58">
        <v>44537.36</v>
      </c>
      <c r="G58">
        <v>1345.7</v>
      </c>
      <c r="H58">
        <v>1586.15</v>
      </c>
      <c r="I58">
        <v>53311.68</v>
      </c>
      <c r="J58">
        <v>2792.71</v>
      </c>
      <c r="K58">
        <v>2822.35</v>
      </c>
      <c r="L58">
        <v>9435.94</v>
      </c>
      <c r="M58">
        <v>36157.83</v>
      </c>
      <c r="N58">
        <v>232.69</v>
      </c>
      <c r="O58">
        <v>1870.16</v>
      </c>
      <c r="P58">
        <v>53311.68</v>
      </c>
      <c r="Q58">
        <v>0</v>
      </c>
      <c r="R58">
        <v>0</v>
      </c>
      <c r="S58">
        <v>19.52</v>
      </c>
      <c r="T58">
        <v>0</v>
      </c>
      <c r="U58">
        <v>0</v>
      </c>
      <c r="V58">
        <v>0</v>
      </c>
      <c r="W58">
        <v>0</v>
      </c>
      <c r="X58">
        <v>1893.19</v>
      </c>
      <c r="Y58">
        <v>5</v>
      </c>
      <c r="Z58">
        <v>1075.19</v>
      </c>
      <c r="AA58">
        <v>2.97</v>
      </c>
      <c r="AB58">
        <v>1</v>
      </c>
      <c r="AC58">
        <v>0</v>
      </c>
      <c r="AD58">
        <v>0</v>
      </c>
      <c r="AE58">
        <v>0</v>
      </c>
      <c r="AF58">
        <v>3494.58</v>
      </c>
      <c r="AG58">
        <v>609.91999999999996</v>
      </c>
      <c r="AH58">
        <v>54.81</v>
      </c>
      <c r="AI58">
        <v>9.3000000000000007</v>
      </c>
      <c r="AJ58">
        <v>4168.6000000000004</v>
      </c>
      <c r="AK58">
        <v>679.95</v>
      </c>
      <c r="AL58">
        <v>4848.55</v>
      </c>
      <c r="AM58">
        <v>2493.41</v>
      </c>
      <c r="AN58">
        <v>420.65</v>
      </c>
      <c r="AO58">
        <v>78.989999999999995</v>
      </c>
      <c r="AP58">
        <v>514.1</v>
      </c>
      <c r="AQ58">
        <v>1013.74</v>
      </c>
      <c r="AR58">
        <v>232.29</v>
      </c>
      <c r="AS58">
        <v>-122.29</v>
      </c>
      <c r="AT58">
        <v>755.08</v>
      </c>
      <c r="AU58">
        <v>865.08</v>
      </c>
      <c r="AV58">
        <v>4372.2299999999996</v>
      </c>
      <c r="AW58">
        <v>476.32</v>
      </c>
      <c r="AX58">
        <v>476.32</v>
      </c>
      <c r="AY58">
        <v>57.02</v>
      </c>
      <c r="AZ58" t="e">
        <v>#N/A</v>
      </c>
      <c r="BA58">
        <v>533.34</v>
      </c>
      <c r="BB58">
        <v>0</v>
      </c>
      <c r="BC58">
        <v>140</v>
      </c>
      <c r="BD58">
        <v>81.08</v>
      </c>
      <c r="BE58" t="e">
        <v>#N/A</v>
      </c>
      <c r="BF58">
        <v>36.76</v>
      </c>
      <c r="BG58">
        <v>57.94</v>
      </c>
      <c r="BH58">
        <v>533.34</v>
      </c>
      <c r="BI58">
        <v>0</v>
      </c>
      <c r="BJ58">
        <v>0</v>
      </c>
      <c r="BK58">
        <v>6.48</v>
      </c>
      <c r="BL58" s="4">
        <f>15.15/2</f>
        <v>7.5750000000000002</v>
      </c>
    </row>
    <row r="59" spans="1:64" x14ac:dyDescent="0.25">
      <c r="A59" t="str">
        <f t="shared" si="12"/>
        <v>City Union Bank</v>
      </c>
      <c r="B59" s="9">
        <f t="shared" si="2"/>
        <v>4.2666666666666666</v>
      </c>
      <c r="C59">
        <v>43891</v>
      </c>
      <c r="D59">
        <v>2020</v>
      </c>
      <c r="E59">
        <v>73.73</v>
      </c>
      <c r="F59">
        <v>40832.49</v>
      </c>
      <c r="G59">
        <v>2032.4</v>
      </c>
      <c r="H59">
        <v>1572.57</v>
      </c>
      <c r="I59">
        <v>49733.53</v>
      </c>
      <c r="J59">
        <v>2030.37</v>
      </c>
      <c r="K59">
        <v>2691.28</v>
      </c>
      <c r="L59">
        <v>9116.7900000000009</v>
      </c>
      <c r="M59">
        <v>33927.449999999997</v>
      </c>
      <c r="N59">
        <v>245.16</v>
      </c>
      <c r="O59">
        <v>1722.49</v>
      </c>
      <c r="P59">
        <v>49733.53</v>
      </c>
      <c r="Q59">
        <v>700</v>
      </c>
      <c r="R59">
        <v>5741</v>
      </c>
      <c r="S59">
        <v>17</v>
      </c>
      <c r="T59">
        <v>0</v>
      </c>
      <c r="U59">
        <v>16</v>
      </c>
      <c r="V59">
        <v>1</v>
      </c>
      <c r="W59">
        <v>0</v>
      </c>
      <c r="X59">
        <v>1413.4</v>
      </c>
      <c r="Y59">
        <v>4</v>
      </c>
      <c r="Z59">
        <v>778.49</v>
      </c>
      <c r="AA59">
        <v>2.29</v>
      </c>
      <c r="AB59">
        <v>2</v>
      </c>
      <c r="AC59">
        <v>0</v>
      </c>
      <c r="AD59">
        <v>335.79</v>
      </c>
      <c r="AE59">
        <v>8502.7099999999991</v>
      </c>
      <c r="AF59">
        <v>3177.66</v>
      </c>
      <c r="AG59">
        <v>553.6</v>
      </c>
      <c r="AH59">
        <v>23.31</v>
      </c>
      <c r="AI59">
        <v>12.6</v>
      </c>
      <c r="AJ59">
        <v>3767.17</v>
      </c>
      <c r="AK59">
        <v>514.39</v>
      </c>
      <c r="AL59">
        <v>4281.5600000000004</v>
      </c>
      <c r="AM59">
        <v>2155.6799999999998</v>
      </c>
      <c r="AN59">
        <v>364.44</v>
      </c>
      <c r="AO59">
        <v>61.5</v>
      </c>
      <c r="AP59">
        <v>459.95</v>
      </c>
      <c r="AQ59">
        <v>885.89</v>
      </c>
      <c r="AR59">
        <v>242</v>
      </c>
      <c r="AS59">
        <v>0</v>
      </c>
      <c r="AT59">
        <v>315.14</v>
      </c>
      <c r="AU59">
        <v>557.14</v>
      </c>
      <c r="AV59">
        <v>3598.7</v>
      </c>
      <c r="AW59">
        <v>682.85</v>
      </c>
      <c r="AX59">
        <v>682.85</v>
      </c>
      <c r="AY59">
        <v>37.479999999999997</v>
      </c>
      <c r="AZ59" t="e">
        <v>#N/A</v>
      </c>
      <c r="BA59">
        <v>720.33</v>
      </c>
      <c r="BB59">
        <v>0</v>
      </c>
      <c r="BC59">
        <v>200</v>
      </c>
      <c r="BD59">
        <v>6.04</v>
      </c>
      <c r="BE59" t="e">
        <v>#N/A</v>
      </c>
      <c r="BF59">
        <v>21.96</v>
      </c>
      <c r="BG59">
        <v>57.02</v>
      </c>
      <c r="BH59">
        <v>720.33</v>
      </c>
      <c r="BI59">
        <v>0</v>
      </c>
      <c r="BJ59">
        <v>0</v>
      </c>
      <c r="BK59">
        <v>9.57</v>
      </c>
      <c r="BL59" s="5">
        <f>17.35/2</f>
        <v>8.6750000000000007</v>
      </c>
    </row>
    <row r="60" spans="1:64" x14ac:dyDescent="0.25">
      <c r="A60" t="str">
        <f t="shared" si="12"/>
        <v>City Union Bank</v>
      </c>
      <c r="B60" s="9">
        <f t="shared" si="2"/>
        <v>5.71</v>
      </c>
      <c r="C60">
        <v>43525</v>
      </c>
      <c r="D60">
        <v>2019</v>
      </c>
      <c r="E60">
        <v>73.73</v>
      </c>
      <c r="F60">
        <v>40832.49</v>
      </c>
      <c r="G60">
        <v>2032.4</v>
      </c>
      <c r="H60">
        <v>1572.57</v>
      </c>
      <c r="I60">
        <v>49733.53</v>
      </c>
      <c r="J60">
        <v>2030.37</v>
      </c>
      <c r="K60">
        <v>2691.28</v>
      </c>
      <c r="L60">
        <v>9116.7900000000009</v>
      </c>
      <c r="M60">
        <v>33927.449999999997</v>
      </c>
      <c r="N60">
        <v>245.16</v>
      </c>
      <c r="O60">
        <v>1722.49</v>
      </c>
      <c r="P60">
        <v>49733.53</v>
      </c>
      <c r="Q60">
        <v>0</v>
      </c>
      <c r="R60">
        <v>0</v>
      </c>
      <c r="S60">
        <v>17</v>
      </c>
      <c r="T60">
        <v>0</v>
      </c>
      <c r="U60">
        <v>0</v>
      </c>
      <c r="V60">
        <v>0</v>
      </c>
      <c r="W60">
        <v>0</v>
      </c>
      <c r="X60">
        <v>1413.4</v>
      </c>
      <c r="Y60">
        <v>4</v>
      </c>
      <c r="Z60">
        <v>778.49</v>
      </c>
      <c r="AA60">
        <v>2.29</v>
      </c>
      <c r="AB60">
        <v>1</v>
      </c>
      <c r="AC60">
        <v>0</v>
      </c>
      <c r="AD60">
        <v>0</v>
      </c>
      <c r="AE60">
        <v>0</v>
      </c>
      <c r="AF60">
        <v>2840.4</v>
      </c>
      <c r="AG60">
        <v>522.76</v>
      </c>
      <c r="AH60">
        <v>22.69</v>
      </c>
      <c r="AI60">
        <v>16.579999999999998</v>
      </c>
      <c r="AJ60">
        <v>3402.42</v>
      </c>
      <c r="AK60">
        <v>532.1</v>
      </c>
      <c r="AL60">
        <v>3934.52</v>
      </c>
      <c r="AM60">
        <v>1972.12</v>
      </c>
      <c r="AN60">
        <v>315.88</v>
      </c>
      <c r="AO60">
        <v>52.46</v>
      </c>
      <c r="AP60">
        <v>386.3</v>
      </c>
      <c r="AQ60">
        <v>754.65</v>
      </c>
      <c r="AR60">
        <v>216.89</v>
      </c>
      <c r="AS60">
        <v>-18.89</v>
      </c>
      <c r="AT60">
        <v>417.75</v>
      </c>
      <c r="AU60">
        <v>615.75</v>
      </c>
      <c r="AV60">
        <v>3342.52</v>
      </c>
      <c r="AW60">
        <v>592</v>
      </c>
      <c r="AX60">
        <v>592</v>
      </c>
      <c r="AY60">
        <v>32.68</v>
      </c>
      <c r="AZ60" t="e">
        <v>#N/A</v>
      </c>
      <c r="BA60">
        <v>624.67999999999995</v>
      </c>
      <c r="BB60">
        <v>0</v>
      </c>
      <c r="BC60">
        <v>150</v>
      </c>
      <c r="BD60">
        <v>29.33</v>
      </c>
      <c r="BE60" t="e">
        <v>#N/A</v>
      </c>
      <c r="BF60">
        <v>19.84</v>
      </c>
      <c r="BG60">
        <v>37.479999999999997</v>
      </c>
      <c r="BH60">
        <v>624.67999999999995</v>
      </c>
      <c r="BI60">
        <v>0</v>
      </c>
      <c r="BJ60">
        <v>0</v>
      </c>
      <c r="BK60">
        <v>9.18</v>
      </c>
      <c r="BL60" s="2">
        <f>+(9.4+9.75)/2</f>
        <v>9.5749999999999993</v>
      </c>
    </row>
    <row r="61" spans="1:64" x14ac:dyDescent="0.25">
      <c r="A61" t="str">
        <f t="shared" si="12"/>
        <v>City Union Bank</v>
      </c>
      <c r="B61" s="9">
        <f t="shared" si="2"/>
        <v>6.375</v>
      </c>
      <c r="C61">
        <v>43160</v>
      </c>
      <c r="D61">
        <v>2018</v>
      </c>
      <c r="E61">
        <v>73.45</v>
      </c>
      <c r="F61">
        <v>38447.949999999997</v>
      </c>
      <c r="G61">
        <v>480.91</v>
      </c>
      <c r="H61">
        <v>1489.27</v>
      </c>
      <c r="I61">
        <v>45258.89</v>
      </c>
      <c r="J61">
        <v>1993.12</v>
      </c>
      <c r="K61">
        <v>970.16</v>
      </c>
      <c r="L61">
        <v>7712.2</v>
      </c>
      <c r="M61">
        <v>32673.34</v>
      </c>
      <c r="N61">
        <v>250.03</v>
      </c>
      <c r="O61">
        <v>1660.03</v>
      </c>
      <c r="P61">
        <v>45258.89</v>
      </c>
      <c r="Q61">
        <v>0</v>
      </c>
      <c r="R61">
        <v>0</v>
      </c>
      <c r="S61">
        <v>16</v>
      </c>
      <c r="T61">
        <v>0</v>
      </c>
      <c r="U61">
        <v>0</v>
      </c>
      <c r="V61">
        <v>0</v>
      </c>
      <c r="W61">
        <v>0</v>
      </c>
      <c r="X61">
        <v>977.05</v>
      </c>
      <c r="Y61">
        <v>3</v>
      </c>
      <c r="Z61">
        <v>591.46</v>
      </c>
      <c r="AA61">
        <v>2</v>
      </c>
      <c r="AB61">
        <v>2</v>
      </c>
      <c r="AC61">
        <v>0</v>
      </c>
      <c r="AD61">
        <v>0</v>
      </c>
      <c r="AE61">
        <v>0</v>
      </c>
      <c r="AF61">
        <v>2590.21</v>
      </c>
      <c r="AG61">
        <v>538.5</v>
      </c>
      <c r="AH61">
        <v>27.26</v>
      </c>
      <c r="AI61">
        <v>17.809999999999999</v>
      </c>
      <c r="AJ61">
        <v>3173.79</v>
      </c>
      <c r="AK61">
        <v>483.95</v>
      </c>
      <c r="AL61">
        <v>3657.73</v>
      </c>
      <c r="AM61">
        <v>1975.02</v>
      </c>
      <c r="AN61">
        <v>298.14</v>
      </c>
      <c r="AO61">
        <v>53.01</v>
      </c>
      <c r="AP61">
        <v>337.82</v>
      </c>
      <c r="AQ61">
        <v>688.97</v>
      </c>
      <c r="AR61">
        <v>180</v>
      </c>
      <c r="AS61">
        <v>10</v>
      </c>
      <c r="AT61">
        <v>300.97000000000003</v>
      </c>
      <c r="AU61">
        <v>490.97</v>
      </c>
      <c r="AV61">
        <v>3154.97</v>
      </c>
      <c r="AW61">
        <v>502.77</v>
      </c>
      <c r="AX61">
        <v>502.77</v>
      </c>
      <c r="AY61">
        <v>7.45</v>
      </c>
      <c r="AZ61" t="e">
        <v>#N/A</v>
      </c>
      <c r="BA61">
        <v>510.21</v>
      </c>
      <c r="BB61">
        <v>0</v>
      </c>
      <c r="BC61">
        <v>130</v>
      </c>
      <c r="BD61">
        <v>27.53</v>
      </c>
      <c r="BE61" t="e">
        <v>#N/A</v>
      </c>
      <c r="BF61">
        <v>0</v>
      </c>
      <c r="BG61">
        <v>32.68</v>
      </c>
      <c r="BH61">
        <v>510.21</v>
      </c>
      <c r="BI61">
        <v>0</v>
      </c>
      <c r="BJ61">
        <v>0</v>
      </c>
      <c r="BK61">
        <v>8.39</v>
      </c>
      <c r="BL61" s="4">
        <v>9.5000000000000001E-2</v>
      </c>
    </row>
    <row r="62" spans="1:64" x14ac:dyDescent="0.25">
      <c r="A62" t="s">
        <v>61</v>
      </c>
      <c r="B62" s="9">
        <f>B57</f>
        <v>5.37</v>
      </c>
      <c r="C62" t="s">
        <v>62</v>
      </c>
      <c r="D62">
        <v>2022</v>
      </c>
      <c r="E62">
        <v>1252.03</v>
      </c>
      <c r="F62">
        <v>18950.8</v>
      </c>
      <c r="G62">
        <v>2616.4</v>
      </c>
      <c r="H62">
        <v>1138.53</v>
      </c>
      <c r="I62">
        <v>26951.9</v>
      </c>
      <c r="J62">
        <v>956.99</v>
      </c>
      <c r="K62">
        <v>1175.52</v>
      </c>
      <c r="L62">
        <v>4449.8500000000004</v>
      </c>
      <c r="M62">
        <v>19374.21</v>
      </c>
      <c r="N62">
        <v>200.44</v>
      </c>
      <c r="O62">
        <v>794.88</v>
      </c>
      <c r="P62">
        <v>26951.9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837.18</v>
      </c>
      <c r="Y62">
        <v>4</v>
      </c>
      <c r="Z62">
        <v>479.48</v>
      </c>
      <c r="AA62">
        <v>2.4700000000000002</v>
      </c>
      <c r="AB62">
        <v>1</v>
      </c>
      <c r="AC62">
        <v>0</v>
      </c>
      <c r="AD62" t="e">
        <v>#N/A</v>
      </c>
      <c r="AE62">
        <v>0</v>
      </c>
      <c r="AF62">
        <v>3139.12</v>
      </c>
      <c r="AG62">
        <v>246.14</v>
      </c>
      <c r="AH62">
        <v>74.400000000000006</v>
      </c>
      <c r="AI62" t="e">
        <v>#N/A</v>
      </c>
      <c r="AJ62">
        <v>3459.67</v>
      </c>
      <c r="AK62">
        <v>537.55999999999995</v>
      </c>
      <c r="AL62">
        <v>3997.23</v>
      </c>
      <c r="AM62">
        <v>1421.13</v>
      </c>
      <c r="AN62">
        <v>898.21</v>
      </c>
      <c r="AO62">
        <v>0</v>
      </c>
      <c r="AP62">
        <v>805.94</v>
      </c>
      <c r="AQ62">
        <v>1704.15</v>
      </c>
      <c r="AR62">
        <v>97.38</v>
      </c>
      <c r="AS62">
        <v>0</v>
      </c>
      <c r="AT62">
        <v>493.84</v>
      </c>
      <c r="AU62">
        <v>591.22</v>
      </c>
      <c r="AV62">
        <v>3716.49</v>
      </c>
      <c r="AW62">
        <v>280.73</v>
      </c>
      <c r="AX62">
        <v>280.73</v>
      </c>
      <c r="AY62" t="e">
        <v>#N/A</v>
      </c>
      <c r="AZ62" t="e">
        <v>#N/A</v>
      </c>
      <c r="BA62">
        <v>0</v>
      </c>
      <c r="BB62">
        <v>0</v>
      </c>
      <c r="BC62">
        <v>0</v>
      </c>
      <c r="BD62">
        <v>0</v>
      </c>
      <c r="BE62" t="e">
        <v>#N/A</v>
      </c>
      <c r="BF62" t="e">
        <v>#N/A</v>
      </c>
      <c r="BG62">
        <v>0</v>
      </c>
      <c r="BH62">
        <v>0</v>
      </c>
      <c r="BI62">
        <v>0</v>
      </c>
      <c r="BJ62">
        <v>0</v>
      </c>
      <c r="BK62">
        <v>2.4300000000000002</v>
      </c>
      <c r="BL62">
        <v>7.58</v>
      </c>
    </row>
    <row r="63" spans="1:64" x14ac:dyDescent="0.25">
      <c r="A63" t="str">
        <f t="shared" ref="A63:A66" si="13">A62</f>
        <v>Equitas Small Finance Bank</v>
      </c>
      <c r="B63" s="9">
        <f t="shared" si="2"/>
        <v>4.2666700000000004</v>
      </c>
      <c r="C63">
        <v>44256</v>
      </c>
      <c r="D63">
        <v>2021</v>
      </c>
      <c r="E63">
        <v>1139.28</v>
      </c>
      <c r="F63">
        <v>16391.97</v>
      </c>
      <c r="G63">
        <v>4165.32</v>
      </c>
      <c r="H63">
        <v>761.59</v>
      </c>
      <c r="I63">
        <v>24715.22</v>
      </c>
      <c r="J63">
        <v>514.80999999999995</v>
      </c>
      <c r="K63">
        <v>2863.9</v>
      </c>
      <c r="L63">
        <v>3705.17</v>
      </c>
      <c r="M63">
        <v>16847.95</v>
      </c>
      <c r="N63">
        <v>185.05</v>
      </c>
      <c r="O63">
        <v>598.35</v>
      </c>
      <c r="P63">
        <v>24715.22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642.78</v>
      </c>
      <c r="Y63">
        <v>4</v>
      </c>
      <c r="Z63">
        <v>266.17</v>
      </c>
      <c r="AA63">
        <v>1.58</v>
      </c>
      <c r="AB63">
        <v>0</v>
      </c>
      <c r="AC63">
        <v>0</v>
      </c>
      <c r="AD63" t="e">
        <v>#N/A</v>
      </c>
      <c r="AE63">
        <v>0</v>
      </c>
      <c r="AF63">
        <v>2900.83</v>
      </c>
      <c r="AG63">
        <v>219.38</v>
      </c>
      <c r="AH63">
        <v>74.2</v>
      </c>
      <c r="AI63" t="e">
        <v>#N/A</v>
      </c>
      <c r="AJ63">
        <v>3194.41</v>
      </c>
      <c r="AK63">
        <v>418.05</v>
      </c>
      <c r="AL63">
        <v>3612.47</v>
      </c>
      <c r="AM63">
        <v>1396.45</v>
      </c>
      <c r="AN63">
        <v>791.45</v>
      </c>
      <c r="AO63">
        <v>76.430000000000007</v>
      </c>
      <c r="AP63">
        <v>461.55</v>
      </c>
      <c r="AQ63">
        <v>1329.43</v>
      </c>
      <c r="AR63">
        <v>502.37</v>
      </c>
      <c r="AS63">
        <v>-39.880000000000003</v>
      </c>
      <c r="AT63">
        <v>39.869999999999997</v>
      </c>
      <c r="AU63">
        <v>502.36</v>
      </c>
      <c r="AV63">
        <v>3228.24</v>
      </c>
      <c r="AW63">
        <v>384.22</v>
      </c>
      <c r="AX63">
        <v>384.22</v>
      </c>
      <c r="AY63" t="e">
        <v>#N/A</v>
      </c>
      <c r="AZ63" t="e">
        <v>#N/A</v>
      </c>
      <c r="BA63">
        <v>384.22</v>
      </c>
      <c r="BB63">
        <v>0</v>
      </c>
      <c r="BC63">
        <v>96.06</v>
      </c>
      <c r="BD63">
        <v>23.66</v>
      </c>
      <c r="BE63" t="e">
        <v>#N/A</v>
      </c>
      <c r="BF63" t="e">
        <v>#N/A</v>
      </c>
      <c r="BG63">
        <v>255.1</v>
      </c>
      <c r="BH63">
        <v>384.22</v>
      </c>
      <c r="BI63">
        <v>0</v>
      </c>
      <c r="BJ63">
        <v>0</v>
      </c>
      <c r="BK63">
        <v>3.53</v>
      </c>
      <c r="BL63" s="4">
        <f>15.15/2</f>
        <v>7.5750000000000002</v>
      </c>
    </row>
    <row r="64" spans="1:64" x14ac:dyDescent="0.25">
      <c r="A64" t="str">
        <f t="shared" si="13"/>
        <v>Equitas Small Finance Bank</v>
      </c>
      <c r="B64" s="9">
        <f t="shared" si="2"/>
        <v>4.2666666666666666</v>
      </c>
      <c r="C64">
        <v>43891</v>
      </c>
      <c r="D64">
        <v>2020</v>
      </c>
      <c r="E64">
        <v>1139.28</v>
      </c>
      <c r="F64">
        <v>16391.97</v>
      </c>
      <c r="G64">
        <v>4165.32</v>
      </c>
      <c r="H64">
        <v>761.59</v>
      </c>
      <c r="I64">
        <v>24715.22</v>
      </c>
      <c r="J64">
        <v>514.80999999999995</v>
      </c>
      <c r="K64">
        <v>2863.9</v>
      </c>
      <c r="L64">
        <v>3705.17</v>
      </c>
      <c r="M64">
        <v>16847.95</v>
      </c>
      <c r="N64">
        <v>185.05</v>
      </c>
      <c r="O64">
        <v>598.35</v>
      </c>
      <c r="P64">
        <v>24715.22</v>
      </c>
      <c r="Q64">
        <v>861</v>
      </c>
      <c r="R64">
        <v>16556</v>
      </c>
      <c r="S64">
        <v>24.18</v>
      </c>
      <c r="T64">
        <v>0</v>
      </c>
      <c r="U64">
        <v>23.23</v>
      </c>
      <c r="V64">
        <v>0.95</v>
      </c>
      <c r="W64">
        <v>0</v>
      </c>
      <c r="X64">
        <v>642.78</v>
      </c>
      <c r="Y64">
        <v>4</v>
      </c>
      <c r="Z64">
        <v>266.17</v>
      </c>
      <c r="AA64">
        <v>1.58</v>
      </c>
      <c r="AB64">
        <v>2</v>
      </c>
      <c r="AC64">
        <v>0</v>
      </c>
      <c r="AD64" t="e">
        <v>#N/A</v>
      </c>
      <c r="AE64">
        <v>12.51</v>
      </c>
      <c r="AF64">
        <v>2420.0100000000002</v>
      </c>
      <c r="AG64">
        <v>157.65</v>
      </c>
      <c r="AH64">
        <v>67.790000000000006</v>
      </c>
      <c r="AI64" t="e">
        <v>#N/A</v>
      </c>
      <c r="AJ64">
        <v>2645.44</v>
      </c>
      <c r="AK64">
        <v>282.35000000000002</v>
      </c>
      <c r="AL64">
        <v>2927.8</v>
      </c>
      <c r="AM64">
        <v>1150.1400000000001</v>
      </c>
      <c r="AN64">
        <v>709.79</v>
      </c>
      <c r="AO64">
        <v>96.45</v>
      </c>
      <c r="AP64">
        <v>373.84</v>
      </c>
      <c r="AQ64">
        <v>1180.08</v>
      </c>
      <c r="AR64">
        <v>133.08000000000001</v>
      </c>
      <c r="AS64">
        <v>-25.78</v>
      </c>
      <c r="AT64">
        <v>246.64</v>
      </c>
      <c r="AU64">
        <v>353.94</v>
      </c>
      <c r="AV64">
        <v>2684.16</v>
      </c>
      <c r="AW64">
        <v>243.64</v>
      </c>
      <c r="AX64">
        <v>243.64</v>
      </c>
      <c r="AY64" t="e">
        <v>#N/A</v>
      </c>
      <c r="AZ64" t="e">
        <v>#N/A</v>
      </c>
      <c r="BA64">
        <v>243.64</v>
      </c>
      <c r="BB64">
        <v>0</v>
      </c>
      <c r="BC64">
        <v>60.91</v>
      </c>
      <c r="BD64">
        <v>0</v>
      </c>
      <c r="BE64" t="e">
        <v>#N/A</v>
      </c>
      <c r="BF64" t="e">
        <v>#N/A</v>
      </c>
      <c r="BG64">
        <v>175.13</v>
      </c>
      <c r="BH64">
        <v>243.64</v>
      </c>
      <c r="BI64">
        <v>0</v>
      </c>
      <c r="BJ64">
        <v>0</v>
      </c>
      <c r="BK64">
        <v>2.39</v>
      </c>
      <c r="BL64" s="5">
        <f>17.35/2</f>
        <v>8.6750000000000007</v>
      </c>
    </row>
    <row r="65" spans="1:64" x14ac:dyDescent="0.25">
      <c r="A65" t="str">
        <f t="shared" si="13"/>
        <v>Equitas Small Finance Bank</v>
      </c>
      <c r="B65" s="9">
        <f t="shared" si="2"/>
        <v>5.71</v>
      </c>
      <c r="C65">
        <v>43525</v>
      </c>
      <c r="D65">
        <v>2019</v>
      </c>
      <c r="E65">
        <v>1053.4000000000001</v>
      </c>
      <c r="F65">
        <v>10788.41</v>
      </c>
      <c r="G65">
        <v>5134.87</v>
      </c>
      <c r="H65">
        <v>647.12</v>
      </c>
      <c r="I65">
        <v>19314.55</v>
      </c>
      <c r="J65">
        <v>380.86</v>
      </c>
      <c r="K65">
        <v>2155.98</v>
      </c>
      <c r="L65">
        <v>2342.5100000000002</v>
      </c>
      <c r="M65">
        <v>13747.24</v>
      </c>
      <c r="N65">
        <v>212.77</v>
      </c>
      <c r="O65">
        <v>475.19</v>
      </c>
      <c r="P65">
        <v>19314.55</v>
      </c>
      <c r="Q65">
        <v>854</v>
      </c>
      <c r="R65">
        <v>16106</v>
      </c>
      <c r="S65">
        <v>23.61</v>
      </c>
      <c r="T65">
        <v>0</v>
      </c>
      <c r="U65">
        <v>22.44</v>
      </c>
      <c r="V65">
        <v>1.17</v>
      </c>
      <c r="W65">
        <v>0</v>
      </c>
      <c r="X65">
        <v>417.32</v>
      </c>
      <c r="Y65">
        <v>3</v>
      </c>
      <c r="Z65">
        <v>247.62</v>
      </c>
      <c r="AA65">
        <v>1.66</v>
      </c>
      <c r="AB65">
        <v>2</v>
      </c>
      <c r="AC65">
        <v>0</v>
      </c>
      <c r="AD65" t="e">
        <v>#N/A</v>
      </c>
      <c r="AE65">
        <v>26.98</v>
      </c>
      <c r="AF65">
        <v>1823.66</v>
      </c>
      <c r="AG65">
        <v>257.95999999999998</v>
      </c>
      <c r="AH65">
        <v>30.32</v>
      </c>
      <c r="AI65" t="e">
        <v>#N/A</v>
      </c>
      <c r="AJ65">
        <v>2111.9299999999998</v>
      </c>
      <c r="AK65">
        <v>282.89999999999998</v>
      </c>
      <c r="AL65">
        <v>2394.83</v>
      </c>
      <c r="AM65">
        <v>960.2</v>
      </c>
      <c r="AN65">
        <v>551.30999999999995</v>
      </c>
      <c r="AO65">
        <v>91.78</v>
      </c>
      <c r="AP65">
        <v>365.4</v>
      </c>
      <c r="AQ65">
        <v>1008.49</v>
      </c>
      <c r="AR65">
        <v>137.86000000000001</v>
      </c>
      <c r="AS65">
        <v>0</v>
      </c>
      <c r="AT65">
        <v>102.41</v>
      </c>
      <c r="AU65">
        <v>215.58</v>
      </c>
      <c r="AV65">
        <v>2184.27</v>
      </c>
      <c r="AW65">
        <v>210.57</v>
      </c>
      <c r="AX65">
        <v>210.57</v>
      </c>
      <c r="AY65" t="e">
        <v>#N/A</v>
      </c>
      <c r="AZ65" t="e">
        <v>#N/A</v>
      </c>
      <c r="BA65">
        <v>210.57</v>
      </c>
      <c r="BB65">
        <v>0</v>
      </c>
      <c r="BC65">
        <v>52.64</v>
      </c>
      <c r="BD65">
        <v>0</v>
      </c>
      <c r="BE65" t="e">
        <v>#N/A</v>
      </c>
      <c r="BF65" t="e">
        <v>#N/A</v>
      </c>
      <c r="BG65">
        <v>146.86000000000001</v>
      </c>
      <c r="BH65">
        <v>210.57</v>
      </c>
      <c r="BI65">
        <v>0</v>
      </c>
      <c r="BJ65">
        <v>0</v>
      </c>
      <c r="BK65">
        <v>2.09</v>
      </c>
      <c r="BL65" s="2">
        <f>+(9.4+9.75)/2</f>
        <v>9.5749999999999993</v>
      </c>
    </row>
    <row r="66" spans="1:64" x14ac:dyDescent="0.25">
      <c r="A66" t="str">
        <f t="shared" si="13"/>
        <v>Equitas Small Finance Bank</v>
      </c>
      <c r="B66" s="9">
        <f t="shared" si="2"/>
        <v>6.375</v>
      </c>
      <c r="C66">
        <v>43160</v>
      </c>
      <c r="D66">
        <v>2018</v>
      </c>
      <c r="E66">
        <v>1005.94</v>
      </c>
      <c r="F66">
        <v>9006.74</v>
      </c>
      <c r="G66">
        <v>3973.03</v>
      </c>
      <c r="H66">
        <v>528.61</v>
      </c>
      <c r="I66">
        <v>15762.69</v>
      </c>
      <c r="J66">
        <v>402.7</v>
      </c>
      <c r="K66">
        <v>857.91</v>
      </c>
      <c r="L66">
        <v>2344.4499999999998</v>
      </c>
      <c r="M66">
        <v>11595</v>
      </c>
      <c r="N66">
        <v>237.34</v>
      </c>
      <c r="O66">
        <v>325.27999999999997</v>
      </c>
      <c r="P66">
        <v>15762.69</v>
      </c>
      <c r="Q66">
        <v>987</v>
      </c>
      <c r="R66">
        <v>14608</v>
      </c>
      <c r="S66">
        <v>22.44</v>
      </c>
      <c r="T66">
        <v>0</v>
      </c>
      <c r="U66">
        <v>20.92</v>
      </c>
      <c r="V66">
        <v>1.52</v>
      </c>
      <c r="W66">
        <v>0</v>
      </c>
      <c r="X66">
        <v>295710</v>
      </c>
      <c r="Y66">
        <v>3</v>
      </c>
      <c r="Z66">
        <v>186420</v>
      </c>
      <c r="AA66">
        <v>1.44</v>
      </c>
      <c r="AB66">
        <v>1</v>
      </c>
      <c r="AC66">
        <v>0</v>
      </c>
      <c r="AD66" t="e">
        <v>#N/A</v>
      </c>
      <c r="AE66">
        <v>32.72</v>
      </c>
      <c r="AF66">
        <v>1342.24</v>
      </c>
      <c r="AG66">
        <v>181.24</v>
      </c>
      <c r="AH66">
        <v>19.23</v>
      </c>
      <c r="AI66" t="e">
        <v>#N/A</v>
      </c>
      <c r="AJ66">
        <v>1542.71</v>
      </c>
      <c r="AK66">
        <v>241.22</v>
      </c>
      <c r="AL66">
        <v>1783.93</v>
      </c>
      <c r="AM66">
        <v>682.17</v>
      </c>
      <c r="AN66">
        <v>515.41</v>
      </c>
      <c r="AO66">
        <v>87.51</v>
      </c>
      <c r="AP66">
        <v>278.2</v>
      </c>
      <c r="AQ66">
        <v>881.11</v>
      </c>
      <c r="AR66">
        <v>35.869999999999997</v>
      </c>
      <c r="AS66">
        <v>0</v>
      </c>
      <c r="AT66">
        <v>172.12</v>
      </c>
      <c r="AU66">
        <v>188.81</v>
      </c>
      <c r="AV66">
        <v>1752.1</v>
      </c>
      <c r="AW66">
        <v>31.83</v>
      </c>
      <c r="AX66">
        <v>31.83</v>
      </c>
      <c r="AY66" t="e">
        <v>#N/A</v>
      </c>
      <c r="AZ66" t="e">
        <v>#N/A</v>
      </c>
      <c r="BA66">
        <v>31.83</v>
      </c>
      <c r="BB66">
        <v>0</v>
      </c>
      <c r="BC66">
        <v>7.96</v>
      </c>
      <c r="BD66">
        <v>0</v>
      </c>
      <c r="BE66" t="e">
        <v>#N/A</v>
      </c>
      <c r="BF66" t="e">
        <v>#N/A</v>
      </c>
      <c r="BG66">
        <v>20.91</v>
      </c>
      <c r="BH66">
        <v>31.83</v>
      </c>
      <c r="BI66">
        <v>0</v>
      </c>
      <c r="BJ66">
        <v>0</v>
      </c>
      <c r="BK66">
        <v>0.32</v>
      </c>
      <c r="BL66" s="4">
        <v>9.5000000000000001E-2</v>
      </c>
    </row>
    <row r="67" spans="1:64" x14ac:dyDescent="0.25">
      <c r="A67" t="s">
        <v>76</v>
      </c>
      <c r="B67" s="9">
        <f>B62</f>
        <v>5.37</v>
      </c>
      <c r="C67" t="s">
        <v>62</v>
      </c>
      <c r="D67">
        <v>2022</v>
      </c>
      <c r="E67">
        <v>173.54</v>
      </c>
      <c r="F67">
        <v>20188.3</v>
      </c>
      <c r="G67">
        <v>2007.19</v>
      </c>
      <c r="H67">
        <v>509.38</v>
      </c>
      <c r="I67">
        <v>25356.27</v>
      </c>
      <c r="J67">
        <v>948.24</v>
      </c>
      <c r="K67">
        <v>625.52</v>
      </c>
      <c r="L67">
        <v>7011.62</v>
      </c>
      <c r="M67">
        <v>15814.68</v>
      </c>
      <c r="N67">
        <v>287.86</v>
      </c>
      <c r="O67">
        <v>668.35</v>
      </c>
      <c r="P67">
        <v>25356.27</v>
      </c>
      <c r="Q67">
        <v>0</v>
      </c>
      <c r="R67">
        <v>0</v>
      </c>
      <c r="S67">
        <v>25.9</v>
      </c>
      <c r="T67">
        <v>0</v>
      </c>
      <c r="U67">
        <v>0</v>
      </c>
      <c r="V67">
        <v>0</v>
      </c>
      <c r="W67">
        <v>0</v>
      </c>
      <c r="X67">
        <v>289.51</v>
      </c>
      <c r="Y67">
        <v>2</v>
      </c>
      <c r="Z67">
        <v>106.99</v>
      </c>
      <c r="AA67">
        <v>0.68</v>
      </c>
      <c r="AB67">
        <v>2</v>
      </c>
      <c r="AC67">
        <v>0</v>
      </c>
      <c r="AD67">
        <v>0</v>
      </c>
      <c r="AE67">
        <v>0</v>
      </c>
      <c r="AF67">
        <v>1597.28</v>
      </c>
      <c r="AG67">
        <v>380.91</v>
      </c>
      <c r="AH67">
        <v>18.25</v>
      </c>
      <c r="AI67">
        <v>41.87</v>
      </c>
      <c r="AJ67">
        <v>2038.31</v>
      </c>
      <c r="AK67">
        <v>251.84</v>
      </c>
      <c r="AL67">
        <v>2290.15</v>
      </c>
      <c r="AM67">
        <v>885.01</v>
      </c>
      <c r="AN67">
        <v>481.87</v>
      </c>
      <c r="AO67">
        <v>0</v>
      </c>
      <c r="AP67">
        <v>304.5</v>
      </c>
      <c r="AQ67">
        <v>786.37</v>
      </c>
      <c r="AR67">
        <v>155.75</v>
      </c>
      <c r="AS67" t="e">
        <v>#N/A</v>
      </c>
      <c r="AT67">
        <v>4.53</v>
      </c>
      <c r="AU67">
        <v>160.28</v>
      </c>
      <c r="AV67">
        <v>1831.66</v>
      </c>
      <c r="AW67">
        <v>458.49</v>
      </c>
      <c r="AX67">
        <v>458.49</v>
      </c>
      <c r="AY67">
        <v>0</v>
      </c>
      <c r="AZ67" t="e">
        <v>#N/A</v>
      </c>
      <c r="BA67">
        <v>0</v>
      </c>
      <c r="BB67">
        <v>0</v>
      </c>
      <c r="BC67">
        <v>0</v>
      </c>
      <c r="BD67">
        <v>0</v>
      </c>
      <c r="BE67">
        <v>0</v>
      </c>
      <c r="BF67" t="e">
        <v>#N/A</v>
      </c>
      <c r="BG67">
        <v>0</v>
      </c>
      <c r="BH67">
        <v>0</v>
      </c>
      <c r="BI67">
        <v>0</v>
      </c>
      <c r="BJ67">
        <v>0</v>
      </c>
      <c r="BK67">
        <v>26.43</v>
      </c>
      <c r="BL67">
        <v>7.58</v>
      </c>
    </row>
    <row r="68" spans="1:64" x14ac:dyDescent="0.25">
      <c r="A68" t="str">
        <f t="shared" ref="A68:A71" si="14">A67</f>
        <v>CSB Bank</v>
      </c>
      <c r="B68" s="9">
        <f t="shared" si="2"/>
        <v>4.2666700000000004</v>
      </c>
      <c r="C68">
        <v>44256</v>
      </c>
      <c r="D68">
        <v>2021</v>
      </c>
      <c r="E68">
        <v>173.54</v>
      </c>
      <c r="F68">
        <v>19140.04</v>
      </c>
      <c r="G68">
        <v>1425.92</v>
      </c>
      <c r="H68">
        <v>591.16</v>
      </c>
      <c r="I68">
        <v>23337.35</v>
      </c>
      <c r="J68">
        <v>736.14</v>
      </c>
      <c r="K68">
        <v>977.93</v>
      </c>
      <c r="L68">
        <v>6125.99</v>
      </c>
      <c r="M68">
        <v>14438.12</v>
      </c>
      <c r="N68">
        <v>269.49</v>
      </c>
      <c r="O68">
        <v>789.68</v>
      </c>
      <c r="P68">
        <v>23337.35</v>
      </c>
      <c r="Q68">
        <v>512</v>
      </c>
      <c r="R68">
        <v>4180</v>
      </c>
      <c r="S68">
        <v>21.37</v>
      </c>
      <c r="T68">
        <v>0</v>
      </c>
      <c r="U68">
        <v>19.96</v>
      </c>
      <c r="V68">
        <v>1.41</v>
      </c>
      <c r="W68">
        <v>0</v>
      </c>
      <c r="X68">
        <v>393.49</v>
      </c>
      <c r="Y68">
        <v>3</v>
      </c>
      <c r="Z68">
        <v>168.81</v>
      </c>
      <c r="AA68">
        <v>1.17</v>
      </c>
      <c r="AB68">
        <v>1</v>
      </c>
      <c r="AC68">
        <v>0</v>
      </c>
      <c r="AD68">
        <v>1956.63</v>
      </c>
      <c r="AE68">
        <v>1956.63</v>
      </c>
      <c r="AF68">
        <v>1375.95</v>
      </c>
      <c r="AG68">
        <v>459.3</v>
      </c>
      <c r="AH68">
        <v>5.0599999999999996</v>
      </c>
      <c r="AI68">
        <v>31.99</v>
      </c>
      <c r="AJ68">
        <v>1872.29</v>
      </c>
      <c r="AK68">
        <v>400.82</v>
      </c>
      <c r="AL68">
        <v>2273.11</v>
      </c>
      <c r="AM68">
        <v>930.91</v>
      </c>
      <c r="AN68">
        <v>496.23</v>
      </c>
      <c r="AO68">
        <v>40.76</v>
      </c>
      <c r="AP68">
        <v>192</v>
      </c>
      <c r="AQ68">
        <v>729</v>
      </c>
      <c r="AR68">
        <v>74.150000000000006</v>
      </c>
      <c r="AS68" t="e">
        <v>#N/A</v>
      </c>
      <c r="AT68">
        <v>320.66000000000003</v>
      </c>
      <c r="AU68">
        <v>394.81</v>
      </c>
      <c r="AV68">
        <v>2054.71</v>
      </c>
      <c r="AW68">
        <v>218.4</v>
      </c>
      <c r="AX68">
        <v>218.4</v>
      </c>
      <c r="AY68">
        <v>-513.96</v>
      </c>
      <c r="AZ68" t="e">
        <v>#N/A</v>
      </c>
      <c r="BA68">
        <v>-295.56</v>
      </c>
      <c r="BB68">
        <v>0</v>
      </c>
      <c r="BC68">
        <v>54.6</v>
      </c>
      <c r="BD68">
        <v>117.67</v>
      </c>
      <c r="BE68">
        <v>1.66</v>
      </c>
      <c r="BF68" t="e">
        <v>#N/A</v>
      </c>
      <c r="BG68">
        <v>-509.49</v>
      </c>
      <c r="BH68">
        <v>-295.56</v>
      </c>
      <c r="BI68">
        <v>0</v>
      </c>
      <c r="BJ68">
        <v>0</v>
      </c>
      <c r="BK68">
        <v>12.59</v>
      </c>
      <c r="BL68" s="4">
        <f>15.15/2</f>
        <v>7.5750000000000002</v>
      </c>
    </row>
    <row r="69" spans="1:64" x14ac:dyDescent="0.25">
      <c r="A69" t="str">
        <f t="shared" si="14"/>
        <v>CSB Bank</v>
      </c>
      <c r="B69" s="9">
        <f t="shared" si="2"/>
        <v>4.2666666666666666</v>
      </c>
      <c r="C69">
        <v>43891</v>
      </c>
      <c r="D69">
        <v>2020</v>
      </c>
      <c r="E69">
        <v>173.54</v>
      </c>
      <c r="F69">
        <v>19140.04</v>
      </c>
      <c r="G69">
        <v>1425.92</v>
      </c>
      <c r="H69">
        <v>591.16</v>
      </c>
      <c r="I69">
        <v>23337.35</v>
      </c>
      <c r="J69">
        <v>736.14</v>
      </c>
      <c r="K69">
        <v>977.93</v>
      </c>
      <c r="L69">
        <v>6125.99</v>
      </c>
      <c r="M69">
        <v>14438.12</v>
      </c>
      <c r="N69">
        <v>269.49</v>
      </c>
      <c r="O69">
        <v>789.68</v>
      </c>
      <c r="P69">
        <v>23337.35</v>
      </c>
      <c r="Q69">
        <v>0</v>
      </c>
      <c r="R69">
        <v>0</v>
      </c>
      <c r="S69">
        <v>21.37</v>
      </c>
      <c r="T69">
        <v>0</v>
      </c>
      <c r="U69">
        <v>0</v>
      </c>
      <c r="V69">
        <v>0</v>
      </c>
      <c r="W69">
        <v>0</v>
      </c>
      <c r="X69">
        <v>393.49</v>
      </c>
      <c r="Y69">
        <v>3</v>
      </c>
      <c r="Z69">
        <v>168.81</v>
      </c>
      <c r="AA69">
        <v>1.17</v>
      </c>
      <c r="AB69">
        <v>1</v>
      </c>
      <c r="AC69">
        <v>0</v>
      </c>
      <c r="AD69">
        <v>0</v>
      </c>
      <c r="AE69">
        <v>0</v>
      </c>
      <c r="AF69">
        <v>1162.1099999999999</v>
      </c>
      <c r="AG69">
        <v>309.87</v>
      </c>
      <c r="AH69">
        <v>5.86</v>
      </c>
      <c r="AI69">
        <v>32.049999999999997</v>
      </c>
      <c r="AJ69">
        <v>1509.89</v>
      </c>
      <c r="AK69">
        <v>221.61</v>
      </c>
      <c r="AL69">
        <v>1731.5</v>
      </c>
      <c r="AM69">
        <v>917.6</v>
      </c>
      <c r="AN69">
        <v>331.27</v>
      </c>
      <c r="AO69">
        <v>23.52</v>
      </c>
      <c r="AP69">
        <v>178.52</v>
      </c>
      <c r="AQ69">
        <v>533.32000000000005</v>
      </c>
      <c r="AR69">
        <v>121.27</v>
      </c>
      <c r="AS69" t="e">
        <v>#N/A</v>
      </c>
      <c r="AT69">
        <v>146.58000000000001</v>
      </c>
      <c r="AU69">
        <v>267.85000000000002</v>
      </c>
      <c r="AV69">
        <v>1718.77</v>
      </c>
      <c r="AW69">
        <v>12.72</v>
      </c>
      <c r="AX69">
        <v>12.72</v>
      </c>
      <c r="AY69">
        <v>-513.96</v>
      </c>
      <c r="AZ69" t="e">
        <v>#N/A</v>
      </c>
      <c r="BA69">
        <v>-501.23</v>
      </c>
      <c r="BB69">
        <v>0</v>
      </c>
      <c r="BC69">
        <v>3.18</v>
      </c>
      <c r="BD69">
        <v>8.33</v>
      </c>
      <c r="BE69">
        <v>1.21</v>
      </c>
      <c r="BF69" t="e">
        <v>#N/A</v>
      </c>
      <c r="BG69">
        <v>-513.96</v>
      </c>
      <c r="BH69">
        <v>-501.23</v>
      </c>
      <c r="BI69">
        <v>0</v>
      </c>
      <c r="BJ69">
        <v>0</v>
      </c>
      <c r="BK69">
        <v>0.88</v>
      </c>
      <c r="BL69" s="5">
        <f>17.35/2</f>
        <v>8.6750000000000007</v>
      </c>
    </row>
    <row r="70" spans="1:64" x14ac:dyDescent="0.25">
      <c r="A70" t="str">
        <f t="shared" si="14"/>
        <v>CSB Bank</v>
      </c>
      <c r="B70" s="9">
        <f t="shared" si="2"/>
        <v>5.71</v>
      </c>
      <c r="C70">
        <v>43525</v>
      </c>
      <c r="D70">
        <v>2019</v>
      </c>
      <c r="E70">
        <v>173.51</v>
      </c>
      <c r="F70">
        <v>15790.68</v>
      </c>
      <c r="G70">
        <v>794</v>
      </c>
      <c r="H70">
        <v>318.89</v>
      </c>
      <c r="I70">
        <v>18864.240000000002</v>
      </c>
      <c r="J70">
        <v>547.79</v>
      </c>
      <c r="K70">
        <v>391.55</v>
      </c>
      <c r="L70">
        <v>5359.84</v>
      </c>
      <c r="M70">
        <v>11366.35</v>
      </c>
      <c r="N70">
        <v>228.27</v>
      </c>
      <c r="O70">
        <v>970.44</v>
      </c>
      <c r="P70">
        <v>18864.240000000002</v>
      </c>
      <c r="Q70">
        <v>411</v>
      </c>
      <c r="R70">
        <v>3204</v>
      </c>
      <c r="S70">
        <v>22.46</v>
      </c>
      <c r="T70">
        <v>0</v>
      </c>
      <c r="U70">
        <v>21.79</v>
      </c>
      <c r="V70">
        <v>0.67</v>
      </c>
      <c r="W70">
        <v>0</v>
      </c>
      <c r="X70">
        <v>409.43</v>
      </c>
      <c r="Y70">
        <v>4</v>
      </c>
      <c r="Z70">
        <v>216.94</v>
      </c>
      <c r="AA70">
        <v>1.91</v>
      </c>
      <c r="AB70">
        <v>2</v>
      </c>
      <c r="AC70">
        <v>0</v>
      </c>
      <c r="AD70">
        <v>61.16</v>
      </c>
      <c r="AE70">
        <v>1523.23</v>
      </c>
      <c r="AF70">
        <v>968.62</v>
      </c>
      <c r="AG70">
        <v>347.37</v>
      </c>
      <c r="AH70">
        <v>2.37</v>
      </c>
      <c r="AI70">
        <v>29.16</v>
      </c>
      <c r="AJ70">
        <v>1347.52</v>
      </c>
      <c r="AK70">
        <v>135.91999999999999</v>
      </c>
      <c r="AL70">
        <v>1483.43</v>
      </c>
      <c r="AM70">
        <v>907.56</v>
      </c>
      <c r="AN70">
        <v>384.43</v>
      </c>
      <c r="AO70">
        <v>16.53</v>
      </c>
      <c r="AP70">
        <v>161.55000000000001</v>
      </c>
      <c r="AQ70">
        <v>562.51</v>
      </c>
      <c r="AR70">
        <v>-102.68</v>
      </c>
      <c r="AS70" t="e">
        <v>#N/A</v>
      </c>
      <c r="AT70">
        <v>313.45999999999998</v>
      </c>
      <c r="AU70">
        <v>210.78</v>
      </c>
      <c r="AV70">
        <v>1680.85</v>
      </c>
      <c r="AW70">
        <v>-197.42</v>
      </c>
      <c r="AX70">
        <v>-197.42</v>
      </c>
      <c r="AY70">
        <v>-316.54000000000002</v>
      </c>
      <c r="AZ70" t="e">
        <v>#N/A</v>
      </c>
      <c r="BA70">
        <v>-513.96</v>
      </c>
      <c r="BB70">
        <v>0</v>
      </c>
      <c r="BC70">
        <v>0</v>
      </c>
      <c r="BD70">
        <v>0</v>
      </c>
      <c r="BE70">
        <v>0</v>
      </c>
      <c r="BF70" t="e">
        <v>#N/A</v>
      </c>
      <c r="BG70">
        <v>-513.96</v>
      </c>
      <c r="BH70">
        <v>-513.96</v>
      </c>
      <c r="BI70">
        <v>0</v>
      </c>
      <c r="BJ70">
        <v>0</v>
      </c>
      <c r="BK70">
        <v>-23.73</v>
      </c>
      <c r="BL70" s="2">
        <f>+(9.4+9.75)/2</f>
        <v>9.5749999999999993</v>
      </c>
    </row>
    <row r="71" spans="1:64" x14ac:dyDescent="0.25">
      <c r="A71" t="str">
        <f t="shared" si="14"/>
        <v>CSB Bank</v>
      </c>
      <c r="B71" s="9">
        <f t="shared" si="2"/>
        <v>6.375</v>
      </c>
      <c r="C71">
        <v>43160</v>
      </c>
      <c r="D71">
        <v>2018</v>
      </c>
      <c r="E71">
        <v>173.51</v>
      </c>
      <c r="F71">
        <v>15790.68</v>
      </c>
      <c r="G71">
        <v>794</v>
      </c>
      <c r="H71">
        <v>318.89</v>
      </c>
      <c r="I71">
        <v>18864.240000000002</v>
      </c>
      <c r="J71">
        <v>547.79</v>
      </c>
      <c r="K71">
        <v>391.55</v>
      </c>
      <c r="L71">
        <v>5359.84</v>
      </c>
      <c r="M71">
        <v>11366.35</v>
      </c>
      <c r="N71">
        <v>228.27</v>
      </c>
      <c r="O71">
        <v>970.44</v>
      </c>
      <c r="P71">
        <v>18864.240000000002</v>
      </c>
      <c r="Q71">
        <v>0</v>
      </c>
      <c r="R71">
        <v>0</v>
      </c>
      <c r="S71">
        <v>22</v>
      </c>
      <c r="T71">
        <v>0</v>
      </c>
      <c r="U71">
        <v>0</v>
      </c>
      <c r="V71">
        <v>0</v>
      </c>
      <c r="W71">
        <v>0</v>
      </c>
      <c r="X71">
        <v>409.43</v>
      </c>
      <c r="Y71">
        <v>4</v>
      </c>
      <c r="Z71">
        <v>216.94</v>
      </c>
      <c r="AA71">
        <v>2</v>
      </c>
      <c r="AB71">
        <v>0</v>
      </c>
      <c r="AC71">
        <v>0</v>
      </c>
      <c r="AD71">
        <v>0</v>
      </c>
      <c r="AE71">
        <v>0</v>
      </c>
      <c r="AF71">
        <v>912.81</v>
      </c>
      <c r="AG71">
        <v>336.2</v>
      </c>
      <c r="AH71">
        <v>5.94</v>
      </c>
      <c r="AI71">
        <v>41.85</v>
      </c>
      <c r="AJ71">
        <v>1296.81</v>
      </c>
      <c r="AK71">
        <v>125.42</v>
      </c>
      <c r="AL71">
        <v>1422.23</v>
      </c>
      <c r="AM71">
        <v>912</v>
      </c>
      <c r="AN71">
        <v>286.89999999999998</v>
      </c>
      <c r="AO71">
        <v>15.57</v>
      </c>
      <c r="AP71">
        <v>133.41999999999999</v>
      </c>
      <c r="AQ71">
        <v>435.9</v>
      </c>
      <c r="AR71">
        <v>-51.89</v>
      </c>
      <c r="AS71" t="e">
        <v>#N/A</v>
      </c>
      <c r="AT71">
        <v>223.69</v>
      </c>
      <c r="AU71">
        <v>171.8</v>
      </c>
      <c r="AV71">
        <v>1519.7</v>
      </c>
      <c r="AW71">
        <v>-97.47</v>
      </c>
      <c r="AX71">
        <v>-97.47</v>
      </c>
      <c r="AY71">
        <v>-219.07</v>
      </c>
      <c r="AZ71" t="e">
        <v>#N/A</v>
      </c>
      <c r="BA71">
        <v>-316.54000000000002</v>
      </c>
      <c r="BB71">
        <v>0</v>
      </c>
      <c r="BC71">
        <v>0</v>
      </c>
      <c r="BD71">
        <v>0</v>
      </c>
      <c r="BE71">
        <v>0</v>
      </c>
      <c r="BF71" t="e">
        <v>#N/A</v>
      </c>
      <c r="BG71">
        <v>-316.54000000000002</v>
      </c>
      <c r="BH71">
        <v>-316.54000000000002</v>
      </c>
      <c r="BI71">
        <v>0</v>
      </c>
      <c r="BJ71">
        <v>0</v>
      </c>
      <c r="BK71">
        <v>-12.04</v>
      </c>
      <c r="BL71" s="4">
        <v>9.5000000000000001E-2</v>
      </c>
    </row>
    <row r="72" spans="1:64" x14ac:dyDescent="0.25">
      <c r="A72" t="s">
        <v>77</v>
      </c>
      <c r="B72" s="9">
        <f>B67</f>
        <v>5.37</v>
      </c>
      <c r="C72" t="s">
        <v>62</v>
      </c>
      <c r="D72">
        <v>2022</v>
      </c>
      <c r="E72">
        <v>6777.79</v>
      </c>
      <c r="F72">
        <v>102137.01</v>
      </c>
      <c r="G72">
        <v>2443.63</v>
      </c>
      <c r="H72">
        <v>2476.31</v>
      </c>
      <c r="I72">
        <v>121067.54</v>
      </c>
      <c r="J72">
        <v>6139.24</v>
      </c>
      <c r="K72">
        <v>148.99</v>
      </c>
      <c r="L72">
        <v>42280.87</v>
      </c>
      <c r="M72">
        <v>63626.559999999998</v>
      </c>
      <c r="N72">
        <v>1577.44</v>
      </c>
      <c r="O72">
        <v>7294.44</v>
      </c>
      <c r="P72">
        <v>121067.54</v>
      </c>
      <c r="Q72">
        <v>0</v>
      </c>
      <c r="R72">
        <v>0</v>
      </c>
      <c r="S72">
        <v>18.54</v>
      </c>
      <c r="T72">
        <v>0</v>
      </c>
      <c r="U72">
        <v>0</v>
      </c>
      <c r="V72">
        <v>0</v>
      </c>
      <c r="W72">
        <v>0</v>
      </c>
      <c r="X72">
        <v>8564.82</v>
      </c>
      <c r="Y72">
        <v>12</v>
      </c>
      <c r="Z72">
        <v>1742.27</v>
      </c>
      <c r="AA72">
        <v>2.74</v>
      </c>
      <c r="AB72">
        <v>1</v>
      </c>
      <c r="AC72">
        <v>0</v>
      </c>
      <c r="AD72">
        <v>0</v>
      </c>
      <c r="AE72">
        <v>0</v>
      </c>
      <c r="AF72">
        <v>4778.41</v>
      </c>
      <c r="AG72">
        <v>2094.66</v>
      </c>
      <c r="AH72">
        <v>118.43</v>
      </c>
      <c r="AI72">
        <v>104.31</v>
      </c>
      <c r="AJ72">
        <v>7095.81</v>
      </c>
      <c r="AK72">
        <v>959.38</v>
      </c>
      <c r="AL72">
        <v>8055.19</v>
      </c>
      <c r="AM72">
        <v>4444.5</v>
      </c>
      <c r="AN72">
        <v>1453.38</v>
      </c>
      <c r="AO72">
        <v>0</v>
      </c>
      <c r="AP72">
        <v>827.22</v>
      </c>
      <c r="AQ72">
        <v>2280.6</v>
      </c>
      <c r="AR72">
        <v>147.63999999999999</v>
      </c>
      <c r="AS72">
        <v>0</v>
      </c>
      <c r="AT72">
        <v>143.4</v>
      </c>
      <c r="AU72">
        <v>291.04000000000002</v>
      </c>
      <c r="AV72">
        <v>7016.14</v>
      </c>
      <c r="AW72">
        <v>1039.05</v>
      </c>
      <c r="AX72">
        <v>1039.05</v>
      </c>
      <c r="AY72">
        <v>0</v>
      </c>
      <c r="AZ72" t="e">
        <v>#N/A</v>
      </c>
      <c r="BA72">
        <v>0</v>
      </c>
      <c r="BB72">
        <v>0</v>
      </c>
      <c r="BC72">
        <v>0</v>
      </c>
      <c r="BD72">
        <v>0</v>
      </c>
      <c r="BE72">
        <v>0</v>
      </c>
      <c r="BF72" t="e">
        <v>#N/A</v>
      </c>
      <c r="BG72">
        <v>0</v>
      </c>
      <c r="BH72">
        <v>0</v>
      </c>
      <c r="BI72">
        <v>0</v>
      </c>
      <c r="BJ72">
        <v>0</v>
      </c>
      <c r="BK72">
        <v>2.56</v>
      </c>
      <c r="BL72">
        <v>7.58</v>
      </c>
    </row>
    <row r="73" spans="1:64" x14ac:dyDescent="0.25">
      <c r="A73" t="str">
        <f t="shared" ref="A73:A76" si="15">A72</f>
        <v>Punjab &amp; Sind Bank</v>
      </c>
      <c r="B73" s="9">
        <f t="shared" si="2"/>
        <v>4.2666700000000004</v>
      </c>
      <c r="C73">
        <v>44256</v>
      </c>
      <c r="D73">
        <v>2021</v>
      </c>
      <c r="E73">
        <v>4052.67</v>
      </c>
      <c r="F73">
        <v>96108.18</v>
      </c>
      <c r="G73">
        <v>2643.55</v>
      </c>
      <c r="H73">
        <v>3367.14</v>
      </c>
      <c r="I73">
        <v>110481.89</v>
      </c>
      <c r="J73">
        <v>7208.52</v>
      </c>
      <c r="K73">
        <v>1130.93</v>
      </c>
      <c r="L73">
        <v>32022.77</v>
      </c>
      <c r="M73">
        <v>60941.7</v>
      </c>
      <c r="N73">
        <v>1584.91</v>
      </c>
      <c r="O73">
        <v>7593.05</v>
      </c>
      <c r="P73">
        <v>110481.89</v>
      </c>
      <c r="Q73">
        <v>1526</v>
      </c>
      <c r="R73">
        <v>8832</v>
      </c>
      <c r="S73">
        <v>17.059999999999999</v>
      </c>
      <c r="T73">
        <v>0</v>
      </c>
      <c r="U73">
        <v>13.98</v>
      </c>
      <c r="V73">
        <v>3.08</v>
      </c>
      <c r="W73">
        <v>0</v>
      </c>
      <c r="X73">
        <v>9334</v>
      </c>
      <c r="Y73">
        <v>14</v>
      </c>
      <c r="Z73">
        <v>2461.9499999999998</v>
      </c>
      <c r="AA73">
        <v>4.04</v>
      </c>
      <c r="AB73">
        <v>4</v>
      </c>
      <c r="AC73">
        <v>0</v>
      </c>
      <c r="AD73">
        <v>845.4</v>
      </c>
      <c r="AE73">
        <v>6299.87</v>
      </c>
      <c r="AF73">
        <v>4865.45</v>
      </c>
      <c r="AG73">
        <v>1873.67</v>
      </c>
      <c r="AH73">
        <v>114.06</v>
      </c>
      <c r="AI73">
        <v>120.73</v>
      </c>
      <c r="AJ73">
        <v>6973.91</v>
      </c>
      <c r="AK73">
        <v>902.8</v>
      </c>
      <c r="AL73">
        <v>7876.72</v>
      </c>
      <c r="AM73">
        <v>4712</v>
      </c>
      <c r="AN73">
        <v>1688.07</v>
      </c>
      <c r="AO73">
        <v>102.13</v>
      </c>
      <c r="AP73">
        <v>603.29999999999995</v>
      </c>
      <c r="AQ73">
        <v>2393.5</v>
      </c>
      <c r="AR73">
        <v>0</v>
      </c>
      <c r="AS73">
        <v>-565.71</v>
      </c>
      <c r="AT73">
        <v>4069.83</v>
      </c>
      <c r="AU73">
        <v>3504.12</v>
      </c>
      <c r="AV73">
        <v>10609.62</v>
      </c>
      <c r="AW73">
        <v>-2732.9</v>
      </c>
      <c r="AX73">
        <v>-2732.9</v>
      </c>
      <c r="AY73">
        <v>-749.23</v>
      </c>
      <c r="AZ73" t="e">
        <v>#N/A</v>
      </c>
      <c r="BA73">
        <v>-3482.13</v>
      </c>
      <c r="BB73">
        <v>0</v>
      </c>
      <c r="BC73">
        <v>0</v>
      </c>
      <c r="BD73">
        <v>103.33</v>
      </c>
      <c r="BE73">
        <v>0</v>
      </c>
      <c r="BF73" t="e">
        <v>#N/A</v>
      </c>
      <c r="BG73">
        <v>-3577.55</v>
      </c>
      <c r="BH73">
        <v>-3482.13</v>
      </c>
      <c r="BI73">
        <v>0</v>
      </c>
      <c r="BJ73">
        <v>0</v>
      </c>
      <c r="BK73">
        <v>-35.71</v>
      </c>
      <c r="BL73" s="4">
        <f>15.15/2</f>
        <v>7.5750000000000002</v>
      </c>
    </row>
    <row r="74" spans="1:64" x14ac:dyDescent="0.25">
      <c r="A74" t="str">
        <f t="shared" si="15"/>
        <v>Punjab &amp; Sind Bank</v>
      </c>
      <c r="B74" s="9">
        <f t="shared" ref="B74:B76" si="16">B69</f>
        <v>4.2666666666666666</v>
      </c>
      <c r="C74">
        <v>43891</v>
      </c>
      <c r="D74">
        <v>2020</v>
      </c>
      <c r="E74">
        <v>4052.67</v>
      </c>
      <c r="F74">
        <v>96108.18</v>
      </c>
      <c r="G74">
        <v>2643.55</v>
      </c>
      <c r="H74">
        <v>3367.14</v>
      </c>
      <c r="I74">
        <v>110481.89</v>
      </c>
      <c r="J74">
        <v>7208.52</v>
      </c>
      <c r="K74">
        <v>1130.93</v>
      </c>
      <c r="L74">
        <v>32022.78</v>
      </c>
      <c r="M74">
        <v>60941.7</v>
      </c>
      <c r="N74">
        <v>1584.91</v>
      </c>
      <c r="O74">
        <v>7593.05</v>
      </c>
      <c r="P74">
        <v>110481.89</v>
      </c>
      <c r="Q74">
        <v>0</v>
      </c>
      <c r="R74">
        <v>0</v>
      </c>
      <c r="S74">
        <v>0.12</v>
      </c>
      <c r="T74">
        <v>0</v>
      </c>
      <c r="U74">
        <v>0</v>
      </c>
      <c r="V74">
        <v>0</v>
      </c>
      <c r="W74">
        <v>0</v>
      </c>
      <c r="X74">
        <v>9334</v>
      </c>
      <c r="Y74">
        <v>0</v>
      </c>
      <c r="Z74">
        <v>2461.9499999999998</v>
      </c>
      <c r="AA74">
        <v>0.04</v>
      </c>
      <c r="AB74">
        <v>0</v>
      </c>
      <c r="AC74">
        <v>0</v>
      </c>
      <c r="AD74">
        <v>0</v>
      </c>
      <c r="AE74">
        <v>0</v>
      </c>
      <c r="AF74">
        <v>5773.83</v>
      </c>
      <c r="AG74">
        <v>1990.49</v>
      </c>
      <c r="AH74">
        <v>37.479999999999997</v>
      </c>
      <c r="AI74">
        <v>127.73</v>
      </c>
      <c r="AJ74">
        <v>7929.53</v>
      </c>
      <c r="AK74">
        <v>897.4</v>
      </c>
      <c r="AL74">
        <v>8826.92</v>
      </c>
      <c r="AM74">
        <v>5871.98</v>
      </c>
      <c r="AN74">
        <v>1211.0899999999999</v>
      </c>
      <c r="AO74">
        <v>53.91</v>
      </c>
      <c r="AP74">
        <v>593.03</v>
      </c>
      <c r="AQ74">
        <v>1858.03</v>
      </c>
      <c r="AR74">
        <v>188.62</v>
      </c>
      <c r="AS74">
        <v>-637.19000000000005</v>
      </c>
      <c r="AT74">
        <v>2536.2800000000002</v>
      </c>
      <c r="AU74">
        <v>2087.71</v>
      </c>
      <c r="AV74">
        <v>9817.7199999999993</v>
      </c>
      <c r="AW74">
        <v>-990.8</v>
      </c>
      <c r="AX74">
        <v>-990.8</v>
      </c>
      <c r="AY74">
        <v>323.11</v>
      </c>
      <c r="AZ74" t="e">
        <v>#N/A</v>
      </c>
      <c r="BA74">
        <v>-667.69</v>
      </c>
      <c r="BB74">
        <v>0</v>
      </c>
      <c r="BC74">
        <v>0</v>
      </c>
      <c r="BD74">
        <v>60.17</v>
      </c>
      <c r="BE74">
        <v>0</v>
      </c>
      <c r="BF74" t="e">
        <v>#N/A</v>
      </c>
      <c r="BG74">
        <v>-749.23</v>
      </c>
      <c r="BH74">
        <v>-667.69</v>
      </c>
      <c r="BI74">
        <v>0</v>
      </c>
      <c r="BJ74">
        <v>0</v>
      </c>
      <c r="BK74">
        <v>-15.76</v>
      </c>
      <c r="BL74" s="5">
        <f>17.35/2</f>
        <v>8.6750000000000007</v>
      </c>
    </row>
    <row r="75" spans="1:64" x14ac:dyDescent="0.25">
      <c r="A75" t="str">
        <f t="shared" si="15"/>
        <v>Punjab &amp; Sind Bank</v>
      </c>
      <c r="B75" s="9">
        <f t="shared" si="16"/>
        <v>5.71</v>
      </c>
      <c r="C75">
        <v>43525</v>
      </c>
      <c r="D75">
        <v>2019</v>
      </c>
      <c r="E75">
        <v>701.05</v>
      </c>
      <c r="F75">
        <v>89667.55</v>
      </c>
      <c r="G75">
        <v>3213.05</v>
      </c>
      <c r="H75">
        <v>2026.81</v>
      </c>
      <c r="I75">
        <v>100503.81</v>
      </c>
      <c r="J75">
        <v>9488.4</v>
      </c>
      <c r="K75">
        <v>89.85</v>
      </c>
      <c r="L75">
        <v>24552.1</v>
      </c>
      <c r="M75">
        <v>58411.91</v>
      </c>
      <c r="N75">
        <v>1240.83</v>
      </c>
      <c r="O75">
        <v>6720.72</v>
      </c>
      <c r="P75">
        <v>100503.81</v>
      </c>
      <c r="Q75">
        <v>1526</v>
      </c>
      <c r="R75">
        <v>8862</v>
      </c>
      <c r="S75">
        <v>12.09</v>
      </c>
      <c r="T75">
        <v>0</v>
      </c>
      <c r="U75">
        <v>7.91</v>
      </c>
      <c r="V75">
        <v>4.18</v>
      </c>
      <c r="W75">
        <v>0</v>
      </c>
      <c r="X75">
        <v>8874.57</v>
      </c>
      <c r="Y75">
        <v>14</v>
      </c>
      <c r="Z75">
        <v>4684.1499999999996</v>
      </c>
      <c r="AA75">
        <v>8.0299999999999994</v>
      </c>
      <c r="AB75">
        <v>8</v>
      </c>
      <c r="AC75">
        <v>0</v>
      </c>
      <c r="AD75">
        <v>899.09</v>
      </c>
      <c r="AE75">
        <v>6720.72</v>
      </c>
      <c r="AF75">
        <v>6029.72</v>
      </c>
      <c r="AG75">
        <v>2297.75</v>
      </c>
      <c r="AH75">
        <v>60.26</v>
      </c>
      <c r="AI75">
        <v>170.94</v>
      </c>
      <c r="AJ75">
        <v>8558.67</v>
      </c>
      <c r="AK75">
        <v>828.28</v>
      </c>
      <c r="AL75">
        <v>9386.9500000000007</v>
      </c>
      <c r="AM75">
        <v>6278.97</v>
      </c>
      <c r="AN75">
        <v>1175.81</v>
      </c>
      <c r="AO75">
        <v>-14.72</v>
      </c>
      <c r="AP75">
        <v>550.03</v>
      </c>
      <c r="AQ75">
        <v>1711.12</v>
      </c>
      <c r="AR75">
        <v>204.45</v>
      </c>
      <c r="AS75">
        <v>-519.74</v>
      </c>
      <c r="AT75">
        <v>2255.63</v>
      </c>
      <c r="AU75">
        <v>1940.34</v>
      </c>
      <c r="AV75">
        <v>9930.43</v>
      </c>
      <c r="AW75">
        <v>-543.48</v>
      </c>
      <c r="AX75">
        <v>-543.48</v>
      </c>
      <c r="AY75">
        <v>986.99</v>
      </c>
      <c r="AZ75" t="e">
        <v>#N/A</v>
      </c>
      <c r="BA75">
        <v>443.51</v>
      </c>
      <c r="BB75">
        <v>0</v>
      </c>
      <c r="BC75">
        <v>0</v>
      </c>
      <c r="BD75">
        <v>86.86</v>
      </c>
      <c r="BE75">
        <v>0</v>
      </c>
      <c r="BF75" t="e">
        <v>#N/A</v>
      </c>
      <c r="BG75">
        <v>323.11</v>
      </c>
      <c r="BH75">
        <v>443.51</v>
      </c>
      <c r="BI75">
        <v>0</v>
      </c>
      <c r="BJ75">
        <v>0</v>
      </c>
      <c r="BK75">
        <v>-9.6199999999999992</v>
      </c>
      <c r="BL75" s="2">
        <f>+(9.4+9.75)/2</f>
        <v>9.5749999999999993</v>
      </c>
    </row>
    <row r="76" spans="1:64" x14ac:dyDescent="0.25">
      <c r="A76" t="str">
        <f t="shared" si="15"/>
        <v>Punjab &amp; Sind Bank</v>
      </c>
      <c r="B76" s="9">
        <f t="shared" si="16"/>
        <v>6.375</v>
      </c>
      <c r="C76">
        <v>43160</v>
      </c>
      <c r="D76">
        <v>2018</v>
      </c>
      <c r="E76">
        <v>701.05</v>
      </c>
      <c r="F76">
        <v>89667.55</v>
      </c>
      <c r="G76">
        <v>3213.05</v>
      </c>
      <c r="H76">
        <v>2026.81</v>
      </c>
      <c r="I76">
        <v>100503.8</v>
      </c>
      <c r="J76">
        <v>9488.4</v>
      </c>
      <c r="K76">
        <v>89.85</v>
      </c>
      <c r="L76">
        <v>24552.1</v>
      </c>
      <c r="M76">
        <v>58411.91</v>
      </c>
      <c r="N76">
        <v>1240.83</v>
      </c>
      <c r="O76">
        <v>6720.71</v>
      </c>
      <c r="P76">
        <v>100503.8</v>
      </c>
      <c r="Q76">
        <v>0</v>
      </c>
      <c r="R76">
        <v>0</v>
      </c>
      <c r="S76">
        <v>13</v>
      </c>
      <c r="T76">
        <v>0</v>
      </c>
      <c r="U76">
        <v>0</v>
      </c>
      <c r="V76">
        <v>0</v>
      </c>
      <c r="W76">
        <v>0</v>
      </c>
      <c r="X76">
        <v>8874.57</v>
      </c>
      <c r="Y76">
        <v>14</v>
      </c>
      <c r="Z76">
        <v>4684.1499999999996</v>
      </c>
      <c r="AA76">
        <v>8.0299999999999994</v>
      </c>
      <c r="AB76">
        <v>-1</v>
      </c>
      <c r="AC76">
        <v>0</v>
      </c>
      <c r="AD76">
        <v>0</v>
      </c>
      <c r="AE76">
        <v>0</v>
      </c>
      <c r="AF76">
        <v>5231.5200000000004</v>
      </c>
      <c r="AG76">
        <v>2450.83</v>
      </c>
      <c r="AH76">
        <v>117.04</v>
      </c>
      <c r="AI76">
        <v>149.35</v>
      </c>
      <c r="AJ76">
        <v>7948.75</v>
      </c>
      <c r="AK76">
        <v>581.20000000000005</v>
      </c>
      <c r="AL76">
        <v>8529.9500000000007</v>
      </c>
      <c r="AM76">
        <v>5713.56</v>
      </c>
      <c r="AN76">
        <v>1123</v>
      </c>
      <c r="AO76">
        <v>64.11</v>
      </c>
      <c r="AP76">
        <v>484.57</v>
      </c>
      <c r="AQ76">
        <v>1671.68</v>
      </c>
      <c r="AR76">
        <v>519.72</v>
      </c>
      <c r="AS76">
        <v>-370.76</v>
      </c>
      <c r="AT76">
        <v>1739.55</v>
      </c>
      <c r="AU76">
        <v>1888.51</v>
      </c>
      <c r="AV76">
        <v>9273.75</v>
      </c>
      <c r="AW76">
        <v>-743.8</v>
      </c>
      <c r="AX76">
        <v>-743.8</v>
      </c>
      <c r="AY76">
        <v>1857.27</v>
      </c>
      <c r="AZ76" t="e">
        <v>#N/A</v>
      </c>
      <c r="BA76">
        <v>1113.48</v>
      </c>
      <c r="BB76">
        <v>0</v>
      </c>
      <c r="BC76">
        <v>10</v>
      </c>
      <c r="BD76">
        <v>0</v>
      </c>
      <c r="BE76">
        <v>116.49</v>
      </c>
      <c r="BF76" t="e">
        <v>#N/A</v>
      </c>
      <c r="BG76">
        <v>986.99</v>
      </c>
      <c r="BH76">
        <v>1113.48</v>
      </c>
      <c r="BI76">
        <v>0</v>
      </c>
      <c r="BJ76">
        <v>0</v>
      </c>
      <c r="BK76">
        <v>-13.16</v>
      </c>
      <c r="BL76" s="4">
        <v>9.5000000000000001E-2</v>
      </c>
    </row>
    <row r="77" spans="1:64" x14ac:dyDescent="0.25">
      <c r="A77" t="s">
        <v>78</v>
      </c>
      <c r="B77" s="9">
        <f>B72</f>
        <v>5.37</v>
      </c>
      <c r="C77" t="s">
        <v>62</v>
      </c>
      <c r="D77">
        <v>2022</v>
      </c>
      <c r="E77">
        <v>6730.5</v>
      </c>
      <c r="F77">
        <v>202294.29</v>
      </c>
      <c r="G77">
        <v>7746.74</v>
      </c>
      <c r="H77">
        <v>6348.94</v>
      </c>
      <c r="I77">
        <v>230611.37</v>
      </c>
      <c r="J77">
        <v>19721.93</v>
      </c>
      <c r="K77">
        <v>194.05</v>
      </c>
      <c r="L77">
        <v>68589.97</v>
      </c>
      <c r="M77">
        <v>131170.44</v>
      </c>
      <c r="N77">
        <v>2241.66</v>
      </c>
      <c r="O77">
        <v>8693.32</v>
      </c>
      <c r="P77">
        <v>230611.37</v>
      </c>
      <c r="Q77">
        <v>0</v>
      </c>
      <c r="R77">
        <v>0</v>
      </c>
      <c r="S77">
        <v>16.850000000000001</v>
      </c>
      <c r="T77">
        <v>0</v>
      </c>
      <c r="U77">
        <v>0</v>
      </c>
      <c r="V77">
        <v>0</v>
      </c>
      <c r="W77">
        <v>0</v>
      </c>
      <c r="X77">
        <v>5327.21</v>
      </c>
      <c r="Y77">
        <v>4</v>
      </c>
      <c r="Z77">
        <v>1276.57</v>
      </c>
      <c r="AA77">
        <v>0.97</v>
      </c>
      <c r="AB77">
        <v>1</v>
      </c>
      <c r="AC77">
        <v>0</v>
      </c>
      <c r="AD77">
        <v>0</v>
      </c>
      <c r="AE77">
        <v>0</v>
      </c>
      <c r="AF77">
        <v>8231.56</v>
      </c>
      <c r="AG77">
        <v>4384.6899999999996</v>
      </c>
      <c r="AH77">
        <v>90.7</v>
      </c>
      <c r="AI77">
        <v>312.27</v>
      </c>
      <c r="AJ77">
        <v>13019.22</v>
      </c>
      <c r="AK77">
        <v>2652.48</v>
      </c>
      <c r="AL77">
        <v>15671.7</v>
      </c>
      <c r="AM77">
        <v>6974.82</v>
      </c>
      <c r="AN77">
        <v>2070.59</v>
      </c>
      <c r="AO77">
        <v>0</v>
      </c>
      <c r="AP77">
        <v>1778.42</v>
      </c>
      <c r="AQ77">
        <v>3849.01</v>
      </c>
      <c r="AR77">
        <v>804.06</v>
      </c>
      <c r="AS77">
        <v>0</v>
      </c>
      <c r="AT77">
        <v>2892.27</v>
      </c>
      <c r="AU77">
        <v>3696.33</v>
      </c>
      <c r="AV77">
        <v>14520.16</v>
      </c>
      <c r="AW77">
        <v>1151.54</v>
      </c>
      <c r="AX77">
        <v>1151.54</v>
      </c>
      <c r="AY77">
        <v>0</v>
      </c>
      <c r="AZ77" t="e">
        <v>#N/A</v>
      </c>
      <c r="BA77">
        <v>0</v>
      </c>
      <c r="BB77">
        <v>0</v>
      </c>
      <c r="BC77">
        <v>0</v>
      </c>
      <c r="BD77">
        <v>0</v>
      </c>
      <c r="BE77">
        <v>0</v>
      </c>
      <c r="BF77" t="e">
        <v>#N/A</v>
      </c>
      <c r="BG77">
        <v>0</v>
      </c>
      <c r="BH77">
        <v>0</v>
      </c>
      <c r="BI77">
        <v>0</v>
      </c>
      <c r="BJ77">
        <v>0</v>
      </c>
      <c r="BK77">
        <v>1.72</v>
      </c>
      <c r="BL77">
        <v>7.58</v>
      </c>
    </row>
    <row r="78" spans="1:64" x14ac:dyDescent="0.25">
      <c r="A78" t="str">
        <f t="shared" ref="A78:A81" si="17">A77</f>
        <v>Bank of Maharashtra</v>
      </c>
      <c r="B78" s="9">
        <f t="shared" ref="B78:B81" si="18">B73</f>
        <v>4.2666700000000004</v>
      </c>
      <c r="C78">
        <v>44256</v>
      </c>
      <c r="D78">
        <v>2021</v>
      </c>
      <c r="E78">
        <v>6560.16</v>
      </c>
      <c r="F78">
        <v>174005.62</v>
      </c>
      <c r="G78">
        <v>4238.75</v>
      </c>
      <c r="H78">
        <v>6287.46</v>
      </c>
      <c r="I78">
        <v>196665.01</v>
      </c>
      <c r="J78">
        <v>12882.48</v>
      </c>
      <c r="K78">
        <v>59.25</v>
      </c>
      <c r="L78">
        <v>68111.64</v>
      </c>
      <c r="M78">
        <v>102405.17</v>
      </c>
      <c r="N78">
        <v>1674</v>
      </c>
      <c r="O78">
        <v>11532.47</v>
      </c>
      <c r="P78">
        <v>196665.01</v>
      </c>
      <c r="Q78">
        <v>1915</v>
      </c>
      <c r="R78">
        <v>13128</v>
      </c>
      <c r="S78">
        <v>14.49</v>
      </c>
      <c r="T78">
        <v>0</v>
      </c>
      <c r="U78">
        <v>10.97</v>
      </c>
      <c r="V78">
        <v>3.52</v>
      </c>
      <c r="W78">
        <v>0</v>
      </c>
      <c r="X78">
        <v>7779.68</v>
      </c>
      <c r="Y78">
        <v>7</v>
      </c>
      <c r="Z78">
        <v>2544.3200000000002</v>
      </c>
      <c r="AA78">
        <v>2.48</v>
      </c>
      <c r="AB78">
        <v>2</v>
      </c>
      <c r="AC78">
        <v>0</v>
      </c>
      <c r="AD78">
        <v>4988.84</v>
      </c>
      <c r="AE78">
        <v>31127.72</v>
      </c>
      <c r="AF78">
        <v>7153.93</v>
      </c>
      <c r="AG78">
        <v>4153.3999999999996</v>
      </c>
      <c r="AH78">
        <v>315.07</v>
      </c>
      <c r="AI78">
        <v>246.13</v>
      </c>
      <c r="AJ78">
        <v>11868.54</v>
      </c>
      <c r="AK78">
        <v>2625.27</v>
      </c>
      <c r="AL78">
        <v>14493.81</v>
      </c>
      <c r="AM78">
        <v>6971.07</v>
      </c>
      <c r="AN78">
        <v>2255.21</v>
      </c>
      <c r="AO78">
        <v>188.11</v>
      </c>
      <c r="AP78">
        <v>1121.74</v>
      </c>
      <c r="AQ78">
        <v>3565.06</v>
      </c>
      <c r="AR78">
        <v>680.86</v>
      </c>
      <c r="AS78">
        <v>0</v>
      </c>
      <c r="AT78">
        <v>2726.57</v>
      </c>
      <c r="AU78">
        <v>3407.43</v>
      </c>
      <c r="AV78">
        <v>13943.56</v>
      </c>
      <c r="AW78">
        <v>550.25</v>
      </c>
      <c r="AX78">
        <v>550.25</v>
      </c>
      <c r="AY78">
        <v>-7349.5</v>
      </c>
      <c r="AZ78" t="e">
        <v>#N/A</v>
      </c>
      <c r="BA78">
        <v>-6799.25</v>
      </c>
      <c r="BB78">
        <v>0</v>
      </c>
      <c r="BC78">
        <v>137.56</v>
      </c>
      <c r="BD78">
        <v>184.53</v>
      </c>
      <c r="BE78">
        <v>0</v>
      </c>
      <c r="BF78" t="e">
        <v>#N/A</v>
      </c>
      <c r="BG78">
        <v>52.16</v>
      </c>
      <c r="BH78">
        <v>-6799.25</v>
      </c>
      <c r="BI78">
        <v>0</v>
      </c>
      <c r="BJ78">
        <v>0</v>
      </c>
      <c r="BK78">
        <v>0.88</v>
      </c>
      <c r="BL78" s="4">
        <f>15.15/2</f>
        <v>7.5750000000000002</v>
      </c>
    </row>
    <row r="79" spans="1:64" x14ac:dyDescent="0.25">
      <c r="A79" t="str">
        <f t="shared" si="17"/>
        <v>Bank of Maharashtra</v>
      </c>
      <c r="B79" s="9">
        <f t="shared" si="18"/>
        <v>4.2666666666666666</v>
      </c>
      <c r="C79">
        <v>43891</v>
      </c>
      <c r="D79">
        <v>2020</v>
      </c>
      <c r="E79">
        <v>6560.16</v>
      </c>
      <c r="F79">
        <v>174005.62</v>
      </c>
      <c r="G79">
        <v>4238.75</v>
      </c>
      <c r="H79">
        <v>6287.46</v>
      </c>
      <c r="I79">
        <v>196665.01</v>
      </c>
      <c r="J79">
        <v>12882.48</v>
      </c>
      <c r="K79">
        <v>59.25</v>
      </c>
      <c r="L79">
        <v>68111.64</v>
      </c>
      <c r="M79">
        <v>102405.17</v>
      </c>
      <c r="N79">
        <v>1674</v>
      </c>
      <c r="O79">
        <v>11532.47</v>
      </c>
      <c r="P79">
        <v>196665.01</v>
      </c>
      <c r="Q79">
        <v>0</v>
      </c>
      <c r="R79">
        <v>0</v>
      </c>
      <c r="S79">
        <v>14.49</v>
      </c>
      <c r="T79">
        <v>0</v>
      </c>
      <c r="U79">
        <v>0</v>
      </c>
      <c r="V79">
        <v>0</v>
      </c>
      <c r="W79">
        <v>0</v>
      </c>
      <c r="X79">
        <v>7779.68</v>
      </c>
      <c r="Y79">
        <v>7</v>
      </c>
      <c r="Z79">
        <v>2544.3200000000002</v>
      </c>
      <c r="AA79">
        <v>2.48</v>
      </c>
      <c r="AB79">
        <v>0</v>
      </c>
      <c r="AC79">
        <v>0</v>
      </c>
      <c r="AD79">
        <v>0</v>
      </c>
      <c r="AE79">
        <v>0</v>
      </c>
      <c r="AF79">
        <v>6409.27</v>
      </c>
      <c r="AG79">
        <v>4202.6899999999996</v>
      </c>
      <c r="AH79">
        <v>240.98</v>
      </c>
      <c r="AI79">
        <v>642.5</v>
      </c>
      <c r="AJ79">
        <v>11495.45</v>
      </c>
      <c r="AK79">
        <v>1649.23</v>
      </c>
      <c r="AL79">
        <v>13144.67</v>
      </c>
      <c r="AM79">
        <v>7216.65</v>
      </c>
      <c r="AN79">
        <v>1743.82</v>
      </c>
      <c r="AO79">
        <v>210.95</v>
      </c>
      <c r="AP79">
        <v>1126.19</v>
      </c>
      <c r="AQ79">
        <v>3080.96</v>
      </c>
      <c r="AR79">
        <v>0</v>
      </c>
      <c r="AS79">
        <v>-649</v>
      </c>
      <c r="AT79">
        <v>3107.48</v>
      </c>
      <c r="AU79">
        <v>2458.48</v>
      </c>
      <c r="AV79">
        <v>12756.09</v>
      </c>
      <c r="AW79">
        <v>388.58</v>
      </c>
      <c r="AX79">
        <v>388.58</v>
      </c>
      <c r="AY79">
        <v>-7360.29</v>
      </c>
      <c r="AZ79" t="e">
        <v>#N/A</v>
      </c>
      <c r="BA79">
        <v>-6971.71</v>
      </c>
      <c r="BB79">
        <v>0</v>
      </c>
      <c r="BC79">
        <v>97.15</v>
      </c>
      <c r="BD79">
        <v>53.64</v>
      </c>
      <c r="BE79">
        <v>0</v>
      </c>
      <c r="BF79" t="e">
        <v>#N/A</v>
      </c>
      <c r="BG79">
        <v>-7349.5</v>
      </c>
      <c r="BH79">
        <v>-6971.71</v>
      </c>
      <c r="BI79">
        <v>0</v>
      </c>
      <c r="BJ79">
        <v>0</v>
      </c>
      <c r="BK79">
        <v>0.67</v>
      </c>
      <c r="BL79" s="5">
        <f>17.35/2</f>
        <v>8.6750000000000007</v>
      </c>
    </row>
    <row r="80" spans="1:64" x14ac:dyDescent="0.25">
      <c r="A80" t="str">
        <f t="shared" si="17"/>
        <v>Bank of Maharashtra</v>
      </c>
      <c r="B80" s="9">
        <f t="shared" si="18"/>
        <v>5.71</v>
      </c>
      <c r="C80">
        <v>43525</v>
      </c>
      <c r="D80">
        <v>2019</v>
      </c>
      <c r="E80">
        <v>5824.11</v>
      </c>
      <c r="F80">
        <v>150066.4</v>
      </c>
      <c r="G80">
        <v>3670.03</v>
      </c>
      <c r="H80">
        <v>4375.47</v>
      </c>
      <c r="I80">
        <v>168867.18</v>
      </c>
      <c r="J80">
        <v>10353.68</v>
      </c>
      <c r="K80">
        <v>93.28</v>
      </c>
      <c r="L80">
        <v>57740.85</v>
      </c>
      <c r="M80">
        <v>86871.65</v>
      </c>
      <c r="N80">
        <v>1676.19</v>
      </c>
      <c r="O80">
        <v>12131.52</v>
      </c>
      <c r="P80">
        <v>168867.18</v>
      </c>
      <c r="Q80">
        <v>1833</v>
      </c>
      <c r="R80">
        <v>12532</v>
      </c>
      <c r="S80">
        <v>13.52</v>
      </c>
      <c r="T80">
        <v>0</v>
      </c>
      <c r="U80">
        <v>10.67</v>
      </c>
      <c r="V80">
        <v>2.85</v>
      </c>
      <c r="W80">
        <v>0</v>
      </c>
      <c r="X80">
        <v>12152.15</v>
      </c>
      <c r="Y80">
        <v>13</v>
      </c>
      <c r="Z80">
        <v>4145.38</v>
      </c>
      <c r="AA80">
        <v>4.7699999999999996</v>
      </c>
      <c r="AB80">
        <v>5</v>
      </c>
      <c r="AC80">
        <v>0</v>
      </c>
      <c r="AD80">
        <v>7037.69</v>
      </c>
      <c r="AE80">
        <v>29491.85</v>
      </c>
      <c r="AF80">
        <v>6566.64</v>
      </c>
      <c r="AG80">
        <v>3689.61</v>
      </c>
      <c r="AH80">
        <v>356.42</v>
      </c>
      <c r="AI80">
        <v>236.93</v>
      </c>
      <c r="AJ80">
        <v>10849.6</v>
      </c>
      <c r="AK80">
        <v>1547.45</v>
      </c>
      <c r="AL80">
        <v>12397.06</v>
      </c>
      <c r="AM80">
        <v>7116.12</v>
      </c>
      <c r="AN80">
        <v>1794.17</v>
      </c>
      <c r="AO80">
        <v>241.37</v>
      </c>
      <c r="AP80">
        <v>1047.79</v>
      </c>
      <c r="AQ80">
        <v>3083.33</v>
      </c>
      <c r="AR80">
        <v>0</v>
      </c>
      <c r="AS80">
        <v>-345.44</v>
      </c>
      <c r="AT80">
        <v>7326.93</v>
      </c>
      <c r="AU80">
        <v>6981.49</v>
      </c>
      <c r="AV80">
        <v>17180.93</v>
      </c>
      <c r="AW80">
        <v>-4783.88</v>
      </c>
      <c r="AX80">
        <v>-4783.88</v>
      </c>
      <c r="AY80">
        <v>-2543.66</v>
      </c>
      <c r="AZ80" t="e">
        <v>#N/A</v>
      </c>
      <c r="BA80">
        <v>-7327.54</v>
      </c>
      <c r="BB80">
        <v>0</v>
      </c>
      <c r="BC80">
        <v>0</v>
      </c>
      <c r="BD80">
        <v>0</v>
      </c>
      <c r="BE80">
        <v>32.76</v>
      </c>
      <c r="BF80" t="e">
        <v>#N/A</v>
      </c>
      <c r="BG80">
        <v>-7360.29</v>
      </c>
      <c r="BH80">
        <v>-7327.54</v>
      </c>
      <c r="BI80">
        <v>0</v>
      </c>
      <c r="BJ80">
        <v>0</v>
      </c>
      <c r="BK80">
        <v>-14.26</v>
      </c>
      <c r="BL80" s="2">
        <f>+(9.4+9.75)/2</f>
        <v>9.5749999999999993</v>
      </c>
    </row>
    <row r="81" spans="1:64" x14ac:dyDescent="0.25">
      <c r="A81" t="str">
        <f t="shared" si="17"/>
        <v>Bank of Maharashtra</v>
      </c>
      <c r="B81" s="9">
        <f t="shared" si="18"/>
        <v>6.375</v>
      </c>
      <c r="C81">
        <v>43160</v>
      </c>
      <c r="D81">
        <v>2018</v>
      </c>
      <c r="E81">
        <v>5824.11</v>
      </c>
      <c r="F81">
        <v>150066.4</v>
      </c>
      <c r="G81">
        <v>3670.03</v>
      </c>
      <c r="H81">
        <v>4375.47</v>
      </c>
      <c r="I81">
        <v>168867.18</v>
      </c>
      <c r="J81">
        <v>10353.68</v>
      </c>
      <c r="K81">
        <v>93.28</v>
      </c>
      <c r="L81">
        <v>57740.85</v>
      </c>
      <c r="M81">
        <v>86871.65</v>
      </c>
      <c r="N81">
        <v>1676.19</v>
      </c>
      <c r="O81">
        <v>12131.53</v>
      </c>
      <c r="P81">
        <v>168867.18</v>
      </c>
      <c r="Q81">
        <v>0</v>
      </c>
      <c r="R81">
        <v>0</v>
      </c>
      <c r="S81">
        <v>14</v>
      </c>
      <c r="T81">
        <v>0</v>
      </c>
      <c r="U81">
        <v>0</v>
      </c>
      <c r="V81">
        <v>0</v>
      </c>
      <c r="W81">
        <v>0</v>
      </c>
      <c r="X81">
        <v>12152.15</v>
      </c>
      <c r="Y81">
        <v>13</v>
      </c>
      <c r="Z81">
        <v>4145.38</v>
      </c>
      <c r="AA81">
        <v>5</v>
      </c>
      <c r="AB81">
        <v>0</v>
      </c>
      <c r="AC81">
        <v>0</v>
      </c>
      <c r="AD81">
        <v>0</v>
      </c>
      <c r="AE81">
        <v>0</v>
      </c>
      <c r="AF81">
        <v>7072.71</v>
      </c>
      <c r="AG81">
        <v>2962.41</v>
      </c>
      <c r="AH81">
        <v>589.67999999999995</v>
      </c>
      <c r="AI81">
        <v>471.62</v>
      </c>
      <c r="AJ81">
        <v>11096.41</v>
      </c>
      <c r="AK81">
        <v>1506.05</v>
      </c>
      <c r="AL81">
        <v>12602.46</v>
      </c>
      <c r="AM81">
        <v>7706.68</v>
      </c>
      <c r="AN81">
        <v>1618.06</v>
      </c>
      <c r="AO81">
        <v>128.59</v>
      </c>
      <c r="AP81">
        <v>957.73</v>
      </c>
      <c r="AQ81">
        <v>2704.39</v>
      </c>
      <c r="AR81">
        <v>-151.47999999999999</v>
      </c>
      <c r="AS81">
        <v>-1968.65</v>
      </c>
      <c r="AT81">
        <v>5457.18</v>
      </c>
      <c r="AU81">
        <v>3337.05</v>
      </c>
      <c r="AV81">
        <v>13748.11</v>
      </c>
      <c r="AW81">
        <v>-1145.6500000000001</v>
      </c>
      <c r="AX81">
        <v>-1145.6500000000001</v>
      </c>
      <c r="AY81">
        <v>-1392</v>
      </c>
      <c r="AZ81" t="e">
        <v>#N/A</v>
      </c>
      <c r="BA81">
        <v>-2537.65</v>
      </c>
      <c r="BB81">
        <v>0</v>
      </c>
      <c r="BC81">
        <v>0</v>
      </c>
      <c r="BD81">
        <v>0</v>
      </c>
      <c r="BE81">
        <v>26.49</v>
      </c>
      <c r="BF81" t="e">
        <v>#N/A</v>
      </c>
      <c r="BG81">
        <v>-2543.66</v>
      </c>
      <c r="BH81">
        <v>-2537.65</v>
      </c>
      <c r="BI81">
        <v>0</v>
      </c>
      <c r="BJ81">
        <v>0</v>
      </c>
      <c r="BK81">
        <v>-8.98</v>
      </c>
      <c r="BL81" s="4">
        <v>9.5000000000000001E-2</v>
      </c>
    </row>
    <row r="82" spans="1:64" x14ac:dyDescent="0.25">
      <c r="A82" t="s">
        <v>79</v>
      </c>
      <c r="B82" s="9">
        <f>B77</f>
        <v>5.37</v>
      </c>
      <c r="C82" t="s">
        <v>62</v>
      </c>
      <c r="D82">
        <v>2022</v>
      </c>
      <c r="E82">
        <v>11955.96</v>
      </c>
      <c r="F82">
        <v>224072.9</v>
      </c>
      <c r="G82">
        <v>13508.14</v>
      </c>
      <c r="H82">
        <v>6609.48</v>
      </c>
      <c r="I82">
        <v>267784.02</v>
      </c>
      <c r="J82">
        <v>10287.549999999999</v>
      </c>
      <c r="K82">
        <v>15860.44</v>
      </c>
      <c r="L82">
        <v>96873.8</v>
      </c>
      <c r="M82">
        <v>122784.41</v>
      </c>
      <c r="N82">
        <v>3334.92</v>
      </c>
      <c r="O82">
        <v>18642.900000000001</v>
      </c>
      <c r="P82">
        <v>267784.02</v>
      </c>
      <c r="Q82">
        <v>0</v>
      </c>
      <c r="R82">
        <v>0</v>
      </c>
      <c r="S82">
        <v>13.74</v>
      </c>
      <c r="T82">
        <v>0</v>
      </c>
      <c r="U82">
        <v>0</v>
      </c>
      <c r="V82">
        <v>0</v>
      </c>
      <c r="W82">
        <v>0</v>
      </c>
      <c r="X82">
        <v>10237.43</v>
      </c>
      <c r="Y82">
        <v>8</v>
      </c>
      <c r="Z82">
        <v>3315.78</v>
      </c>
      <c r="AA82">
        <v>2.7</v>
      </c>
      <c r="AB82">
        <v>0</v>
      </c>
      <c r="AC82">
        <v>0</v>
      </c>
      <c r="AD82">
        <v>0</v>
      </c>
      <c r="AE82">
        <v>0</v>
      </c>
      <c r="AF82">
        <v>8321.7000000000007</v>
      </c>
      <c r="AG82">
        <v>6020.43</v>
      </c>
      <c r="AH82">
        <v>405.76</v>
      </c>
      <c r="AI82">
        <v>233.45</v>
      </c>
      <c r="AJ82">
        <v>14981.34</v>
      </c>
      <c r="AK82">
        <v>3100.81</v>
      </c>
      <c r="AL82">
        <v>18082.150000000001</v>
      </c>
      <c r="AM82">
        <v>8508.39</v>
      </c>
      <c r="AN82">
        <v>3314.31</v>
      </c>
      <c r="AO82">
        <v>0</v>
      </c>
      <c r="AP82">
        <v>1462.02</v>
      </c>
      <c r="AQ82">
        <v>4776.33</v>
      </c>
      <c r="AR82">
        <v>820.6</v>
      </c>
      <c r="AS82">
        <v>0</v>
      </c>
      <c r="AT82">
        <v>3047.07</v>
      </c>
      <c r="AU82">
        <v>3867.67</v>
      </c>
      <c r="AV82">
        <v>17152.39</v>
      </c>
      <c r="AW82">
        <v>929.76</v>
      </c>
      <c r="AX82">
        <v>929.76</v>
      </c>
      <c r="AY82">
        <v>0</v>
      </c>
      <c r="AZ82" t="e">
        <v>#N/A</v>
      </c>
      <c r="BA82">
        <v>0</v>
      </c>
      <c r="BB82">
        <v>0</v>
      </c>
      <c r="BC82">
        <v>0</v>
      </c>
      <c r="BD82">
        <v>0</v>
      </c>
      <c r="BE82" t="e">
        <v>#N/A</v>
      </c>
      <c r="BF82" t="e">
        <v>#N/A</v>
      </c>
      <c r="BG82">
        <v>0</v>
      </c>
      <c r="BH82">
        <v>0</v>
      </c>
      <c r="BI82">
        <v>0</v>
      </c>
      <c r="BJ82">
        <v>0</v>
      </c>
      <c r="BK82">
        <v>0.8</v>
      </c>
      <c r="BL82">
        <v>7.58</v>
      </c>
    </row>
    <row r="83" spans="1:64" x14ac:dyDescent="0.25">
      <c r="A83" t="str">
        <f t="shared" ref="A83:A86" si="19">A82</f>
        <v>UCO Bank</v>
      </c>
      <c r="B83" s="9">
        <f t="shared" ref="B83:B86" si="20">B78</f>
        <v>4.2666700000000004</v>
      </c>
      <c r="C83">
        <v>44256</v>
      </c>
      <c r="D83">
        <v>2021</v>
      </c>
      <c r="E83">
        <v>9918.34</v>
      </c>
      <c r="F83">
        <v>205919.39</v>
      </c>
      <c r="G83">
        <v>15382.63</v>
      </c>
      <c r="H83">
        <v>9427.67</v>
      </c>
      <c r="I83">
        <v>253336.11</v>
      </c>
      <c r="J83">
        <v>9445.41</v>
      </c>
      <c r="K83">
        <v>14154.83</v>
      </c>
      <c r="L83">
        <v>93782.95</v>
      </c>
      <c r="M83">
        <v>111354.54</v>
      </c>
      <c r="N83">
        <v>3218.23</v>
      </c>
      <c r="O83">
        <v>21380.14</v>
      </c>
      <c r="P83">
        <v>253336.11</v>
      </c>
      <c r="Q83">
        <v>3087</v>
      </c>
      <c r="R83">
        <v>22012</v>
      </c>
      <c r="S83">
        <v>13.74</v>
      </c>
      <c r="T83">
        <v>0</v>
      </c>
      <c r="U83">
        <v>11.14</v>
      </c>
      <c r="V83">
        <v>2.6</v>
      </c>
      <c r="W83">
        <v>0</v>
      </c>
      <c r="X83">
        <v>11351.97</v>
      </c>
      <c r="Y83">
        <v>10</v>
      </c>
      <c r="Z83">
        <v>4389.51</v>
      </c>
      <c r="AA83">
        <v>3.94</v>
      </c>
      <c r="AB83">
        <v>4</v>
      </c>
      <c r="AC83">
        <v>0</v>
      </c>
      <c r="AD83">
        <v>7109.67</v>
      </c>
      <c r="AE83">
        <v>73353.47</v>
      </c>
      <c r="AF83">
        <v>7764.69</v>
      </c>
      <c r="AG83">
        <v>6064.65</v>
      </c>
      <c r="AH83">
        <v>252.23</v>
      </c>
      <c r="AI83">
        <v>364.59</v>
      </c>
      <c r="AJ83">
        <v>14446.15</v>
      </c>
      <c r="AK83">
        <v>3720.27</v>
      </c>
      <c r="AL83">
        <v>18166.41</v>
      </c>
      <c r="AM83">
        <v>8966.4500000000007</v>
      </c>
      <c r="AN83">
        <v>2467.19</v>
      </c>
      <c r="AO83">
        <v>134.41999999999999</v>
      </c>
      <c r="AP83">
        <v>1177.74</v>
      </c>
      <c r="AQ83">
        <v>3779.35</v>
      </c>
      <c r="AR83">
        <v>433.29</v>
      </c>
      <c r="AS83">
        <v>-675.81</v>
      </c>
      <c r="AT83">
        <v>5496.1</v>
      </c>
      <c r="AU83">
        <v>5253.58</v>
      </c>
      <c r="AV83">
        <v>17999.38</v>
      </c>
      <c r="AW83">
        <v>167.03</v>
      </c>
      <c r="AX83">
        <v>167.03</v>
      </c>
      <c r="AY83">
        <v>-12537.4</v>
      </c>
      <c r="AZ83" t="e">
        <v>#N/A</v>
      </c>
      <c r="BA83">
        <v>-12370.36</v>
      </c>
      <c r="BB83">
        <v>0</v>
      </c>
      <c r="BC83">
        <v>41.76</v>
      </c>
      <c r="BD83">
        <v>244.91</v>
      </c>
      <c r="BE83" t="e">
        <v>#N/A</v>
      </c>
      <c r="BF83" t="e">
        <v>#N/A</v>
      </c>
      <c r="BG83">
        <v>-12657.03</v>
      </c>
      <c r="BH83">
        <v>-12370.36</v>
      </c>
      <c r="BI83">
        <v>0</v>
      </c>
      <c r="BJ83">
        <v>0</v>
      </c>
      <c r="BK83">
        <v>0.17</v>
      </c>
      <c r="BL83" s="4">
        <f>15.15/2</f>
        <v>7.5750000000000002</v>
      </c>
    </row>
    <row r="84" spans="1:64" x14ac:dyDescent="0.25">
      <c r="A84" t="str">
        <f t="shared" si="19"/>
        <v>UCO Bank</v>
      </c>
      <c r="B84" s="9">
        <f t="shared" si="20"/>
        <v>4.2666666666666666</v>
      </c>
      <c r="C84">
        <v>43891</v>
      </c>
      <c r="D84">
        <v>2020</v>
      </c>
      <c r="E84">
        <v>9918.34</v>
      </c>
      <c r="F84">
        <v>205919.39</v>
      </c>
      <c r="G84">
        <v>15382.63</v>
      </c>
      <c r="H84">
        <v>9427.68</v>
      </c>
      <c r="I84">
        <v>253336.11</v>
      </c>
      <c r="J84">
        <v>9445.41</v>
      </c>
      <c r="K84">
        <v>14154.83</v>
      </c>
      <c r="L84">
        <v>93782.95</v>
      </c>
      <c r="M84">
        <v>111354.54</v>
      </c>
      <c r="N84">
        <v>3218.23</v>
      </c>
      <c r="O84">
        <v>21380.15</v>
      </c>
      <c r="P84">
        <v>253336.11</v>
      </c>
      <c r="Q84">
        <v>0</v>
      </c>
      <c r="R84">
        <v>0</v>
      </c>
      <c r="S84">
        <v>13.74</v>
      </c>
      <c r="T84">
        <v>0</v>
      </c>
      <c r="U84">
        <v>0</v>
      </c>
      <c r="V84">
        <v>0</v>
      </c>
      <c r="W84">
        <v>0</v>
      </c>
      <c r="X84">
        <v>11351.97</v>
      </c>
      <c r="Y84">
        <v>10</v>
      </c>
      <c r="Z84">
        <v>4389.5</v>
      </c>
      <c r="AA84">
        <v>3.94</v>
      </c>
      <c r="AB84">
        <v>0</v>
      </c>
      <c r="AC84">
        <v>0</v>
      </c>
      <c r="AD84">
        <v>0</v>
      </c>
      <c r="AE84">
        <v>0</v>
      </c>
      <c r="AF84">
        <v>8140.51</v>
      </c>
      <c r="AG84">
        <v>5939.09</v>
      </c>
      <c r="AH84">
        <v>476.3</v>
      </c>
      <c r="AI84">
        <v>578.44000000000005</v>
      </c>
      <c r="AJ84">
        <v>15134.33</v>
      </c>
      <c r="AK84">
        <v>2871.21</v>
      </c>
      <c r="AL84">
        <v>18005.55</v>
      </c>
      <c r="AM84">
        <v>10042.06</v>
      </c>
      <c r="AN84">
        <v>1929.4</v>
      </c>
      <c r="AO84">
        <v>137.29</v>
      </c>
      <c r="AP84">
        <v>1061.2</v>
      </c>
      <c r="AQ84">
        <v>3127.89</v>
      </c>
      <c r="AR84">
        <v>0</v>
      </c>
      <c r="AS84">
        <v>-1275.71</v>
      </c>
      <c r="AT84">
        <v>8548.14</v>
      </c>
      <c r="AU84">
        <v>7272.43</v>
      </c>
      <c r="AV84">
        <v>20442.38</v>
      </c>
      <c r="AW84">
        <v>-2436.83</v>
      </c>
      <c r="AX84">
        <v>-2436.83</v>
      </c>
      <c r="AY84">
        <v>-9975.4500000000007</v>
      </c>
      <c r="AZ84" t="e">
        <v>#N/A</v>
      </c>
      <c r="BA84">
        <v>-12412.28</v>
      </c>
      <c r="BB84">
        <v>0</v>
      </c>
      <c r="BC84">
        <v>0</v>
      </c>
      <c r="BD84">
        <v>125.11</v>
      </c>
      <c r="BE84" t="e">
        <v>#N/A</v>
      </c>
      <c r="BF84" t="e">
        <v>#N/A</v>
      </c>
      <c r="BG84">
        <v>-12537.4</v>
      </c>
      <c r="BH84">
        <v>-12412.28</v>
      </c>
      <c r="BI84">
        <v>0</v>
      </c>
      <c r="BJ84">
        <v>0</v>
      </c>
      <c r="BK84">
        <v>-3.1</v>
      </c>
      <c r="BL84" s="5">
        <f>17.35/2</f>
        <v>8.6750000000000007</v>
      </c>
    </row>
    <row r="85" spans="1:64" x14ac:dyDescent="0.25">
      <c r="A85" t="str">
        <f t="shared" si="19"/>
        <v>UCO Bank</v>
      </c>
      <c r="B85" s="9">
        <f t="shared" si="20"/>
        <v>5.71</v>
      </c>
      <c r="C85">
        <v>43525</v>
      </c>
      <c r="D85">
        <v>2019</v>
      </c>
      <c r="E85">
        <v>9918.34</v>
      </c>
      <c r="F85">
        <v>193203.44</v>
      </c>
      <c r="G85">
        <v>15695.06</v>
      </c>
      <c r="H85">
        <v>7800.02</v>
      </c>
      <c r="I85">
        <v>235908.15</v>
      </c>
      <c r="J85">
        <v>6776.73</v>
      </c>
      <c r="K85">
        <v>11029.43</v>
      </c>
      <c r="L85">
        <v>90998.81</v>
      </c>
      <c r="M85">
        <v>101174.25</v>
      </c>
      <c r="N85">
        <v>2840.37</v>
      </c>
      <c r="O85">
        <v>23088.55</v>
      </c>
      <c r="P85">
        <v>235908.15</v>
      </c>
      <c r="Q85">
        <v>3088</v>
      </c>
      <c r="R85">
        <v>22436</v>
      </c>
      <c r="S85">
        <v>11.7</v>
      </c>
      <c r="T85">
        <v>0</v>
      </c>
      <c r="U85">
        <v>8.98</v>
      </c>
      <c r="V85">
        <v>2.72</v>
      </c>
      <c r="W85">
        <v>0</v>
      </c>
      <c r="X85">
        <v>19281.95</v>
      </c>
      <c r="Y85">
        <v>17</v>
      </c>
      <c r="Z85">
        <v>5510.66</v>
      </c>
      <c r="AA85">
        <v>5.45</v>
      </c>
      <c r="AB85">
        <v>5</v>
      </c>
      <c r="AC85">
        <v>0</v>
      </c>
      <c r="AD85">
        <v>7822.35</v>
      </c>
      <c r="AE85">
        <v>39082.160000000003</v>
      </c>
      <c r="AF85">
        <v>7824.75</v>
      </c>
      <c r="AG85">
        <v>5348.28</v>
      </c>
      <c r="AH85">
        <v>501.86</v>
      </c>
      <c r="AI85">
        <v>655.74</v>
      </c>
      <c r="AJ85">
        <v>14330.63</v>
      </c>
      <c r="AK85">
        <v>1513.51</v>
      </c>
      <c r="AL85">
        <v>15844.15</v>
      </c>
      <c r="AM85">
        <v>10019.48</v>
      </c>
      <c r="AN85">
        <v>1946.22</v>
      </c>
      <c r="AO85">
        <v>136.88</v>
      </c>
      <c r="AP85">
        <v>981.33</v>
      </c>
      <c r="AQ85">
        <v>3064.42</v>
      </c>
      <c r="AR85">
        <v>15.36</v>
      </c>
      <c r="AS85">
        <v>0</v>
      </c>
      <c r="AT85">
        <v>7065.97</v>
      </c>
      <c r="AU85">
        <v>7081.33</v>
      </c>
      <c r="AV85">
        <v>20165.23</v>
      </c>
      <c r="AW85">
        <v>-4321.08</v>
      </c>
      <c r="AX85">
        <v>-4321.08</v>
      </c>
      <c r="AY85">
        <v>-5603.83</v>
      </c>
      <c r="AZ85" t="e">
        <v>#N/A</v>
      </c>
      <c r="BA85">
        <v>-9924.92</v>
      </c>
      <c r="BB85">
        <v>0</v>
      </c>
      <c r="BC85">
        <v>0</v>
      </c>
      <c r="BD85">
        <v>50.54</v>
      </c>
      <c r="BE85" t="e">
        <v>#N/A</v>
      </c>
      <c r="BF85" t="e">
        <v>#N/A</v>
      </c>
      <c r="BG85">
        <v>-9975.4500000000007</v>
      </c>
      <c r="BH85">
        <v>-9924.92</v>
      </c>
      <c r="BI85">
        <v>0</v>
      </c>
      <c r="BJ85">
        <v>0</v>
      </c>
      <c r="BK85">
        <v>-11.16</v>
      </c>
      <c r="BL85" s="2">
        <f>+(9.4+9.75)/2</f>
        <v>9.5749999999999993</v>
      </c>
    </row>
    <row r="86" spans="1:64" x14ac:dyDescent="0.25">
      <c r="A86" t="str">
        <f t="shared" si="19"/>
        <v>UCO Bank</v>
      </c>
      <c r="B86" s="9">
        <f t="shared" si="20"/>
        <v>6.375</v>
      </c>
      <c r="C86">
        <v>43160</v>
      </c>
      <c r="D86">
        <v>2018</v>
      </c>
      <c r="E86">
        <v>9918.34</v>
      </c>
      <c r="F86">
        <v>193203.44</v>
      </c>
      <c r="G86">
        <v>15695.06</v>
      </c>
      <c r="H86">
        <v>7800.02</v>
      </c>
      <c r="I86">
        <v>235908.15</v>
      </c>
      <c r="J86">
        <v>6776.73</v>
      </c>
      <c r="K86">
        <v>11029.43</v>
      </c>
      <c r="L86">
        <v>90998.81</v>
      </c>
      <c r="M86">
        <v>101174.25</v>
      </c>
      <c r="N86">
        <v>2840.37</v>
      </c>
      <c r="O86">
        <v>23088.55</v>
      </c>
      <c r="P86">
        <v>235908.15</v>
      </c>
      <c r="Q86">
        <v>0</v>
      </c>
      <c r="R86">
        <v>0</v>
      </c>
      <c r="S86">
        <v>12</v>
      </c>
      <c r="T86">
        <v>0</v>
      </c>
      <c r="U86">
        <v>0</v>
      </c>
      <c r="V86">
        <v>0</v>
      </c>
      <c r="W86">
        <v>0</v>
      </c>
      <c r="X86">
        <v>19281.95</v>
      </c>
      <c r="Y86">
        <v>17</v>
      </c>
      <c r="Z86">
        <v>5510.65</v>
      </c>
      <c r="AA86">
        <v>5.45</v>
      </c>
      <c r="AB86">
        <v>-1</v>
      </c>
      <c r="AC86">
        <v>0</v>
      </c>
      <c r="AD86">
        <v>0</v>
      </c>
      <c r="AE86">
        <v>0</v>
      </c>
      <c r="AF86">
        <v>7981.61</v>
      </c>
      <c r="AG86">
        <v>5178.16</v>
      </c>
      <c r="AH86">
        <v>368.17</v>
      </c>
      <c r="AI86">
        <v>492.18</v>
      </c>
      <c r="AJ86">
        <v>14020.13</v>
      </c>
      <c r="AK86">
        <v>1121</v>
      </c>
      <c r="AL86">
        <v>15141.13</v>
      </c>
      <c r="AM86">
        <v>10895.4</v>
      </c>
      <c r="AN86">
        <v>1841.82</v>
      </c>
      <c r="AO86">
        <v>151.84</v>
      </c>
      <c r="AP86">
        <v>917.82</v>
      </c>
      <c r="AQ86">
        <v>2911.49</v>
      </c>
      <c r="AR86">
        <v>9.42</v>
      </c>
      <c r="AS86">
        <v>0</v>
      </c>
      <c r="AT86">
        <v>5761.19</v>
      </c>
      <c r="AU86">
        <v>5770.61</v>
      </c>
      <c r="AV86">
        <v>19577.5</v>
      </c>
      <c r="AW86">
        <v>-4436.37</v>
      </c>
      <c r="AX86">
        <v>-4436.37</v>
      </c>
      <c r="AY86">
        <v>-1159.6400000000001</v>
      </c>
      <c r="AZ86" t="e">
        <v>#N/A</v>
      </c>
      <c r="BA86">
        <v>-5596.01</v>
      </c>
      <c r="BB86">
        <v>0</v>
      </c>
      <c r="BC86">
        <v>0</v>
      </c>
      <c r="BD86">
        <v>7.82</v>
      </c>
      <c r="BE86" t="e">
        <v>#N/A</v>
      </c>
      <c r="BF86" t="e">
        <v>#N/A</v>
      </c>
      <c r="BG86">
        <v>-5603.83</v>
      </c>
      <c r="BH86">
        <v>-5596.01</v>
      </c>
      <c r="BI86">
        <v>0</v>
      </c>
      <c r="BJ86">
        <v>0</v>
      </c>
      <c r="BK86">
        <v>-25.23</v>
      </c>
      <c r="BL86" s="4">
        <v>9.5000000000000001E-2</v>
      </c>
    </row>
    <row r="87" spans="1:64" x14ac:dyDescent="0.25">
      <c r="A87" t="s">
        <v>80</v>
      </c>
      <c r="B87" s="9">
        <f>B82</f>
        <v>5.37</v>
      </c>
      <c r="C87" t="s">
        <v>62</v>
      </c>
      <c r="D87">
        <v>2022</v>
      </c>
      <c r="E87">
        <v>8680.94</v>
      </c>
      <c r="F87">
        <v>342691.94</v>
      </c>
      <c r="G87">
        <v>7474.36</v>
      </c>
      <c r="H87">
        <v>8872.59</v>
      </c>
      <c r="I87">
        <v>386565.6</v>
      </c>
      <c r="J87">
        <v>38033.699999999997</v>
      </c>
      <c r="K87">
        <v>15060.63</v>
      </c>
      <c r="L87">
        <v>140786.95000000001</v>
      </c>
      <c r="M87">
        <v>168173.5</v>
      </c>
      <c r="N87">
        <v>4955.04</v>
      </c>
      <c r="O87">
        <v>19555.78</v>
      </c>
      <c r="P87">
        <v>386565.6</v>
      </c>
      <c r="Q87">
        <v>0</v>
      </c>
      <c r="R87">
        <v>0</v>
      </c>
      <c r="S87">
        <v>13.84</v>
      </c>
      <c r="T87">
        <v>0</v>
      </c>
      <c r="U87">
        <v>0</v>
      </c>
      <c r="V87">
        <v>0</v>
      </c>
      <c r="W87">
        <v>0</v>
      </c>
      <c r="X87">
        <v>28156.22</v>
      </c>
      <c r="Y87">
        <v>15</v>
      </c>
      <c r="Z87">
        <v>6675.17</v>
      </c>
      <c r="AA87">
        <v>3.97</v>
      </c>
      <c r="AB87">
        <v>0</v>
      </c>
      <c r="AC87">
        <v>0</v>
      </c>
      <c r="AD87">
        <v>0</v>
      </c>
      <c r="AE87">
        <v>0</v>
      </c>
      <c r="AF87">
        <v>11500.66</v>
      </c>
      <c r="AG87">
        <v>9263.56</v>
      </c>
      <c r="AH87">
        <v>1238.1099999999999</v>
      </c>
      <c r="AI87">
        <v>799.32</v>
      </c>
      <c r="AJ87">
        <v>22801.65</v>
      </c>
      <c r="AK87">
        <v>2968.48</v>
      </c>
      <c r="AL87">
        <v>25770.13</v>
      </c>
      <c r="AM87">
        <v>13314.88</v>
      </c>
      <c r="AN87">
        <v>3927.39</v>
      </c>
      <c r="AO87">
        <v>0</v>
      </c>
      <c r="AP87">
        <v>2786.19</v>
      </c>
      <c r="AQ87">
        <v>6713.58</v>
      </c>
      <c r="AR87">
        <v>672.13</v>
      </c>
      <c r="AS87">
        <v>0</v>
      </c>
      <c r="AT87">
        <v>3480.19</v>
      </c>
      <c r="AU87">
        <v>4152.32</v>
      </c>
      <c r="AV87">
        <v>24180.78</v>
      </c>
      <c r="AW87">
        <v>1589.35</v>
      </c>
      <c r="AX87">
        <v>1044.83</v>
      </c>
      <c r="AY87">
        <v>0</v>
      </c>
      <c r="AZ87" t="e">
        <v>#N/A</v>
      </c>
      <c r="BA87">
        <v>0</v>
      </c>
      <c r="BB87">
        <v>0</v>
      </c>
      <c r="BC87" t="e">
        <v>#N/A</v>
      </c>
      <c r="BD87" t="e">
        <v>#N/A</v>
      </c>
      <c r="BE87" t="e">
        <v>#N/A</v>
      </c>
      <c r="BF87" t="e">
        <v>#N/A</v>
      </c>
      <c r="BG87">
        <v>0</v>
      </c>
      <c r="BH87">
        <v>0</v>
      </c>
      <c r="BI87">
        <v>0</v>
      </c>
      <c r="BJ87">
        <v>0</v>
      </c>
      <c r="BK87">
        <v>1.27</v>
      </c>
      <c r="BL87">
        <v>7.58</v>
      </c>
    </row>
    <row r="88" spans="1:64" x14ac:dyDescent="0.25">
      <c r="A88" t="str">
        <f t="shared" ref="A88:A91" si="21">A87</f>
        <v>Central Bank of India</v>
      </c>
      <c r="B88" s="9">
        <f t="shared" ref="B88:B91" si="22">B83</f>
        <v>4.2666700000000004</v>
      </c>
      <c r="C88">
        <v>44256</v>
      </c>
      <c r="D88">
        <v>2021</v>
      </c>
      <c r="E88">
        <v>5875.56</v>
      </c>
      <c r="F88">
        <v>329972.95</v>
      </c>
      <c r="G88">
        <v>5468.64</v>
      </c>
      <c r="H88">
        <v>7268.32</v>
      </c>
      <c r="I88">
        <v>369214.99</v>
      </c>
      <c r="J88">
        <v>32187.84</v>
      </c>
      <c r="K88">
        <v>6763.47</v>
      </c>
      <c r="L88">
        <v>148582.43</v>
      </c>
      <c r="M88">
        <v>156578.65</v>
      </c>
      <c r="N88">
        <v>5132.42</v>
      </c>
      <c r="O88">
        <v>19970.18</v>
      </c>
      <c r="P88">
        <v>369214.99</v>
      </c>
      <c r="Q88">
        <v>4608</v>
      </c>
      <c r="R88">
        <v>32335</v>
      </c>
      <c r="S88">
        <v>14.81</v>
      </c>
      <c r="T88">
        <v>0</v>
      </c>
      <c r="U88">
        <v>12.82</v>
      </c>
      <c r="V88">
        <v>1.99</v>
      </c>
      <c r="W88">
        <v>0</v>
      </c>
      <c r="X88">
        <v>29276.959999999999</v>
      </c>
      <c r="Y88">
        <v>17</v>
      </c>
      <c r="Z88">
        <v>9036.4500000000007</v>
      </c>
      <c r="AA88">
        <v>5.77</v>
      </c>
      <c r="AB88">
        <v>6</v>
      </c>
      <c r="AC88">
        <v>0</v>
      </c>
      <c r="AD88">
        <v>11898.77</v>
      </c>
      <c r="AE88">
        <v>92139</v>
      </c>
      <c r="AF88">
        <v>11638.34</v>
      </c>
      <c r="AG88">
        <v>10008.959999999999</v>
      </c>
      <c r="AH88">
        <v>676.05</v>
      </c>
      <c r="AI88">
        <v>406.89</v>
      </c>
      <c r="AJ88">
        <v>22730.23</v>
      </c>
      <c r="AK88">
        <v>3167.21</v>
      </c>
      <c r="AL88">
        <v>25897.45</v>
      </c>
      <c r="AM88">
        <v>14485.19</v>
      </c>
      <c r="AN88">
        <v>4141.3100000000004</v>
      </c>
      <c r="AO88">
        <v>292.32</v>
      </c>
      <c r="AP88">
        <v>2348.61</v>
      </c>
      <c r="AQ88">
        <v>6782.23</v>
      </c>
      <c r="AR88">
        <v>-436.03</v>
      </c>
      <c r="AS88">
        <v>0</v>
      </c>
      <c r="AT88">
        <v>5953.64</v>
      </c>
      <c r="AU88">
        <v>5517.61</v>
      </c>
      <c r="AV88">
        <v>26785.03</v>
      </c>
      <c r="AW88">
        <v>-887.58</v>
      </c>
      <c r="AX88">
        <v>-887.58</v>
      </c>
      <c r="AY88">
        <v>-17529.39</v>
      </c>
      <c r="AZ88" t="e">
        <v>#N/A</v>
      </c>
      <c r="BA88">
        <v>-18416.98</v>
      </c>
      <c r="BB88">
        <v>0</v>
      </c>
      <c r="BC88" t="e">
        <v>#N/A</v>
      </c>
      <c r="BD88" t="e">
        <v>#N/A</v>
      </c>
      <c r="BE88" t="e">
        <v>#N/A</v>
      </c>
      <c r="BF88" t="e">
        <v>#N/A</v>
      </c>
      <c r="BG88">
        <v>-18724.22</v>
      </c>
      <c r="BH88">
        <v>-18416.98</v>
      </c>
      <c r="BI88">
        <v>0</v>
      </c>
      <c r="BJ88">
        <v>0</v>
      </c>
      <c r="BK88">
        <v>-1.53</v>
      </c>
      <c r="BL88" s="4">
        <f>15.15/2</f>
        <v>7.5750000000000002</v>
      </c>
    </row>
    <row r="89" spans="1:64" x14ac:dyDescent="0.25">
      <c r="A89" t="str">
        <f t="shared" si="21"/>
        <v>Central Bank of India</v>
      </c>
      <c r="B89" s="9">
        <f t="shared" si="22"/>
        <v>4.2666666666666666</v>
      </c>
      <c r="C89">
        <v>43891</v>
      </c>
      <c r="D89">
        <v>2020</v>
      </c>
      <c r="E89">
        <v>5875.56</v>
      </c>
      <c r="F89">
        <v>329972.95</v>
      </c>
      <c r="G89">
        <v>5468.64</v>
      </c>
      <c r="H89">
        <v>7268.32</v>
      </c>
      <c r="I89">
        <v>369214.99</v>
      </c>
      <c r="J89">
        <v>32187.84</v>
      </c>
      <c r="K89">
        <v>6763.47</v>
      </c>
      <c r="L89">
        <v>148582.43</v>
      </c>
      <c r="M89">
        <v>156578.65</v>
      </c>
      <c r="N89">
        <v>5132.42</v>
      </c>
      <c r="O89">
        <v>19970.18</v>
      </c>
      <c r="P89">
        <v>369214.99</v>
      </c>
      <c r="Q89">
        <v>0</v>
      </c>
      <c r="R89">
        <v>0</v>
      </c>
      <c r="S89">
        <v>14.81</v>
      </c>
      <c r="T89">
        <v>0</v>
      </c>
      <c r="U89">
        <v>0</v>
      </c>
      <c r="V89">
        <v>0</v>
      </c>
      <c r="W89">
        <v>0</v>
      </c>
      <c r="X89">
        <v>29276.959999999999</v>
      </c>
      <c r="Y89">
        <v>17</v>
      </c>
      <c r="Z89">
        <v>9036.4599999999991</v>
      </c>
      <c r="AA89">
        <v>5.77</v>
      </c>
      <c r="AB89">
        <v>0</v>
      </c>
      <c r="AC89">
        <v>0</v>
      </c>
      <c r="AD89">
        <v>0</v>
      </c>
      <c r="AE89">
        <v>0</v>
      </c>
      <c r="AF89">
        <v>12505.46</v>
      </c>
      <c r="AG89">
        <v>9915.64</v>
      </c>
      <c r="AH89">
        <v>480.89</v>
      </c>
      <c r="AI89">
        <v>660.48</v>
      </c>
      <c r="AJ89">
        <v>23562.47</v>
      </c>
      <c r="AK89">
        <v>3636.82</v>
      </c>
      <c r="AL89">
        <v>27199.29</v>
      </c>
      <c r="AM89">
        <v>15933.62</v>
      </c>
      <c r="AN89">
        <v>4216.72</v>
      </c>
      <c r="AO89">
        <v>285.27999999999997</v>
      </c>
      <c r="AP89">
        <v>2419.5300000000002</v>
      </c>
      <c r="AQ89">
        <v>6921.52</v>
      </c>
      <c r="AR89">
        <v>211.86</v>
      </c>
      <c r="AS89">
        <v>0</v>
      </c>
      <c r="AT89">
        <v>5253.64</v>
      </c>
      <c r="AU89">
        <v>5465.5</v>
      </c>
      <c r="AV89">
        <v>28320.639999999999</v>
      </c>
      <c r="AW89">
        <v>-1121.3499999999999</v>
      </c>
      <c r="AX89">
        <v>-1121.3499999999999</v>
      </c>
      <c r="AY89">
        <v>-16251.01</v>
      </c>
      <c r="AZ89" t="e">
        <v>#N/A</v>
      </c>
      <c r="BA89">
        <v>-17372.37</v>
      </c>
      <c r="BB89">
        <v>0</v>
      </c>
      <c r="BC89" t="e">
        <v>#N/A</v>
      </c>
      <c r="BD89" t="e">
        <v>#N/A</v>
      </c>
      <c r="BE89" t="e">
        <v>#N/A</v>
      </c>
      <c r="BF89" t="e">
        <v>#N/A</v>
      </c>
      <c r="BG89">
        <v>-17529.39</v>
      </c>
      <c r="BH89">
        <v>-17372.37</v>
      </c>
      <c r="BI89">
        <v>0</v>
      </c>
      <c r="BJ89">
        <v>0</v>
      </c>
      <c r="BK89">
        <v>-1.81</v>
      </c>
      <c r="BL89" s="5">
        <f>17.35/2</f>
        <v>8.6750000000000007</v>
      </c>
    </row>
    <row r="90" spans="1:64" x14ac:dyDescent="0.25">
      <c r="A90" t="str">
        <f t="shared" si="21"/>
        <v>Central Bank of India</v>
      </c>
      <c r="B90" s="9">
        <f t="shared" si="22"/>
        <v>5.71</v>
      </c>
      <c r="C90">
        <v>43525</v>
      </c>
      <c r="D90">
        <v>2019</v>
      </c>
      <c r="E90">
        <v>5709.76</v>
      </c>
      <c r="F90">
        <v>313763.15999999997</v>
      </c>
      <c r="G90">
        <v>5787.2</v>
      </c>
      <c r="H90">
        <v>15456.02</v>
      </c>
      <c r="I90">
        <v>356435.86</v>
      </c>
      <c r="J90">
        <v>30021.75</v>
      </c>
      <c r="K90">
        <v>6017.29</v>
      </c>
      <c r="L90">
        <v>142517.54</v>
      </c>
      <c r="M90">
        <v>151100.88</v>
      </c>
      <c r="N90">
        <v>4336.18</v>
      </c>
      <c r="O90">
        <v>22442.21</v>
      </c>
      <c r="P90">
        <v>356435.86</v>
      </c>
      <c r="Q90">
        <v>4651</v>
      </c>
      <c r="R90">
        <v>33481</v>
      </c>
      <c r="S90">
        <v>11.72</v>
      </c>
      <c r="T90">
        <v>0</v>
      </c>
      <c r="U90">
        <v>9.33</v>
      </c>
      <c r="V90">
        <v>2.39</v>
      </c>
      <c r="W90">
        <v>0</v>
      </c>
      <c r="X90">
        <v>32589.08</v>
      </c>
      <c r="Y90">
        <v>19</v>
      </c>
      <c r="Z90">
        <v>11534.46</v>
      </c>
      <c r="AA90">
        <v>7.63</v>
      </c>
      <c r="AB90">
        <v>8</v>
      </c>
      <c r="AC90">
        <v>0</v>
      </c>
      <c r="AD90">
        <v>14276.74</v>
      </c>
      <c r="AE90">
        <v>56184.69</v>
      </c>
      <c r="AF90">
        <v>12949.75</v>
      </c>
      <c r="AG90">
        <v>8454.24</v>
      </c>
      <c r="AH90">
        <v>872.81</v>
      </c>
      <c r="AI90">
        <v>361.78</v>
      </c>
      <c r="AJ90">
        <v>22638.57</v>
      </c>
      <c r="AK90">
        <v>2412.94</v>
      </c>
      <c r="AL90">
        <v>25051.51</v>
      </c>
      <c r="AM90">
        <v>15866.39</v>
      </c>
      <c r="AN90">
        <v>3565.22</v>
      </c>
      <c r="AO90">
        <v>277.72000000000003</v>
      </c>
      <c r="AP90">
        <v>2215.6799999999998</v>
      </c>
      <c r="AQ90">
        <v>6058.63</v>
      </c>
      <c r="AR90">
        <v>-2529</v>
      </c>
      <c r="AS90">
        <v>0</v>
      </c>
      <c r="AT90">
        <v>11296.97</v>
      </c>
      <c r="AU90">
        <v>8767.9699999999993</v>
      </c>
      <c r="AV90">
        <v>30692.99</v>
      </c>
      <c r="AW90">
        <v>-5641.48</v>
      </c>
      <c r="AX90">
        <v>-5641.48</v>
      </c>
      <c r="AY90">
        <v>-10553.16</v>
      </c>
      <c r="AZ90" t="e">
        <v>#N/A</v>
      </c>
      <c r="BA90">
        <v>-16194.64</v>
      </c>
      <c r="BB90">
        <v>0</v>
      </c>
      <c r="BC90" t="e">
        <v>#N/A</v>
      </c>
      <c r="BD90" t="e">
        <v>#N/A</v>
      </c>
      <c r="BE90" t="e">
        <v>#N/A</v>
      </c>
      <c r="BF90" t="e">
        <v>#N/A</v>
      </c>
      <c r="BG90">
        <v>-16251.01</v>
      </c>
      <c r="BH90">
        <v>-16194.64</v>
      </c>
      <c r="BI90">
        <v>0</v>
      </c>
      <c r="BJ90">
        <v>0</v>
      </c>
      <c r="BK90">
        <v>-20.190000000000001</v>
      </c>
      <c r="BL90" s="2">
        <f>+(9.4+9.75)/2</f>
        <v>9.5749999999999993</v>
      </c>
    </row>
    <row r="91" spans="1:64" x14ac:dyDescent="0.25">
      <c r="A91" t="str">
        <f t="shared" si="21"/>
        <v>Central Bank of India</v>
      </c>
      <c r="B91" s="9">
        <f t="shared" si="22"/>
        <v>6.375</v>
      </c>
      <c r="C91">
        <v>43160</v>
      </c>
      <c r="D91">
        <v>2018</v>
      </c>
      <c r="E91">
        <v>5709.76</v>
      </c>
      <c r="F91">
        <v>313763.15999999997</v>
      </c>
      <c r="G91">
        <v>5787.2</v>
      </c>
      <c r="H91">
        <v>15456.02</v>
      </c>
      <c r="I91">
        <v>356435.86</v>
      </c>
      <c r="J91">
        <v>30021.75</v>
      </c>
      <c r="K91">
        <v>6017.29</v>
      </c>
      <c r="L91">
        <v>142517.54</v>
      </c>
      <c r="M91">
        <v>151100.88</v>
      </c>
      <c r="N91">
        <v>4336.18</v>
      </c>
      <c r="O91">
        <v>22442.21</v>
      </c>
      <c r="P91">
        <v>356435.86</v>
      </c>
      <c r="Q91">
        <v>0</v>
      </c>
      <c r="R91">
        <v>0</v>
      </c>
      <c r="S91">
        <v>12</v>
      </c>
      <c r="T91">
        <v>0</v>
      </c>
      <c r="U91">
        <v>0</v>
      </c>
      <c r="V91">
        <v>0</v>
      </c>
      <c r="W91">
        <v>0</v>
      </c>
      <c r="X91">
        <v>32589.08</v>
      </c>
      <c r="Y91">
        <v>19</v>
      </c>
      <c r="Z91">
        <v>11534.46</v>
      </c>
      <c r="AA91">
        <v>7.63</v>
      </c>
      <c r="AB91">
        <v>0</v>
      </c>
      <c r="AC91">
        <v>0</v>
      </c>
      <c r="AD91">
        <v>0</v>
      </c>
      <c r="AE91">
        <v>0</v>
      </c>
      <c r="AF91">
        <v>14478.75</v>
      </c>
      <c r="AG91">
        <v>7137.36</v>
      </c>
      <c r="AH91">
        <v>2058.54</v>
      </c>
      <c r="AI91">
        <v>360.86</v>
      </c>
      <c r="AJ91">
        <v>24035.52</v>
      </c>
      <c r="AK91">
        <v>2622.35</v>
      </c>
      <c r="AL91">
        <v>26657.87</v>
      </c>
      <c r="AM91">
        <v>17518.509999999998</v>
      </c>
      <c r="AN91">
        <v>3983.37</v>
      </c>
      <c r="AO91">
        <v>260.31</v>
      </c>
      <c r="AP91">
        <v>2162.69</v>
      </c>
      <c r="AQ91">
        <v>6406.37</v>
      </c>
      <c r="AR91">
        <v>223.28</v>
      </c>
      <c r="AS91">
        <v>-3014.35</v>
      </c>
      <c r="AT91">
        <v>0</v>
      </c>
      <c r="AU91">
        <v>7837.89</v>
      </c>
      <c r="AV91">
        <v>31762.77</v>
      </c>
      <c r="AW91">
        <v>-5104.8999999999996</v>
      </c>
      <c r="AX91">
        <v>-5104.8999999999996</v>
      </c>
      <c r="AY91">
        <v>-5356.39</v>
      </c>
      <c r="AZ91" t="e">
        <v>#N/A</v>
      </c>
      <c r="BA91">
        <v>-10461.290000000001</v>
      </c>
      <c r="BB91">
        <v>0</v>
      </c>
      <c r="BC91" t="e">
        <v>#N/A</v>
      </c>
      <c r="BD91" t="e">
        <v>#N/A</v>
      </c>
      <c r="BE91" t="e">
        <v>#N/A</v>
      </c>
      <c r="BF91" t="e">
        <v>#N/A</v>
      </c>
      <c r="BG91">
        <v>-10553.16</v>
      </c>
      <c r="BH91">
        <v>-10461.290000000001</v>
      </c>
      <c r="BI91">
        <v>0</v>
      </c>
      <c r="BJ91">
        <v>0</v>
      </c>
      <c r="BK91">
        <v>-19.5</v>
      </c>
      <c r="BL91" s="4">
        <v>9.5000000000000001E-2</v>
      </c>
    </row>
    <row r="92" spans="1:64" x14ac:dyDescent="0.25">
      <c r="A92" t="s">
        <v>81</v>
      </c>
      <c r="B92" s="9">
        <f>B87</f>
        <v>5.37</v>
      </c>
      <c r="C92" t="s">
        <v>68</v>
      </c>
      <c r="D92">
        <v>2021</v>
      </c>
      <c r="E92">
        <v>3277.66</v>
      </c>
      <c r="F92">
        <v>627113.56000000006</v>
      </c>
      <c r="G92">
        <v>32464.11</v>
      </c>
      <c r="H92">
        <v>17593.189999999999</v>
      </c>
      <c r="I92">
        <v>725856.45</v>
      </c>
      <c r="J92">
        <v>60697.57</v>
      </c>
      <c r="K92">
        <v>65883.100000000006</v>
      </c>
      <c r="L92">
        <v>187252.85</v>
      </c>
      <c r="M92">
        <v>365686.52</v>
      </c>
      <c r="N92">
        <v>8914.1299999999992</v>
      </c>
      <c r="O92">
        <v>37422.28</v>
      </c>
      <c r="P92">
        <v>725856.45</v>
      </c>
      <c r="Q92">
        <v>5084</v>
      </c>
      <c r="R92">
        <v>51459</v>
      </c>
      <c r="S92">
        <v>14.93</v>
      </c>
      <c r="T92">
        <v>0</v>
      </c>
      <c r="U92">
        <v>11.96</v>
      </c>
      <c r="V92">
        <v>2.97</v>
      </c>
      <c r="W92">
        <v>0</v>
      </c>
      <c r="X92">
        <v>56534.94</v>
      </c>
      <c r="Y92">
        <v>14</v>
      </c>
      <c r="Z92">
        <v>12262.02</v>
      </c>
      <c r="AA92">
        <v>3.35</v>
      </c>
      <c r="AB92">
        <v>3</v>
      </c>
      <c r="AC92">
        <v>0</v>
      </c>
      <c r="AD92">
        <v>24906.92</v>
      </c>
      <c r="AE92">
        <v>453634.85</v>
      </c>
      <c r="AF92">
        <v>27406.74</v>
      </c>
      <c r="AG92">
        <v>11547.78</v>
      </c>
      <c r="AH92">
        <v>1142.0899999999999</v>
      </c>
      <c r="AI92">
        <v>502.82</v>
      </c>
      <c r="AJ92">
        <v>40599.440000000002</v>
      </c>
      <c r="AK92">
        <v>7441.49</v>
      </c>
      <c r="AL92">
        <v>48040.93</v>
      </c>
      <c r="AM92">
        <v>26329.599999999999</v>
      </c>
      <c r="AN92">
        <v>6472.99</v>
      </c>
      <c r="AO92">
        <v>372.2</v>
      </c>
      <c r="AP92">
        <v>3993.91</v>
      </c>
      <c r="AQ92">
        <v>10839.11</v>
      </c>
      <c r="AR92">
        <v>1076.4100000000001</v>
      </c>
      <c r="AS92">
        <v>0</v>
      </c>
      <c r="AT92">
        <v>7635.51</v>
      </c>
      <c r="AU92">
        <v>8711.92</v>
      </c>
      <c r="AV92">
        <v>45880.63</v>
      </c>
      <c r="AW92">
        <v>2160.3000000000002</v>
      </c>
      <c r="AX92">
        <v>2160.3000000000002</v>
      </c>
      <c r="AY92">
        <v>-23782.39</v>
      </c>
      <c r="AZ92" t="e">
        <v>#N/A</v>
      </c>
      <c r="BA92">
        <v>-21622.09</v>
      </c>
      <c r="BB92">
        <v>0</v>
      </c>
      <c r="BC92">
        <v>541</v>
      </c>
      <c r="BD92">
        <v>495.5</v>
      </c>
      <c r="BE92">
        <v>-23782.39</v>
      </c>
      <c r="BF92" t="e">
        <v>#N/A</v>
      </c>
      <c r="BG92">
        <v>0</v>
      </c>
      <c r="BH92">
        <v>-21622.09</v>
      </c>
      <c r="BI92">
        <v>0</v>
      </c>
      <c r="BJ92">
        <v>0</v>
      </c>
      <c r="BK92">
        <v>6.59</v>
      </c>
      <c r="BL92" s="4">
        <f>15.15/2</f>
        <v>7.5750000000000002</v>
      </c>
    </row>
    <row r="93" spans="1:64" x14ac:dyDescent="0.25">
      <c r="A93" t="str">
        <f t="shared" ref="A93:A96" si="23">A92</f>
        <v>Bank Of India</v>
      </c>
      <c r="B93" s="9">
        <f t="shared" ref="B93:B96" si="24">B88</f>
        <v>4.2666700000000004</v>
      </c>
      <c r="C93">
        <v>43891</v>
      </c>
      <c r="D93">
        <v>2020</v>
      </c>
      <c r="E93">
        <v>3277.66</v>
      </c>
      <c r="F93">
        <v>627113.56000000006</v>
      </c>
      <c r="G93">
        <v>32464.11</v>
      </c>
      <c r="H93">
        <v>17593.189999999999</v>
      </c>
      <c r="I93">
        <v>725856.45</v>
      </c>
      <c r="J93">
        <v>60697.57</v>
      </c>
      <c r="K93">
        <v>65883.100000000006</v>
      </c>
      <c r="L93">
        <v>187252.85</v>
      </c>
      <c r="M93">
        <v>365686.52</v>
      </c>
      <c r="N93">
        <v>8914.1299999999992</v>
      </c>
      <c r="O93">
        <v>37422.28</v>
      </c>
      <c r="P93">
        <v>725856.45</v>
      </c>
      <c r="Q93">
        <v>0</v>
      </c>
      <c r="R93">
        <v>0</v>
      </c>
      <c r="S93">
        <v>14.93</v>
      </c>
      <c r="T93">
        <v>0</v>
      </c>
      <c r="U93">
        <v>0</v>
      </c>
      <c r="V93">
        <v>0</v>
      </c>
      <c r="W93">
        <v>0</v>
      </c>
      <c r="X93">
        <v>56534.95</v>
      </c>
      <c r="Y93">
        <v>14</v>
      </c>
      <c r="Z93">
        <v>12262.03</v>
      </c>
      <c r="AA93">
        <v>3.35</v>
      </c>
      <c r="AB93">
        <v>0</v>
      </c>
      <c r="AC93">
        <v>0</v>
      </c>
      <c r="AD93">
        <v>0</v>
      </c>
      <c r="AE93">
        <v>0</v>
      </c>
      <c r="AF93">
        <v>28804.74</v>
      </c>
      <c r="AG93">
        <v>10704.15</v>
      </c>
      <c r="AH93">
        <v>2431.5300000000002</v>
      </c>
      <c r="AI93">
        <v>412.84</v>
      </c>
      <c r="AJ93">
        <v>42353.27</v>
      </c>
      <c r="AK93">
        <v>6713.07</v>
      </c>
      <c r="AL93">
        <v>49066.34</v>
      </c>
      <c r="AM93">
        <v>27096.29</v>
      </c>
      <c r="AN93">
        <v>6141.45</v>
      </c>
      <c r="AO93">
        <v>384.78</v>
      </c>
      <c r="AP93">
        <v>3925.17</v>
      </c>
      <c r="AQ93">
        <v>10451.4</v>
      </c>
      <c r="AR93">
        <v>1645.84</v>
      </c>
      <c r="AS93">
        <v>0</v>
      </c>
      <c r="AT93">
        <v>12829.7</v>
      </c>
      <c r="AU93">
        <v>14475.54</v>
      </c>
      <c r="AV93">
        <v>52023.23</v>
      </c>
      <c r="AW93">
        <v>-2956.89</v>
      </c>
      <c r="AX93">
        <v>-2956.89</v>
      </c>
      <c r="AY93">
        <v>-20582.740000000002</v>
      </c>
      <c r="AZ93" t="e">
        <v>#N/A</v>
      </c>
      <c r="BA93">
        <v>-23539.63</v>
      </c>
      <c r="BB93">
        <v>0</v>
      </c>
      <c r="BC93">
        <v>0</v>
      </c>
      <c r="BD93">
        <v>242.76</v>
      </c>
      <c r="BE93">
        <v>0</v>
      </c>
      <c r="BF93" t="e">
        <v>#N/A</v>
      </c>
      <c r="BG93">
        <v>-23782.39</v>
      </c>
      <c r="BH93">
        <v>-23539.63</v>
      </c>
      <c r="BI93">
        <v>0</v>
      </c>
      <c r="BJ93">
        <v>0</v>
      </c>
      <c r="BK93">
        <v>-9.1</v>
      </c>
      <c r="BL93" s="5">
        <f>17.35/2</f>
        <v>8.6750000000000007</v>
      </c>
    </row>
    <row r="94" spans="1:64" x14ac:dyDescent="0.25">
      <c r="A94" t="str">
        <f t="shared" si="23"/>
        <v>Bank Of India</v>
      </c>
      <c r="B94" s="9">
        <f t="shared" si="24"/>
        <v>4.2666666666666666</v>
      </c>
      <c r="C94">
        <v>43525</v>
      </c>
      <c r="D94">
        <v>2019</v>
      </c>
      <c r="E94">
        <v>3277.66</v>
      </c>
      <c r="F94">
        <v>555504.98</v>
      </c>
      <c r="G94">
        <v>39752.47</v>
      </c>
      <c r="H94">
        <v>17921.72</v>
      </c>
      <c r="I94">
        <v>656995.48</v>
      </c>
      <c r="J94">
        <v>29239.25</v>
      </c>
      <c r="K94">
        <v>57217.05</v>
      </c>
      <c r="L94">
        <v>158572.99</v>
      </c>
      <c r="M94">
        <v>368883.3</v>
      </c>
      <c r="N94">
        <v>8982</v>
      </c>
      <c r="O94">
        <v>34100.879999999997</v>
      </c>
      <c r="P94">
        <v>656995.48</v>
      </c>
      <c r="Q94">
        <v>5107</v>
      </c>
      <c r="R94">
        <v>49767</v>
      </c>
      <c r="S94">
        <v>13</v>
      </c>
      <c r="T94">
        <v>0</v>
      </c>
      <c r="U94">
        <v>10</v>
      </c>
      <c r="V94">
        <v>3</v>
      </c>
      <c r="W94">
        <v>0</v>
      </c>
      <c r="X94">
        <v>61550</v>
      </c>
      <c r="Y94">
        <v>15</v>
      </c>
      <c r="Z94">
        <v>14311</v>
      </c>
      <c r="AA94">
        <v>3.88</v>
      </c>
      <c r="AB94">
        <v>4</v>
      </c>
      <c r="AC94">
        <v>0</v>
      </c>
      <c r="AD94">
        <v>25056.25</v>
      </c>
      <c r="AE94">
        <v>352309.91</v>
      </c>
      <c r="AF94">
        <v>27250.35</v>
      </c>
      <c r="AG94">
        <v>9972.89</v>
      </c>
      <c r="AH94">
        <v>2837.66</v>
      </c>
      <c r="AI94">
        <v>706.92</v>
      </c>
      <c r="AJ94">
        <v>40767.81</v>
      </c>
      <c r="AK94">
        <v>5132.01</v>
      </c>
      <c r="AL94">
        <v>45899.82</v>
      </c>
      <c r="AM94">
        <v>27110.14</v>
      </c>
      <c r="AN94">
        <v>6021.04</v>
      </c>
      <c r="AO94">
        <v>366.67</v>
      </c>
      <c r="AP94">
        <v>4309.75</v>
      </c>
      <c r="AQ94">
        <v>10697.47</v>
      </c>
      <c r="AR94">
        <v>446.19</v>
      </c>
      <c r="AS94">
        <v>2720.32</v>
      </c>
      <c r="AT94">
        <v>10472.6</v>
      </c>
      <c r="AU94">
        <v>13639.11</v>
      </c>
      <c r="AV94">
        <v>51446.720000000001</v>
      </c>
      <c r="AW94">
        <v>-5546.9</v>
      </c>
      <c r="AX94">
        <v>-5546.9</v>
      </c>
      <c r="AY94">
        <v>-14962.31</v>
      </c>
      <c r="AZ94" t="e">
        <v>#N/A</v>
      </c>
      <c r="BA94">
        <v>-20509.21</v>
      </c>
      <c r="BB94">
        <v>0</v>
      </c>
      <c r="BC94">
        <v>0</v>
      </c>
      <c r="BD94">
        <v>73.53</v>
      </c>
      <c r="BE94">
        <v>0</v>
      </c>
      <c r="BF94" t="e">
        <v>#N/A</v>
      </c>
      <c r="BG94">
        <v>-20582.740000000002</v>
      </c>
      <c r="BH94">
        <v>-20509.21</v>
      </c>
      <c r="BI94">
        <v>0</v>
      </c>
      <c r="BJ94">
        <v>0</v>
      </c>
      <c r="BK94">
        <v>-29.79</v>
      </c>
      <c r="BL94" s="2">
        <f>+(9.4+9.75)/2</f>
        <v>9.5749999999999993</v>
      </c>
    </row>
    <row r="95" spans="1:64" x14ac:dyDescent="0.25">
      <c r="A95" t="str">
        <f t="shared" si="23"/>
        <v>Bank Of India</v>
      </c>
      <c r="B95" s="9">
        <f t="shared" si="24"/>
        <v>5.71</v>
      </c>
      <c r="C95">
        <v>43160</v>
      </c>
      <c r="D95">
        <v>2018</v>
      </c>
      <c r="E95">
        <v>3277.66</v>
      </c>
      <c r="F95">
        <v>555504.98</v>
      </c>
      <c r="G95">
        <v>39752.47</v>
      </c>
      <c r="H95">
        <v>17921.72</v>
      </c>
      <c r="I95">
        <v>656995.48</v>
      </c>
      <c r="J95">
        <v>29239.25</v>
      </c>
      <c r="K95">
        <v>57217.05</v>
      </c>
      <c r="L95">
        <v>158572.99</v>
      </c>
      <c r="M95">
        <v>368883.3</v>
      </c>
      <c r="N95">
        <v>8982</v>
      </c>
      <c r="O95">
        <v>34100.89</v>
      </c>
      <c r="P95">
        <v>656995.48</v>
      </c>
      <c r="Q95">
        <v>0</v>
      </c>
      <c r="R95">
        <v>0</v>
      </c>
      <c r="S95">
        <v>13</v>
      </c>
      <c r="T95">
        <v>0</v>
      </c>
      <c r="U95">
        <v>0</v>
      </c>
      <c r="V95">
        <v>0</v>
      </c>
      <c r="W95">
        <v>0</v>
      </c>
      <c r="X95">
        <v>61549.93</v>
      </c>
      <c r="Y95">
        <v>15</v>
      </c>
      <c r="Z95">
        <v>14320.1</v>
      </c>
      <c r="AA95">
        <v>3.88</v>
      </c>
      <c r="AB95">
        <v>0</v>
      </c>
      <c r="AC95">
        <v>0</v>
      </c>
      <c r="AD95">
        <v>0</v>
      </c>
      <c r="AE95">
        <v>0</v>
      </c>
      <c r="AF95">
        <v>25295.3</v>
      </c>
      <c r="AG95">
        <v>9153.5499999999993</v>
      </c>
      <c r="AH95">
        <v>2731.7</v>
      </c>
      <c r="AI95">
        <v>890.86</v>
      </c>
      <c r="AJ95">
        <v>38071.410000000003</v>
      </c>
      <c r="AK95">
        <v>5733.76</v>
      </c>
      <c r="AL95">
        <v>43805.17</v>
      </c>
      <c r="AM95">
        <v>27565.07</v>
      </c>
      <c r="AN95">
        <v>4903.2700000000004</v>
      </c>
      <c r="AO95">
        <v>519.98</v>
      </c>
      <c r="AP95">
        <v>3677.92</v>
      </c>
      <c r="AQ95">
        <v>9101.17</v>
      </c>
      <c r="AR95">
        <v>1170.02</v>
      </c>
      <c r="AS95">
        <v>3759.81</v>
      </c>
      <c r="AT95">
        <v>8252.7999999999993</v>
      </c>
      <c r="AU95">
        <v>13182.63</v>
      </c>
      <c r="AV95">
        <v>49848.87</v>
      </c>
      <c r="AW95">
        <v>-6043.71</v>
      </c>
      <c r="AX95">
        <v>-6043.71</v>
      </c>
      <c r="AY95">
        <v>-8556.84</v>
      </c>
      <c r="AZ95" t="e">
        <v>#N/A</v>
      </c>
      <c r="BA95">
        <v>-14600.55</v>
      </c>
      <c r="BB95">
        <v>0</v>
      </c>
      <c r="BC95">
        <v>0</v>
      </c>
      <c r="BD95">
        <v>361.76</v>
      </c>
      <c r="BE95">
        <v>0</v>
      </c>
      <c r="BF95" t="e">
        <v>#N/A</v>
      </c>
      <c r="BG95">
        <v>-14962.31</v>
      </c>
      <c r="BH95">
        <v>-14600.55</v>
      </c>
      <c r="BI95">
        <v>0</v>
      </c>
      <c r="BJ95">
        <v>0</v>
      </c>
      <c r="BK95">
        <v>-52.55</v>
      </c>
      <c r="BL95" s="4">
        <v>9.5000000000000001E-2</v>
      </c>
    </row>
    <row r="96" spans="1:64" x14ac:dyDescent="0.25">
      <c r="A96" t="str">
        <f t="shared" si="23"/>
        <v>Bank Of India</v>
      </c>
      <c r="B96" s="9">
        <f t="shared" si="24"/>
        <v>6.375</v>
      </c>
      <c r="C96">
        <v>42795</v>
      </c>
      <c r="D96">
        <v>2017</v>
      </c>
      <c r="E96">
        <v>2760.03</v>
      </c>
      <c r="F96">
        <v>520862.35</v>
      </c>
      <c r="G96">
        <v>44241.17</v>
      </c>
      <c r="H96">
        <v>13800.16</v>
      </c>
      <c r="I96">
        <v>625222.84</v>
      </c>
      <c r="J96">
        <v>29236.560000000001</v>
      </c>
      <c r="K96">
        <v>65574.92</v>
      </c>
      <c r="L96">
        <v>147639.04000000001</v>
      </c>
      <c r="M96">
        <v>341005.94</v>
      </c>
      <c r="N96">
        <v>8920.0400000000009</v>
      </c>
      <c r="O96">
        <v>32846.339999999997</v>
      </c>
      <c r="P96">
        <v>625222.84</v>
      </c>
      <c r="Q96">
        <v>0</v>
      </c>
      <c r="R96">
        <v>0</v>
      </c>
      <c r="S96">
        <v>13</v>
      </c>
      <c r="T96">
        <v>0</v>
      </c>
      <c r="U96">
        <v>0</v>
      </c>
      <c r="V96">
        <v>0</v>
      </c>
      <c r="W96">
        <v>0</v>
      </c>
      <c r="X96">
        <v>60661.120000000003</v>
      </c>
      <c r="Y96">
        <v>16</v>
      </c>
      <c r="Z96">
        <v>19118.95</v>
      </c>
      <c r="AA96">
        <v>6</v>
      </c>
      <c r="AB96">
        <v>-1</v>
      </c>
      <c r="AC96">
        <v>0</v>
      </c>
      <c r="AD96">
        <v>0</v>
      </c>
      <c r="AE96">
        <v>0</v>
      </c>
      <c r="AF96">
        <v>27187.86</v>
      </c>
      <c r="AG96">
        <v>9059.92</v>
      </c>
      <c r="AH96">
        <v>2012.21</v>
      </c>
      <c r="AI96">
        <v>1030.8599999999999</v>
      </c>
      <c r="AJ96">
        <v>39290.85</v>
      </c>
      <c r="AK96">
        <v>6772.33</v>
      </c>
      <c r="AL96">
        <v>46063.18</v>
      </c>
      <c r="AM96">
        <v>27464.74</v>
      </c>
      <c r="AN96">
        <v>5396.62</v>
      </c>
      <c r="AO96">
        <v>-12.47</v>
      </c>
      <c r="AP96">
        <v>3481.65</v>
      </c>
      <c r="AQ96">
        <v>8865.7999999999993</v>
      </c>
      <c r="AR96">
        <v>1813.7</v>
      </c>
      <c r="AS96">
        <v>-2627.91</v>
      </c>
      <c r="AT96">
        <v>12105.18</v>
      </c>
      <c r="AU96">
        <v>11290.97</v>
      </c>
      <c r="AV96">
        <v>47621.5</v>
      </c>
      <c r="AW96">
        <v>-1558.31</v>
      </c>
      <c r="AX96">
        <v>-1558.31</v>
      </c>
      <c r="AY96">
        <v>-6248.68</v>
      </c>
      <c r="AZ96" t="e">
        <v>#N/A</v>
      </c>
      <c r="BA96">
        <v>-7807</v>
      </c>
      <c r="BB96">
        <v>0</v>
      </c>
      <c r="BC96">
        <v>0</v>
      </c>
      <c r="BD96">
        <v>749.85</v>
      </c>
      <c r="BE96">
        <v>0</v>
      </c>
      <c r="BF96" t="e">
        <v>#N/A</v>
      </c>
      <c r="BG96">
        <v>-8556.84</v>
      </c>
      <c r="BH96">
        <v>-7807</v>
      </c>
      <c r="BI96">
        <v>0</v>
      </c>
      <c r="BJ96">
        <v>0</v>
      </c>
      <c r="BK96">
        <v>-15.72</v>
      </c>
    </row>
    <row r="97" spans="1:64" x14ac:dyDescent="0.25">
      <c r="A97" t="s">
        <v>82</v>
      </c>
      <c r="B97" s="9">
        <f>B92</f>
        <v>5.37</v>
      </c>
      <c r="C97" t="s">
        <v>62</v>
      </c>
      <c r="D97">
        <v>2022</v>
      </c>
      <c r="E97">
        <v>1245.44</v>
      </c>
      <c r="F97">
        <v>593617.81000000006</v>
      </c>
      <c r="G97">
        <v>17144.310000000001</v>
      </c>
      <c r="H97">
        <v>17197.13</v>
      </c>
      <c r="I97">
        <v>671668.05</v>
      </c>
      <c r="J97">
        <v>24054.41</v>
      </c>
      <c r="K97">
        <v>55861.64</v>
      </c>
      <c r="L97">
        <v>174558.59</v>
      </c>
      <c r="M97">
        <v>389186.06</v>
      </c>
      <c r="N97">
        <v>7683.71</v>
      </c>
      <c r="O97">
        <v>20323.64</v>
      </c>
      <c r="P97">
        <v>671668.05</v>
      </c>
      <c r="Q97">
        <v>0</v>
      </c>
      <c r="R97">
        <v>0</v>
      </c>
      <c r="S97">
        <v>16.53</v>
      </c>
      <c r="T97">
        <v>0</v>
      </c>
      <c r="U97">
        <v>0</v>
      </c>
      <c r="V97">
        <v>0</v>
      </c>
      <c r="W97">
        <v>0</v>
      </c>
      <c r="X97">
        <v>35214.25</v>
      </c>
      <c r="Y97">
        <v>8</v>
      </c>
      <c r="Z97">
        <v>8848.65</v>
      </c>
      <c r="AA97">
        <v>2.27</v>
      </c>
      <c r="AB97">
        <v>1</v>
      </c>
      <c r="AC97">
        <v>0</v>
      </c>
      <c r="AD97">
        <v>0</v>
      </c>
      <c r="AE97">
        <v>0</v>
      </c>
      <c r="AF97">
        <v>26927.56</v>
      </c>
      <c r="AG97">
        <v>10964.82</v>
      </c>
      <c r="AH97">
        <v>851.34</v>
      </c>
      <c r="AI97">
        <v>112.5</v>
      </c>
      <c r="AJ97">
        <v>38856.22</v>
      </c>
      <c r="AK97">
        <v>6915.46</v>
      </c>
      <c r="AL97">
        <v>45771.68</v>
      </c>
      <c r="AM97">
        <v>22128.27</v>
      </c>
      <c r="AN97">
        <v>6695.71</v>
      </c>
      <c r="AO97">
        <v>0</v>
      </c>
      <c r="AP97">
        <v>4230.8</v>
      </c>
      <c r="AQ97">
        <v>10926.51</v>
      </c>
      <c r="AR97">
        <v>-740.59</v>
      </c>
      <c r="AS97" t="e">
        <v>#N/A</v>
      </c>
      <c r="AT97">
        <v>9512.67</v>
      </c>
      <c r="AU97">
        <v>8772.08</v>
      </c>
      <c r="AV97">
        <v>41826.86</v>
      </c>
      <c r="AW97">
        <v>3944.82</v>
      </c>
      <c r="AX97">
        <v>3944.82</v>
      </c>
      <c r="AY97">
        <v>0</v>
      </c>
      <c r="AZ97" t="e">
        <v>#N/A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32.380000000000003</v>
      </c>
      <c r="BL97">
        <v>7.58</v>
      </c>
    </row>
    <row r="98" spans="1:64" x14ac:dyDescent="0.25">
      <c r="A98" t="str">
        <f t="shared" ref="A98:A101" si="25">A97</f>
        <v>Indian Bank</v>
      </c>
      <c r="B98" s="9">
        <f t="shared" ref="B98:B101" si="26">B93</f>
        <v>4.2666700000000004</v>
      </c>
      <c r="C98">
        <v>44256</v>
      </c>
      <c r="D98">
        <v>2021</v>
      </c>
      <c r="E98">
        <v>1129.3699999999999</v>
      </c>
      <c r="F98">
        <v>538071.11</v>
      </c>
      <c r="G98">
        <v>26174.6</v>
      </c>
      <c r="H98">
        <v>23347.360000000001</v>
      </c>
      <c r="I98">
        <v>626005.02</v>
      </c>
      <c r="J98">
        <v>27545.08</v>
      </c>
      <c r="K98">
        <v>26514.799999999999</v>
      </c>
      <c r="L98">
        <v>176536.97</v>
      </c>
      <c r="M98">
        <v>364010.23999999999</v>
      </c>
      <c r="N98">
        <v>7376.31</v>
      </c>
      <c r="O98">
        <v>24021.62</v>
      </c>
      <c r="P98">
        <v>626005.02</v>
      </c>
      <c r="Q98">
        <v>6007</v>
      </c>
      <c r="R98">
        <v>41629</v>
      </c>
      <c r="S98">
        <v>15.71</v>
      </c>
      <c r="T98">
        <v>0</v>
      </c>
      <c r="U98">
        <v>11.93</v>
      </c>
      <c r="V98">
        <v>3.78</v>
      </c>
      <c r="W98">
        <v>0</v>
      </c>
      <c r="X98">
        <v>38455.35</v>
      </c>
      <c r="Y98">
        <v>10</v>
      </c>
      <c r="Z98">
        <v>12271.13</v>
      </c>
      <c r="AA98">
        <v>3.37</v>
      </c>
      <c r="AB98">
        <v>3</v>
      </c>
      <c r="AC98">
        <v>0</v>
      </c>
      <c r="AD98">
        <v>12620.73</v>
      </c>
      <c r="AE98">
        <v>293533.46000000002</v>
      </c>
      <c r="AF98">
        <v>27454.63</v>
      </c>
      <c r="AG98">
        <v>11166.89</v>
      </c>
      <c r="AH98">
        <v>425.46</v>
      </c>
      <c r="AI98">
        <v>58.8</v>
      </c>
      <c r="AJ98">
        <v>39105.79</v>
      </c>
      <c r="AK98">
        <v>6079.25</v>
      </c>
      <c r="AL98">
        <v>45185.04</v>
      </c>
      <c r="AM98">
        <v>23439.84</v>
      </c>
      <c r="AN98">
        <v>6378.24</v>
      </c>
      <c r="AO98">
        <v>632.87</v>
      </c>
      <c r="AP98">
        <v>3338.44</v>
      </c>
      <c r="AQ98">
        <v>10349.549999999999</v>
      </c>
      <c r="AR98">
        <v>-99.1</v>
      </c>
      <c r="AS98" t="e">
        <v>#N/A</v>
      </c>
      <c r="AT98">
        <v>8490.07</v>
      </c>
      <c r="AU98">
        <v>8390.9699999999993</v>
      </c>
      <c r="AV98">
        <v>42180.36</v>
      </c>
      <c r="AW98">
        <v>3004.68</v>
      </c>
      <c r="AX98">
        <v>3004.68</v>
      </c>
      <c r="AY98">
        <v>99.16</v>
      </c>
      <c r="AZ98" t="e">
        <v>#N/A</v>
      </c>
      <c r="BA98">
        <v>3103.84</v>
      </c>
      <c r="BB98">
        <v>0</v>
      </c>
      <c r="BC98">
        <v>751.17</v>
      </c>
      <c r="BD98">
        <v>47.71</v>
      </c>
      <c r="BE98">
        <v>1514.01</v>
      </c>
      <c r="BF98">
        <v>225.87</v>
      </c>
      <c r="BG98">
        <v>100.16</v>
      </c>
      <c r="BH98">
        <v>3103.84</v>
      </c>
      <c r="BI98">
        <v>0</v>
      </c>
      <c r="BJ98">
        <v>0</v>
      </c>
      <c r="BK98">
        <v>26.61</v>
      </c>
      <c r="BL98" s="4">
        <f>15.15/2</f>
        <v>7.5750000000000002</v>
      </c>
    </row>
    <row r="99" spans="1:64" x14ac:dyDescent="0.25">
      <c r="A99" t="str">
        <f t="shared" si="25"/>
        <v>Indian Bank</v>
      </c>
      <c r="B99" s="9">
        <f t="shared" si="26"/>
        <v>4.2666666666666666</v>
      </c>
      <c r="C99">
        <v>43891</v>
      </c>
      <c r="D99">
        <v>2020</v>
      </c>
      <c r="E99">
        <v>1129.3699999999999</v>
      </c>
      <c r="F99">
        <v>538071.11</v>
      </c>
      <c r="G99">
        <v>26174.6</v>
      </c>
      <c r="H99">
        <v>23347.360000000001</v>
      </c>
      <c r="I99">
        <v>626005.02</v>
      </c>
      <c r="J99">
        <v>27545.08</v>
      </c>
      <c r="K99">
        <v>26514.799999999999</v>
      </c>
      <c r="L99">
        <v>176536.97</v>
      </c>
      <c r="M99">
        <v>364010.23999999999</v>
      </c>
      <c r="N99">
        <v>7376.31</v>
      </c>
      <c r="O99">
        <v>24021.62</v>
      </c>
      <c r="P99">
        <v>626005.02</v>
      </c>
      <c r="Q99">
        <v>0</v>
      </c>
      <c r="R99">
        <v>0</v>
      </c>
      <c r="S99">
        <v>15.71</v>
      </c>
      <c r="T99">
        <v>0</v>
      </c>
      <c r="U99">
        <v>0</v>
      </c>
      <c r="V99">
        <v>0</v>
      </c>
      <c r="W99">
        <v>0</v>
      </c>
      <c r="X99">
        <v>38455.35</v>
      </c>
      <c r="Y99">
        <v>10</v>
      </c>
      <c r="Z99">
        <v>12271.13</v>
      </c>
      <c r="AA99">
        <v>3.37</v>
      </c>
      <c r="AB99">
        <v>1</v>
      </c>
      <c r="AC99">
        <v>0</v>
      </c>
      <c r="AD99">
        <v>0</v>
      </c>
      <c r="AE99">
        <v>0</v>
      </c>
      <c r="AF99">
        <v>15933.04</v>
      </c>
      <c r="AG99">
        <v>5278.82</v>
      </c>
      <c r="AH99">
        <v>177.43</v>
      </c>
      <c r="AI99">
        <v>15.68</v>
      </c>
      <c r="AJ99">
        <v>21404.97</v>
      </c>
      <c r="AK99">
        <v>3312.46</v>
      </c>
      <c r="AL99">
        <v>24717.43</v>
      </c>
      <c r="AM99">
        <v>13798.55</v>
      </c>
      <c r="AN99">
        <v>2472.96</v>
      </c>
      <c r="AO99">
        <v>313.63</v>
      </c>
      <c r="AP99">
        <v>1634.25</v>
      </c>
      <c r="AQ99">
        <v>4420.84</v>
      </c>
      <c r="AR99">
        <v>619.37</v>
      </c>
      <c r="AS99" t="e">
        <v>#N/A</v>
      </c>
      <c r="AT99">
        <v>5125.3100000000004</v>
      </c>
      <c r="AU99">
        <v>5744.68</v>
      </c>
      <c r="AV99">
        <v>23964.080000000002</v>
      </c>
      <c r="AW99">
        <v>753.36</v>
      </c>
      <c r="AX99">
        <v>753.36</v>
      </c>
      <c r="AY99">
        <v>99.15</v>
      </c>
      <c r="AZ99" t="e">
        <v>#N/A</v>
      </c>
      <c r="BA99">
        <v>852.51</v>
      </c>
      <c r="BB99">
        <v>0</v>
      </c>
      <c r="BC99">
        <v>188.34</v>
      </c>
      <c r="BD99">
        <v>152.15</v>
      </c>
      <c r="BE99">
        <v>15</v>
      </c>
      <c r="BF99">
        <v>0</v>
      </c>
      <c r="BG99">
        <v>99.16</v>
      </c>
      <c r="BH99">
        <v>852.51</v>
      </c>
      <c r="BI99">
        <v>0</v>
      </c>
      <c r="BJ99">
        <v>0</v>
      </c>
      <c r="BK99">
        <v>14.33</v>
      </c>
      <c r="BL99" s="5">
        <f>17.35/2</f>
        <v>8.6750000000000007</v>
      </c>
    </row>
    <row r="100" spans="1:64" x14ac:dyDescent="0.25">
      <c r="A100" t="str">
        <f t="shared" si="25"/>
        <v>Indian Bank</v>
      </c>
      <c r="B100" s="9">
        <f t="shared" si="26"/>
        <v>5.71</v>
      </c>
      <c r="C100">
        <v>43525</v>
      </c>
      <c r="D100">
        <v>2019</v>
      </c>
      <c r="E100">
        <v>608.79999999999995</v>
      </c>
      <c r="F100">
        <v>260225.9</v>
      </c>
      <c r="G100">
        <v>20830.310000000001</v>
      </c>
      <c r="H100">
        <v>6322.7</v>
      </c>
      <c r="I100">
        <v>309468.17</v>
      </c>
      <c r="J100">
        <v>5736.12</v>
      </c>
      <c r="K100">
        <v>8188.56</v>
      </c>
      <c r="L100">
        <v>81241.69</v>
      </c>
      <c r="M100">
        <v>197887.01</v>
      </c>
      <c r="N100">
        <v>3895.74</v>
      </c>
      <c r="O100">
        <v>12519.05</v>
      </c>
      <c r="P100">
        <v>309468.17</v>
      </c>
      <c r="Q100">
        <v>2890</v>
      </c>
      <c r="R100">
        <v>18758</v>
      </c>
      <c r="S100">
        <v>14.12</v>
      </c>
      <c r="T100">
        <v>0</v>
      </c>
      <c r="U100">
        <v>12.08</v>
      </c>
      <c r="V100">
        <v>2.04</v>
      </c>
      <c r="W100">
        <v>0</v>
      </c>
      <c r="X100">
        <v>14150.84</v>
      </c>
      <c r="Y100">
        <v>7</v>
      </c>
      <c r="Z100">
        <v>6184.24</v>
      </c>
      <c r="AA100">
        <v>3.13</v>
      </c>
      <c r="AB100">
        <v>3</v>
      </c>
      <c r="AC100">
        <v>0</v>
      </c>
      <c r="AD100">
        <v>599.5</v>
      </c>
      <c r="AE100">
        <v>42576.86</v>
      </c>
      <c r="AF100">
        <v>13983.87</v>
      </c>
      <c r="AG100">
        <v>5043.42</v>
      </c>
      <c r="AH100">
        <v>139.52000000000001</v>
      </c>
      <c r="AI100">
        <v>17.989999999999998</v>
      </c>
      <c r="AJ100">
        <v>19184.810000000001</v>
      </c>
      <c r="AK100">
        <v>1882.89</v>
      </c>
      <c r="AL100">
        <v>21067.7</v>
      </c>
      <c r="AM100">
        <v>12166.72</v>
      </c>
      <c r="AN100">
        <v>2222.87</v>
      </c>
      <c r="AO100">
        <v>258.97000000000003</v>
      </c>
      <c r="AP100">
        <v>1538.53</v>
      </c>
      <c r="AQ100">
        <v>4020.37</v>
      </c>
      <c r="AR100">
        <v>-37.74</v>
      </c>
      <c r="AS100" t="e">
        <v>#N/A</v>
      </c>
      <c r="AT100">
        <v>4596.3999999999996</v>
      </c>
      <c r="AU100">
        <v>4558.66</v>
      </c>
      <c r="AV100">
        <v>20745.75</v>
      </c>
      <c r="AW100">
        <v>321.95</v>
      </c>
      <c r="AX100">
        <v>321.95</v>
      </c>
      <c r="AY100">
        <v>98.15</v>
      </c>
      <c r="AZ100" t="e">
        <v>#N/A</v>
      </c>
      <c r="BA100">
        <v>420.1</v>
      </c>
      <c r="BB100">
        <v>0</v>
      </c>
      <c r="BC100">
        <v>80.5</v>
      </c>
      <c r="BD100">
        <v>40.79</v>
      </c>
      <c r="BE100">
        <v>10.66</v>
      </c>
      <c r="BF100">
        <v>0</v>
      </c>
      <c r="BG100">
        <v>99.15</v>
      </c>
      <c r="BH100">
        <v>420.1</v>
      </c>
      <c r="BI100">
        <v>0</v>
      </c>
      <c r="BJ100">
        <v>0</v>
      </c>
      <c r="BK100">
        <v>6.7</v>
      </c>
      <c r="BL100" s="2">
        <f>+(9.4+9.75)/2</f>
        <v>9.5749999999999993</v>
      </c>
    </row>
    <row r="101" spans="1:64" x14ac:dyDescent="0.25">
      <c r="A101" t="str">
        <f t="shared" si="25"/>
        <v>Indian Bank</v>
      </c>
      <c r="B101" s="9">
        <f t="shared" si="26"/>
        <v>6.375</v>
      </c>
      <c r="C101">
        <v>43160</v>
      </c>
      <c r="D101">
        <v>2018</v>
      </c>
      <c r="E101">
        <v>608.79999999999995</v>
      </c>
      <c r="F101">
        <v>260225.9</v>
      </c>
      <c r="G101">
        <v>20830.310000000001</v>
      </c>
      <c r="H101">
        <v>6322.7</v>
      </c>
      <c r="I101">
        <v>309468.17</v>
      </c>
      <c r="J101">
        <v>5736.12</v>
      </c>
      <c r="K101">
        <v>8188.56</v>
      </c>
      <c r="L101">
        <v>81241.69</v>
      </c>
      <c r="M101">
        <v>197887.01</v>
      </c>
      <c r="N101">
        <v>3895.74</v>
      </c>
      <c r="O101">
        <v>12519.05</v>
      </c>
      <c r="P101">
        <v>309468.17</v>
      </c>
      <c r="Q101">
        <v>0</v>
      </c>
      <c r="R101">
        <v>0</v>
      </c>
      <c r="S101">
        <v>14</v>
      </c>
      <c r="T101">
        <v>0</v>
      </c>
      <c r="U101">
        <v>0</v>
      </c>
      <c r="V101">
        <v>0</v>
      </c>
      <c r="W101">
        <v>0</v>
      </c>
      <c r="X101">
        <v>14150.84</v>
      </c>
      <c r="Y101">
        <v>7</v>
      </c>
      <c r="Z101">
        <v>6184.24</v>
      </c>
      <c r="AA101">
        <v>3.13</v>
      </c>
      <c r="AB101">
        <v>0</v>
      </c>
      <c r="AC101">
        <v>0</v>
      </c>
      <c r="AD101">
        <v>0</v>
      </c>
      <c r="AE101">
        <v>0</v>
      </c>
      <c r="AF101">
        <v>11857.14</v>
      </c>
      <c r="AG101">
        <v>5113.1499999999996</v>
      </c>
      <c r="AH101">
        <v>121.65</v>
      </c>
      <c r="AI101">
        <v>21.71</v>
      </c>
      <c r="AJ101">
        <v>17113.650000000001</v>
      </c>
      <c r="AK101">
        <v>2405.84</v>
      </c>
      <c r="AL101">
        <v>19519.48</v>
      </c>
      <c r="AM101">
        <v>10850.09</v>
      </c>
      <c r="AN101">
        <v>2100.25</v>
      </c>
      <c r="AO101">
        <v>236.4</v>
      </c>
      <c r="AP101">
        <v>1331.75</v>
      </c>
      <c r="AQ101">
        <v>3668.4</v>
      </c>
      <c r="AR101">
        <v>-182.57</v>
      </c>
      <c r="AS101" t="e">
        <v>#N/A</v>
      </c>
      <c r="AT101">
        <v>3924.57</v>
      </c>
      <c r="AU101">
        <v>3742</v>
      </c>
      <c r="AV101">
        <v>18260.490000000002</v>
      </c>
      <c r="AW101">
        <v>1258.99</v>
      </c>
      <c r="AX101">
        <v>1258.99</v>
      </c>
      <c r="AY101">
        <v>97.11</v>
      </c>
      <c r="AZ101" t="e">
        <v>#N/A</v>
      </c>
      <c r="BA101">
        <v>1356.1</v>
      </c>
      <c r="BB101">
        <v>0</v>
      </c>
      <c r="BC101">
        <v>314.75</v>
      </c>
      <c r="BD101">
        <v>35.200000000000003</v>
      </c>
      <c r="BE101">
        <v>870</v>
      </c>
      <c r="BF101">
        <v>0</v>
      </c>
      <c r="BG101">
        <v>98.15</v>
      </c>
      <c r="BH101">
        <v>1356.1</v>
      </c>
      <c r="BI101">
        <v>0</v>
      </c>
      <c r="BJ101">
        <v>0</v>
      </c>
      <c r="BK101">
        <v>26.21</v>
      </c>
      <c r="BL101" s="4">
        <v>9.5000000000000001E-2</v>
      </c>
    </row>
    <row r="102" spans="1:64" x14ac:dyDescent="0.25">
      <c r="A102" t="s">
        <v>83</v>
      </c>
      <c r="B102" s="9">
        <f>B97</f>
        <v>5.37</v>
      </c>
      <c r="C102" t="s">
        <v>62</v>
      </c>
      <c r="D102">
        <v>2022</v>
      </c>
      <c r="E102">
        <v>6834.75</v>
      </c>
      <c r="F102">
        <v>1032392.63</v>
      </c>
      <c r="G102">
        <v>51179.1</v>
      </c>
      <c r="H102">
        <v>33443.19</v>
      </c>
      <c r="I102">
        <v>1187591.06</v>
      </c>
      <c r="J102">
        <v>46112.59</v>
      </c>
      <c r="K102">
        <v>73387.77</v>
      </c>
      <c r="L102">
        <v>348507.39</v>
      </c>
      <c r="M102">
        <v>661004.66</v>
      </c>
      <c r="N102">
        <v>7191.3</v>
      </c>
      <c r="O102">
        <v>51387.35</v>
      </c>
      <c r="P102">
        <v>1187591.06</v>
      </c>
      <c r="Q102">
        <v>0</v>
      </c>
      <c r="R102">
        <v>0</v>
      </c>
      <c r="S102">
        <v>14.52</v>
      </c>
      <c r="T102">
        <v>0</v>
      </c>
      <c r="U102">
        <v>0</v>
      </c>
      <c r="V102">
        <v>0</v>
      </c>
      <c r="W102">
        <v>0</v>
      </c>
      <c r="X102">
        <v>79587.070000000007</v>
      </c>
      <c r="Y102">
        <v>11</v>
      </c>
      <c r="Z102">
        <v>24303.3</v>
      </c>
      <c r="AA102">
        <v>3.68</v>
      </c>
      <c r="AB102">
        <v>0</v>
      </c>
      <c r="AC102">
        <v>0</v>
      </c>
      <c r="AD102">
        <v>0</v>
      </c>
      <c r="AE102">
        <v>0</v>
      </c>
      <c r="AF102">
        <v>45235.5</v>
      </c>
      <c r="AG102">
        <v>19942.84</v>
      </c>
      <c r="AH102">
        <v>2140.8200000000002</v>
      </c>
      <c r="AI102">
        <v>624.79</v>
      </c>
      <c r="AJ102">
        <v>67943.95</v>
      </c>
      <c r="AK102">
        <v>12524.82</v>
      </c>
      <c r="AL102">
        <v>80468.77</v>
      </c>
      <c r="AM102">
        <v>40157.49</v>
      </c>
      <c r="AN102">
        <v>10114.61</v>
      </c>
      <c r="AO102">
        <v>0</v>
      </c>
      <c r="AP102">
        <v>8323.4599999999991</v>
      </c>
      <c r="AQ102">
        <v>18438.07</v>
      </c>
      <c r="AR102">
        <v>3347.31</v>
      </c>
      <c r="AS102" t="e">
        <v>#N/A</v>
      </c>
      <c r="AT102">
        <v>13293.8</v>
      </c>
      <c r="AU102">
        <v>16641.11</v>
      </c>
      <c r="AV102">
        <v>75236.67</v>
      </c>
      <c r="AW102">
        <v>5232.1000000000004</v>
      </c>
      <c r="AX102">
        <v>5232.1000000000004</v>
      </c>
      <c r="AY102">
        <v>0</v>
      </c>
      <c r="AZ102" t="e">
        <v>#N/A</v>
      </c>
      <c r="BA102">
        <v>0</v>
      </c>
      <c r="BB102">
        <v>0</v>
      </c>
      <c r="BC102">
        <v>0</v>
      </c>
      <c r="BD102">
        <v>0</v>
      </c>
      <c r="BE102" t="e">
        <v>#N/A</v>
      </c>
      <c r="BF102" t="e">
        <v>#N/A</v>
      </c>
      <c r="BG102">
        <v>0</v>
      </c>
      <c r="BH102">
        <v>0</v>
      </c>
      <c r="BI102">
        <v>0</v>
      </c>
      <c r="BJ102">
        <v>0</v>
      </c>
      <c r="BK102">
        <v>7.73</v>
      </c>
      <c r="BL102">
        <v>7.58</v>
      </c>
    </row>
    <row r="103" spans="1:64" x14ac:dyDescent="0.25">
      <c r="A103" t="s">
        <v>83</v>
      </c>
      <c r="B103" s="9">
        <f t="shared" ref="B103:B105" si="27">B98</f>
        <v>4.2666700000000004</v>
      </c>
      <c r="C103">
        <v>43891</v>
      </c>
      <c r="D103">
        <v>2020</v>
      </c>
      <c r="E103">
        <v>6834.75</v>
      </c>
      <c r="F103">
        <v>1032392.63</v>
      </c>
      <c r="G103">
        <v>51179.1</v>
      </c>
      <c r="H103">
        <v>33443.19</v>
      </c>
      <c r="I103">
        <v>1187591.06</v>
      </c>
      <c r="J103">
        <v>46112.59</v>
      </c>
      <c r="K103">
        <v>73387.77</v>
      </c>
      <c r="L103">
        <v>348507.39</v>
      </c>
      <c r="M103">
        <v>661004.66</v>
      </c>
      <c r="N103">
        <v>7191.3</v>
      </c>
      <c r="O103">
        <v>51387.35</v>
      </c>
      <c r="P103">
        <v>1187591.06</v>
      </c>
      <c r="Q103">
        <v>0</v>
      </c>
      <c r="R103">
        <v>0</v>
      </c>
      <c r="S103">
        <v>14.52</v>
      </c>
      <c r="T103">
        <v>0</v>
      </c>
      <c r="U103">
        <v>0</v>
      </c>
      <c r="V103">
        <v>0</v>
      </c>
      <c r="W103">
        <v>0</v>
      </c>
      <c r="X103">
        <v>79587.070000000007</v>
      </c>
      <c r="Y103">
        <v>11</v>
      </c>
      <c r="Z103">
        <v>24303.3</v>
      </c>
      <c r="AA103">
        <v>3.68</v>
      </c>
      <c r="AB103">
        <v>0</v>
      </c>
      <c r="AC103">
        <v>0</v>
      </c>
      <c r="AD103">
        <v>0</v>
      </c>
      <c r="AE103">
        <v>0</v>
      </c>
      <c r="AF103">
        <v>45235.5</v>
      </c>
      <c r="AG103">
        <v>19942.84</v>
      </c>
      <c r="AH103">
        <v>2140.8200000000002</v>
      </c>
      <c r="AI103">
        <v>624.79</v>
      </c>
      <c r="AJ103">
        <v>67943.95</v>
      </c>
      <c r="AK103">
        <v>12524.82</v>
      </c>
      <c r="AL103">
        <v>80468.77</v>
      </c>
      <c r="AM103">
        <v>40157.49</v>
      </c>
      <c r="AN103">
        <v>10114.61</v>
      </c>
      <c r="AO103">
        <v>0</v>
      </c>
      <c r="AP103">
        <v>8323.4599999999991</v>
      </c>
      <c r="AQ103">
        <v>18438.07</v>
      </c>
      <c r="AR103">
        <v>3347.31</v>
      </c>
      <c r="AS103" t="e">
        <v>#N/A</v>
      </c>
      <c r="AT103">
        <v>13293.8</v>
      </c>
      <c r="AU103">
        <v>16641.11</v>
      </c>
      <c r="AV103">
        <v>75236.67</v>
      </c>
      <c r="AW103">
        <v>5232.1000000000004</v>
      </c>
      <c r="AX103">
        <v>5232.1000000000004</v>
      </c>
      <c r="AY103">
        <v>0</v>
      </c>
      <c r="AZ103" t="e">
        <v>#N/A</v>
      </c>
      <c r="BA103">
        <v>0</v>
      </c>
      <c r="BB103">
        <v>0</v>
      </c>
      <c r="BC103">
        <v>0</v>
      </c>
      <c r="BD103">
        <v>0</v>
      </c>
      <c r="BE103" t="e">
        <v>#N/A</v>
      </c>
      <c r="BF103" t="e">
        <v>#N/A</v>
      </c>
      <c r="BG103">
        <v>0</v>
      </c>
      <c r="BH103">
        <v>0</v>
      </c>
      <c r="BI103">
        <v>0</v>
      </c>
      <c r="BJ103">
        <v>0</v>
      </c>
      <c r="BK103">
        <v>7.73</v>
      </c>
      <c r="BL103" s="5">
        <f>17.35/2</f>
        <v>8.6750000000000007</v>
      </c>
    </row>
    <row r="104" spans="1:64" x14ac:dyDescent="0.25">
      <c r="A104" t="s">
        <v>83</v>
      </c>
      <c r="B104" s="9">
        <f t="shared" si="27"/>
        <v>4.2666666666666666</v>
      </c>
      <c r="C104">
        <v>43525</v>
      </c>
      <c r="D104">
        <v>2019</v>
      </c>
      <c r="E104">
        <v>6834.75</v>
      </c>
      <c r="F104">
        <v>1032392.63</v>
      </c>
      <c r="G104">
        <v>51179.1</v>
      </c>
      <c r="H104">
        <v>33443.19</v>
      </c>
      <c r="I104">
        <v>1187591.06</v>
      </c>
      <c r="J104">
        <v>46112.59</v>
      </c>
      <c r="K104">
        <v>73387.77</v>
      </c>
      <c r="L104">
        <v>348507.39</v>
      </c>
      <c r="M104">
        <v>661004.66</v>
      </c>
      <c r="N104">
        <v>7191.3</v>
      </c>
      <c r="O104">
        <v>51387.35</v>
      </c>
      <c r="P104">
        <v>1187591.06</v>
      </c>
      <c r="Q104">
        <v>0</v>
      </c>
      <c r="R104">
        <v>0</v>
      </c>
      <c r="S104">
        <v>14.52</v>
      </c>
      <c r="T104">
        <v>0</v>
      </c>
      <c r="U104">
        <v>0</v>
      </c>
      <c r="V104">
        <v>0</v>
      </c>
      <c r="W104">
        <v>0</v>
      </c>
      <c r="X104">
        <v>79587.070000000007</v>
      </c>
      <c r="Y104">
        <v>11</v>
      </c>
      <c r="Z104">
        <v>24303.3</v>
      </c>
      <c r="AA104">
        <v>3.68</v>
      </c>
      <c r="AB104">
        <v>0</v>
      </c>
      <c r="AC104">
        <v>0</v>
      </c>
      <c r="AD104">
        <v>0</v>
      </c>
      <c r="AE104">
        <v>0</v>
      </c>
      <c r="AF104">
        <v>45235.5</v>
      </c>
      <c r="AG104">
        <v>19942.84</v>
      </c>
      <c r="AH104">
        <v>2140.8200000000002</v>
      </c>
      <c r="AI104">
        <v>624.79</v>
      </c>
      <c r="AJ104">
        <v>67943.95</v>
      </c>
      <c r="AK104">
        <v>12524.82</v>
      </c>
      <c r="AL104">
        <v>80468.77</v>
      </c>
      <c r="AM104">
        <v>40157.49</v>
      </c>
      <c r="AN104">
        <v>10114.61</v>
      </c>
      <c r="AO104">
        <v>0</v>
      </c>
      <c r="AP104">
        <v>8323.4599999999991</v>
      </c>
      <c r="AQ104">
        <v>18438.07</v>
      </c>
      <c r="AR104">
        <v>3347.31</v>
      </c>
      <c r="AS104" t="e">
        <v>#N/A</v>
      </c>
      <c r="AT104">
        <v>13293.8</v>
      </c>
      <c r="AU104">
        <v>16641.11</v>
      </c>
      <c r="AV104">
        <v>75236.67</v>
      </c>
      <c r="AW104">
        <v>5232.1000000000004</v>
      </c>
      <c r="AX104">
        <v>5232.1000000000004</v>
      </c>
      <c r="AY104">
        <v>0</v>
      </c>
      <c r="AZ104" t="e">
        <v>#N/A</v>
      </c>
      <c r="BA104">
        <v>0</v>
      </c>
      <c r="BB104">
        <v>0</v>
      </c>
      <c r="BC104">
        <v>0</v>
      </c>
      <c r="BD104">
        <v>0</v>
      </c>
      <c r="BE104" t="e">
        <v>#N/A</v>
      </c>
      <c r="BF104" t="e">
        <v>#N/A</v>
      </c>
      <c r="BG104">
        <v>0</v>
      </c>
      <c r="BH104">
        <v>0</v>
      </c>
      <c r="BI104">
        <v>0</v>
      </c>
      <c r="BJ104">
        <v>0</v>
      </c>
      <c r="BK104">
        <v>7.73</v>
      </c>
      <c r="BL104" s="2">
        <f>+(9.4+9.75)/2</f>
        <v>9.5749999999999993</v>
      </c>
    </row>
    <row r="105" spans="1:64" x14ac:dyDescent="0.25">
      <c r="A105" t="s">
        <v>83</v>
      </c>
      <c r="B105" s="9">
        <f t="shared" si="27"/>
        <v>5.71</v>
      </c>
      <c r="C105">
        <v>43160</v>
      </c>
      <c r="D105">
        <v>2018</v>
      </c>
      <c r="E105">
        <v>6834.75</v>
      </c>
      <c r="F105">
        <v>1032392.63</v>
      </c>
      <c r="G105">
        <v>51179.1</v>
      </c>
      <c r="H105">
        <v>33443.19</v>
      </c>
      <c r="I105">
        <v>1187591.06</v>
      </c>
      <c r="J105">
        <v>46112.59</v>
      </c>
      <c r="K105">
        <v>73387.77</v>
      </c>
      <c r="L105">
        <v>348507.39</v>
      </c>
      <c r="M105">
        <v>661004.66</v>
      </c>
      <c r="N105">
        <v>7191.3</v>
      </c>
      <c r="O105">
        <v>51387.35</v>
      </c>
      <c r="P105">
        <v>1187591.06</v>
      </c>
      <c r="Q105">
        <v>0</v>
      </c>
      <c r="R105">
        <v>0</v>
      </c>
      <c r="S105">
        <v>14.52</v>
      </c>
      <c r="T105">
        <v>0</v>
      </c>
      <c r="U105">
        <v>0</v>
      </c>
      <c r="V105">
        <v>0</v>
      </c>
      <c r="W105">
        <v>0</v>
      </c>
      <c r="X105">
        <v>79587.070000000007</v>
      </c>
      <c r="Y105">
        <v>11</v>
      </c>
      <c r="Z105">
        <v>24303.3</v>
      </c>
      <c r="AA105">
        <v>3.68</v>
      </c>
      <c r="AB105">
        <v>0</v>
      </c>
      <c r="AC105">
        <v>0</v>
      </c>
      <c r="AD105">
        <v>0</v>
      </c>
      <c r="AE105">
        <v>0</v>
      </c>
      <c r="AF105">
        <v>45235.5</v>
      </c>
      <c r="AG105">
        <v>19942.84</v>
      </c>
      <c r="AH105">
        <v>2140.8200000000002</v>
      </c>
      <c r="AI105">
        <v>624.79</v>
      </c>
      <c r="AJ105">
        <v>67943.95</v>
      </c>
      <c r="AK105">
        <v>12524.82</v>
      </c>
      <c r="AL105">
        <v>80468.77</v>
      </c>
      <c r="AM105">
        <v>40157.49</v>
      </c>
      <c r="AN105">
        <v>10114.61</v>
      </c>
      <c r="AO105">
        <v>0</v>
      </c>
      <c r="AP105">
        <v>8323.4599999999991</v>
      </c>
      <c r="AQ105">
        <v>18438.07</v>
      </c>
      <c r="AR105">
        <v>3347.31</v>
      </c>
      <c r="AS105" t="e">
        <v>#N/A</v>
      </c>
      <c r="AT105">
        <v>13293.8</v>
      </c>
      <c r="AU105">
        <v>16641.11</v>
      </c>
      <c r="AV105">
        <v>75236.67</v>
      </c>
      <c r="AW105">
        <v>5232.1000000000004</v>
      </c>
      <c r="AX105">
        <v>5232.1000000000004</v>
      </c>
      <c r="AY105">
        <v>0</v>
      </c>
      <c r="AZ105" t="e">
        <v>#N/A</v>
      </c>
      <c r="BA105">
        <v>0</v>
      </c>
      <c r="BB105">
        <v>0</v>
      </c>
      <c r="BC105">
        <v>0</v>
      </c>
      <c r="BD105">
        <v>0</v>
      </c>
      <c r="BE105" t="e">
        <v>#N/A</v>
      </c>
      <c r="BF105" t="e">
        <v>#N/A</v>
      </c>
      <c r="BG105">
        <v>0</v>
      </c>
      <c r="BH105">
        <v>0</v>
      </c>
      <c r="BI105">
        <v>0</v>
      </c>
      <c r="BJ105">
        <v>0</v>
      </c>
      <c r="BK105">
        <v>7.73</v>
      </c>
      <c r="BL105" s="4">
        <v>9.5000000000000001E-2</v>
      </c>
    </row>
    <row r="106" spans="1:64" x14ac:dyDescent="0.25">
      <c r="A106" t="s">
        <v>84</v>
      </c>
      <c r="B106" s="9">
        <f>B101</f>
        <v>6.375</v>
      </c>
      <c r="C106" t="s">
        <v>62</v>
      </c>
      <c r="D106">
        <v>2022</v>
      </c>
      <c r="E106">
        <v>18902.41</v>
      </c>
      <c r="F106">
        <v>262158.92</v>
      </c>
      <c r="G106">
        <v>3070.64</v>
      </c>
      <c r="H106">
        <v>11147.21</v>
      </c>
      <c r="I106">
        <v>299377.15999999997</v>
      </c>
      <c r="J106">
        <v>16705.990000000002</v>
      </c>
      <c r="K106">
        <v>20067.2</v>
      </c>
      <c r="L106">
        <v>98179.31</v>
      </c>
      <c r="M106">
        <v>144243.51999999999</v>
      </c>
      <c r="N106">
        <v>3364.9</v>
      </c>
      <c r="O106">
        <v>16816.240000000002</v>
      </c>
      <c r="P106">
        <v>299377.15999999997</v>
      </c>
      <c r="Q106">
        <v>0</v>
      </c>
      <c r="R106">
        <v>0</v>
      </c>
      <c r="S106">
        <v>13.83</v>
      </c>
      <c r="T106">
        <v>0</v>
      </c>
      <c r="U106">
        <v>0</v>
      </c>
      <c r="V106">
        <v>0</v>
      </c>
      <c r="W106">
        <v>0</v>
      </c>
      <c r="X106">
        <v>15298.62</v>
      </c>
      <c r="Y106">
        <v>10</v>
      </c>
      <c r="Z106">
        <v>3824.62</v>
      </c>
      <c r="AA106">
        <v>2.65</v>
      </c>
      <c r="AB106">
        <v>1</v>
      </c>
      <c r="AC106">
        <v>0</v>
      </c>
      <c r="AD106">
        <v>0</v>
      </c>
      <c r="AE106">
        <v>0</v>
      </c>
      <c r="AF106">
        <v>10665.17</v>
      </c>
      <c r="AG106">
        <v>5674.59</v>
      </c>
      <c r="AH106">
        <v>230.49</v>
      </c>
      <c r="AI106">
        <v>159.62</v>
      </c>
      <c r="AJ106">
        <v>16729.87</v>
      </c>
      <c r="AK106">
        <v>4903.0200000000004</v>
      </c>
      <c r="AL106">
        <v>21632.89</v>
      </c>
      <c r="AM106">
        <v>10418.73</v>
      </c>
      <c r="AN106">
        <v>3485.77</v>
      </c>
      <c r="AO106">
        <v>0</v>
      </c>
      <c r="AP106">
        <v>1965.48</v>
      </c>
      <c r="AQ106">
        <v>5451.25</v>
      </c>
      <c r="AR106">
        <v>69.52</v>
      </c>
      <c r="AS106">
        <v>0</v>
      </c>
      <c r="AT106">
        <v>3983.85</v>
      </c>
      <c r="AU106">
        <v>4053.37</v>
      </c>
      <c r="AV106">
        <v>19923.349999999999</v>
      </c>
      <c r="AW106">
        <v>1709.54</v>
      </c>
      <c r="AX106">
        <v>1709.54</v>
      </c>
      <c r="AY106">
        <v>0</v>
      </c>
      <c r="AZ106" t="e">
        <v>#N/A</v>
      </c>
      <c r="BA106">
        <v>0</v>
      </c>
      <c r="BB106">
        <v>0</v>
      </c>
      <c r="BC106" t="e">
        <v>#N/A</v>
      </c>
      <c r="BD106">
        <v>0</v>
      </c>
      <c r="BE106">
        <v>0</v>
      </c>
      <c r="BF106" t="e">
        <v>#N/A</v>
      </c>
      <c r="BG106">
        <v>0</v>
      </c>
      <c r="BH106">
        <v>0</v>
      </c>
      <c r="BI106">
        <v>0</v>
      </c>
      <c r="BJ106">
        <v>0</v>
      </c>
      <c r="BK106">
        <v>0.92</v>
      </c>
      <c r="BL106">
        <v>7.58</v>
      </c>
    </row>
    <row r="107" spans="1:64" x14ac:dyDescent="0.25">
      <c r="A107" t="str">
        <f t="shared" ref="A107:A110" si="28">A106</f>
        <v>Indian Overseas Bank</v>
      </c>
      <c r="B107" s="9">
        <f t="shared" ref="B107:B110" si="29">B102</f>
        <v>5.37</v>
      </c>
      <c r="C107">
        <v>44256</v>
      </c>
      <c r="D107">
        <v>2021</v>
      </c>
      <c r="E107">
        <v>16436.990000000002</v>
      </c>
      <c r="F107">
        <v>240288.3</v>
      </c>
      <c r="G107">
        <v>3671.58</v>
      </c>
      <c r="H107">
        <v>13105.67</v>
      </c>
      <c r="I107">
        <v>274010.34999999998</v>
      </c>
      <c r="J107">
        <v>12188.25</v>
      </c>
      <c r="K107">
        <v>18588.080000000002</v>
      </c>
      <c r="L107">
        <v>95494.22</v>
      </c>
      <c r="M107">
        <v>127720.65</v>
      </c>
      <c r="N107">
        <v>2918.78</v>
      </c>
      <c r="O107">
        <v>17100.36</v>
      </c>
      <c r="P107">
        <v>274010.34999999998</v>
      </c>
      <c r="Q107">
        <v>3217</v>
      </c>
      <c r="R107">
        <v>23579</v>
      </c>
      <c r="S107">
        <v>15.32</v>
      </c>
      <c r="T107">
        <v>0</v>
      </c>
      <c r="U107">
        <v>12.91</v>
      </c>
      <c r="V107">
        <v>2.41</v>
      </c>
      <c r="W107">
        <v>0</v>
      </c>
      <c r="X107">
        <v>16323.18</v>
      </c>
      <c r="Y107">
        <v>12</v>
      </c>
      <c r="Z107">
        <v>4577.59</v>
      </c>
      <c r="AA107">
        <v>3.58</v>
      </c>
      <c r="AB107">
        <v>4</v>
      </c>
      <c r="AC107">
        <v>0</v>
      </c>
      <c r="AD107">
        <v>15547.89</v>
      </c>
      <c r="AE107">
        <v>68276.45</v>
      </c>
      <c r="AF107">
        <v>10834.35</v>
      </c>
      <c r="AG107">
        <v>5711.68</v>
      </c>
      <c r="AH107">
        <v>304.5</v>
      </c>
      <c r="AI107">
        <v>115</v>
      </c>
      <c r="AJ107">
        <v>16965.53</v>
      </c>
      <c r="AK107">
        <v>5559.02</v>
      </c>
      <c r="AL107">
        <v>22524.55</v>
      </c>
      <c r="AM107">
        <v>11067.02</v>
      </c>
      <c r="AN107">
        <v>3702.78</v>
      </c>
      <c r="AO107">
        <v>258</v>
      </c>
      <c r="AP107">
        <v>1600.94</v>
      </c>
      <c r="AQ107">
        <v>5561.72</v>
      </c>
      <c r="AR107">
        <v>23.24</v>
      </c>
      <c r="AS107">
        <v>-15</v>
      </c>
      <c r="AT107">
        <v>5056.1000000000004</v>
      </c>
      <c r="AU107">
        <v>5064.34</v>
      </c>
      <c r="AV107">
        <v>21693.08</v>
      </c>
      <c r="AW107">
        <v>831.47</v>
      </c>
      <c r="AX107">
        <v>831.47</v>
      </c>
      <c r="AY107">
        <v>-18977.12</v>
      </c>
      <c r="AZ107" t="e">
        <v>#N/A</v>
      </c>
      <c r="BA107">
        <v>-18145.650000000001</v>
      </c>
      <c r="BB107">
        <v>0</v>
      </c>
      <c r="BC107" t="e">
        <v>#N/A</v>
      </c>
      <c r="BD107">
        <v>568.21</v>
      </c>
      <c r="BE107">
        <v>100</v>
      </c>
      <c r="BF107" t="e">
        <v>#N/A</v>
      </c>
      <c r="BG107">
        <v>-18813.86</v>
      </c>
      <c r="BH107">
        <v>-18145.650000000001</v>
      </c>
      <c r="BI107">
        <v>0</v>
      </c>
      <c r="BJ107">
        <v>0</v>
      </c>
      <c r="BK107">
        <v>0.51</v>
      </c>
      <c r="BL107" s="4">
        <f>15.15/2</f>
        <v>7.5750000000000002</v>
      </c>
    </row>
    <row r="108" spans="1:64" x14ac:dyDescent="0.25">
      <c r="A108" t="str">
        <f t="shared" si="28"/>
        <v>Indian Overseas Bank</v>
      </c>
      <c r="B108" s="9">
        <f t="shared" si="29"/>
        <v>4.2666700000000004</v>
      </c>
      <c r="C108">
        <v>43891</v>
      </c>
      <c r="D108">
        <v>2020</v>
      </c>
      <c r="E108">
        <v>16436.990000000002</v>
      </c>
      <c r="F108">
        <v>240288.29</v>
      </c>
      <c r="G108">
        <v>3671.58</v>
      </c>
      <c r="H108">
        <v>13105.67</v>
      </c>
      <c r="I108">
        <v>274010.34999999998</v>
      </c>
      <c r="J108">
        <v>12188.26</v>
      </c>
      <c r="K108">
        <v>18588.080000000002</v>
      </c>
      <c r="L108">
        <v>95494.22</v>
      </c>
      <c r="M108">
        <v>127720.65</v>
      </c>
      <c r="N108">
        <v>2918.78</v>
      </c>
      <c r="O108">
        <v>17100.36</v>
      </c>
      <c r="P108">
        <v>274010.34999999998</v>
      </c>
      <c r="Q108">
        <v>0</v>
      </c>
      <c r="R108">
        <v>0</v>
      </c>
      <c r="S108">
        <v>15.32</v>
      </c>
      <c r="T108">
        <v>0</v>
      </c>
      <c r="U108">
        <v>0</v>
      </c>
      <c r="V108">
        <v>0</v>
      </c>
      <c r="W108">
        <v>0</v>
      </c>
      <c r="X108">
        <v>16323.18</v>
      </c>
      <c r="Y108">
        <v>12</v>
      </c>
      <c r="Z108">
        <v>4577.59</v>
      </c>
      <c r="AA108">
        <v>3.58</v>
      </c>
      <c r="AB108">
        <v>0</v>
      </c>
      <c r="AC108">
        <v>0</v>
      </c>
      <c r="AD108">
        <v>0</v>
      </c>
      <c r="AE108">
        <v>0</v>
      </c>
      <c r="AF108">
        <v>11512.55</v>
      </c>
      <c r="AG108">
        <v>5207.95</v>
      </c>
      <c r="AH108">
        <v>624.54</v>
      </c>
      <c r="AI108">
        <v>61.07</v>
      </c>
      <c r="AJ108">
        <v>17406.11</v>
      </c>
      <c r="AK108">
        <v>3359.68</v>
      </c>
      <c r="AL108">
        <v>20765.79</v>
      </c>
      <c r="AM108">
        <v>12103.28</v>
      </c>
      <c r="AN108">
        <v>3240.72</v>
      </c>
      <c r="AO108">
        <v>300.61</v>
      </c>
      <c r="AP108">
        <v>1587.51</v>
      </c>
      <c r="AQ108">
        <v>5128.83</v>
      </c>
      <c r="AR108">
        <v>13.56</v>
      </c>
      <c r="AS108">
        <v>169.36</v>
      </c>
      <c r="AT108">
        <v>11878.16</v>
      </c>
      <c r="AU108">
        <v>12061.08</v>
      </c>
      <c r="AV108">
        <v>29293.19</v>
      </c>
      <c r="AW108">
        <v>-8527.4</v>
      </c>
      <c r="AX108">
        <v>-8527.4</v>
      </c>
      <c r="AY108">
        <v>-10275.719999999999</v>
      </c>
      <c r="AZ108" t="e">
        <v>#N/A</v>
      </c>
      <c r="BA108">
        <v>-18803.13</v>
      </c>
      <c r="BB108">
        <v>0</v>
      </c>
      <c r="BC108" t="e">
        <v>#N/A</v>
      </c>
      <c r="BD108">
        <v>0</v>
      </c>
      <c r="BE108">
        <v>174</v>
      </c>
      <c r="BF108" t="e">
        <v>#N/A</v>
      </c>
      <c r="BG108">
        <v>-18977.13</v>
      </c>
      <c r="BH108">
        <v>-18803.13</v>
      </c>
      <c r="BI108">
        <v>0</v>
      </c>
      <c r="BJ108">
        <v>0</v>
      </c>
      <c r="BK108">
        <v>-7.99</v>
      </c>
      <c r="BL108" s="5">
        <f>17.35/2</f>
        <v>8.6750000000000007</v>
      </c>
    </row>
    <row r="109" spans="1:64" x14ac:dyDescent="0.25">
      <c r="A109" t="str">
        <f t="shared" si="28"/>
        <v>Indian Overseas Bank</v>
      </c>
      <c r="B109" s="9">
        <f t="shared" si="29"/>
        <v>4.2666666666666666</v>
      </c>
      <c r="C109">
        <v>43525</v>
      </c>
      <c r="D109">
        <v>2019</v>
      </c>
      <c r="E109">
        <v>16436.990000000002</v>
      </c>
      <c r="F109">
        <v>222951.88</v>
      </c>
      <c r="G109">
        <v>5419.73</v>
      </c>
      <c r="H109">
        <v>16200.24</v>
      </c>
      <c r="I109">
        <v>260726.83</v>
      </c>
      <c r="J109">
        <v>3155.22</v>
      </c>
      <c r="K109">
        <v>20905.43</v>
      </c>
      <c r="L109">
        <v>79416.08</v>
      </c>
      <c r="M109">
        <v>121333.41</v>
      </c>
      <c r="N109">
        <v>3127.34</v>
      </c>
      <c r="O109">
        <v>32789.35</v>
      </c>
      <c r="P109">
        <v>260726.83</v>
      </c>
      <c r="Q109">
        <v>3270</v>
      </c>
      <c r="R109">
        <v>24857</v>
      </c>
      <c r="S109">
        <v>11</v>
      </c>
      <c r="T109">
        <v>0</v>
      </c>
      <c r="U109">
        <v>8</v>
      </c>
      <c r="V109">
        <v>3</v>
      </c>
      <c r="W109">
        <v>0</v>
      </c>
      <c r="X109">
        <v>19912.7</v>
      </c>
      <c r="Y109">
        <v>15</v>
      </c>
      <c r="Z109">
        <v>6602.8</v>
      </c>
      <c r="AA109">
        <v>5.44</v>
      </c>
      <c r="AB109">
        <v>5</v>
      </c>
      <c r="AC109">
        <v>0</v>
      </c>
      <c r="AD109">
        <v>15348.25</v>
      </c>
      <c r="AE109">
        <v>71030.570000000007</v>
      </c>
      <c r="AF109">
        <v>11727.01</v>
      </c>
      <c r="AG109">
        <v>4922.28</v>
      </c>
      <c r="AH109">
        <v>614.15</v>
      </c>
      <c r="AI109">
        <v>367.83</v>
      </c>
      <c r="AJ109">
        <v>17631.259999999998</v>
      </c>
      <c r="AK109">
        <v>4206.32</v>
      </c>
      <c r="AL109">
        <v>21837.58</v>
      </c>
      <c r="AM109">
        <v>12352.13</v>
      </c>
      <c r="AN109">
        <v>2646.85</v>
      </c>
      <c r="AO109">
        <v>304.24</v>
      </c>
      <c r="AP109">
        <v>1500.49</v>
      </c>
      <c r="AQ109">
        <v>4451.58</v>
      </c>
      <c r="AR109">
        <v>14.14</v>
      </c>
      <c r="AS109">
        <v>-2236.8000000000002</v>
      </c>
      <c r="AT109">
        <v>10994.41</v>
      </c>
      <c r="AU109">
        <v>8771.75</v>
      </c>
      <c r="AV109">
        <v>25575.46</v>
      </c>
      <c r="AW109">
        <v>-3737.88</v>
      </c>
      <c r="AX109">
        <v>-3737.88</v>
      </c>
      <c r="AY109">
        <v>-6373.7</v>
      </c>
      <c r="AZ109" t="e">
        <v>#N/A</v>
      </c>
      <c r="BA109">
        <v>-10111.58</v>
      </c>
      <c r="BB109">
        <v>0</v>
      </c>
      <c r="BC109" t="e">
        <v>#N/A</v>
      </c>
      <c r="BD109">
        <v>0</v>
      </c>
      <c r="BE109">
        <v>164.15</v>
      </c>
      <c r="BF109" t="e">
        <v>#N/A</v>
      </c>
      <c r="BG109">
        <v>-10275.719999999999</v>
      </c>
      <c r="BH109">
        <v>-10111.58</v>
      </c>
      <c r="BI109">
        <v>0</v>
      </c>
      <c r="BJ109">
        <v>0</v>
      </c>
      <c r="BK109">
        <v>-6.83</v>
      </c>
      <c r="BL109" s="2">
        <f>+(9.4+9.75)/2</f>
        <v>9.5749999999999993</v>
      </c>
    </row>
    <row r="110" spans="1:64" x14ac:dyDescent="0.25">
      <c r="A110" t="str">
        <f t="shared" si="28"/>
        <v>Indian Overseas Bank</v>
      </c>
      <c r="B110" s="9">
        <f t="shared" si="29"/>
        <v>5.71</v>
      </c>
      <c r="C110">
        <v>43160</v>
      </c>
      <c r="D110">
        <v>2018</v>
      </c>
      <c r="E110">
        <v>16436.990000000002</v>
      </c>
      <c r="F110">
        <v>222951.88</v>
      </c>
      <c r="G110">
        <v>5419.73</v>
      </c>
      <c r="H110">
        <v>16200.24</v>
      </c>
      <c r="I110">
        <v>260726.83</v>
      </c>
      <c r="J110">
        <v>3155.22</v>
      </c>
      <c r="K110">
        <v>20905.43</v>
      </c>
      <c r="L110">
        <v>79416.08</v>
      </c>
      <c r="M110">
        <v>121333.41</v>
      </c>
      <c r="N110">
        <v>3127.34</v>
      </c>
      <c r="O110">
        <v>32789.35</v>
      </c>
      <c r="P110">
        <v>260726.83</v>
      </c>
      <c r="Q110">
        <v>0</v>
      </c>
      <c r="R110">
        <v>0</v>
      </c>
      <c r="S110">
        <v>11</v>
      </c>
      <c r="T110">
        <v>0</v>
      </c>
      <c r="U110">
        <v>0</v>
      </c>
      <c r="V110">
        <v>0</v>
      </c>
      <c r="W110">
        <v>0</v>
      </c>
      <c r="X110">
        <v>19912.7</v>
      </c>
      <c r="Y110">
        <v>15</v>
      </c>
      <c r="Z110">
        <v>6602.8</v>
      </c>
      <c r="AA110">
        <v>5.44</v>
      </c>
      <c r="AB110">
        <v>-3</v>
      </c>
      <c r="AC110">
        <v>0</v>
      </c>
      <c r="AD110">
        <v>0</v>
      </c>
      <c r="AE110">
        <v>0</v>
      </c>
      <c r="AF110">
        <v>11960.83</v>
      </c>
      <c r="AG110">
        <v>4797.04</v>
      </c>
      <c r="AH110">
        <v>483.69</v>
      </c>
      <c r="AI110">
        <v>673.65</v>
      </c>
      <c r="AJ110">
        <v>17915.21</v>
      </c>
      <c r="AK110">
        <v>3746.44</v>
      </c>
      <c r="AL110">
        <v>21661.65</v>
      </c>
      <c r="AM110">
        <v>12447.64</v>
      </c>
      <c r="AN110">
        <v>2994.15</v>
      </c>
      <c r="AO110">
        <v>272.47000000000003</v>
      </c>
      <c r="AP110">
        <v>2318.31</v>
      </c>
      <c r="AQ110">
        <v>5584.93</v>
      </c>
      <c r="AR110">
        <v>59.81</v>
      </c>
      <c r="AS110">
        <v>-2392.02</v>
      </c>
      <c r="AT110">
        <v>12260.79</v>
      </c>
      <c r="AU110">
        <v>9928.58</v>
      </c>
      <c r="AV110">
        <v>27961.15</v>
      </c>
      <c r="AW110">
        <v>-6299.5</v>
      </c>
      <c r="AX110">
        <v>-6299.5</v>
      </c>
      <c r="AY110">
        <v>0</v>
      </c>
      <c r="AZ110" t="e">
        <v>#N/A</v>
      </c>
      <c r="BA110">
        <v>-6299.5</v>
      </c>
      <c r="BB110">
        <v>0</v>
      </c>
      <c r="BC110" t="e">
        <v>#N/A</v>
      </c>
      <c r="BD110">
        <v>74.209999999999994</v>
      </c>
      <c r="BE110">
        <v>0</v>
      </c>
      <c r="BF110" t="e">
        <v>#N/A</v>
      </c>
      <c r="BG110">
        <v>-6373.71</v>
      </c>
      <c r="BH110">
        <v>-6299.5</v>
      </c>
      <c r="BI110">
        <v>0</v>
      </c>
      <c r="BJ110">
        <v>0</v>
      </c>
      <c r="BK110">
        <v>-23.25</v>
      </c>
      <c r="BL110" s="4">
        <v>9.5000000000000001E-2</v>
      </c>
    </row>
    <row r="111" spans="1:64" x14ac:dyDescent="0.25">
      <c r="A111" t="s">
        <v>85</v>
      </c>
      <c r="B111" s="9">
        <f>B106</f>
        <v>6.375</v>
      </c>
      <c r="C111" t="s">
        <v>62</v>
      </c>
      <c r="D111">
        <v>2022</v>
      </c>
      <c r="E111">
        <v>1814.13</v>
      </c>
      <c r="F111">
        <v>1086409.25</v>
      </c>
      <c r="G111">
        <v>46284.959999999999</v>
      </c>
      <c r="H111">
        <v>28174.15</v>
      </c>
      <c r="I111">
        <v>1226979.67</v>
      </c>
      <c r="J111">
        <v>51602.91</v>
      </c>
      <c r="K111">
        <v>130451.39</v>
      </c>
      <c r="L111">
        <v>282012.90000000002</v>
      </c>
      <c r="M111">
        <v>703601.82</v>
      </c>
      <c r="N111">
        <v>11356.3</v>
      </c>
      <c r="O111">
        <v>47954.35</v>
      </c>
      <c r="P111">
        <v>1226979.67</v>
      </c>
      <c r="Q111">
        <v>0</v>
      </c>
      <c r="R111">
        <v>0</v>
      </c>
      <c r="S111">
        <v>14.9</v>
      </c>
      <c r="T111">
        <v>0</v>
      </c>
      <c r="U111">
        <v>0</v>
      </c>
      <c r="V111">
        <v>0</v>
      </c>
      <c r="W111">
        <v>0</v>
      </c>
      <c r="X111">
        <v>55651.58</v>
      </c>
      <c r="Y111">
        <v>8</v>
      </c>
      <c r="Z111">
        <v>18668.02</v>
      </c>
      <c r="AA111">
        <v>2.65</v>
      </c>
      <c r="AB111">
        <v>0</v>
      </c>
      <c r="AC111">
        <v>0</v>
      </c>
      <c r="AD111">
        <v>0</v>
      </c>
      <c r="AE111">
        <v>0</v>
      </c>
      <c r="AF111">
        <v>49862.11</v>
      </c>
      <c r="AG111">
        <v>16959.55</v>
      </c>
      <c r="AH111">
        <v>2155.12</v>
      </c>
      <c r="AI111">
        <v>420.75</v>
      </c>
      <c r="AJ111">
        <v>69397.53</v>
      </c>
      <c r="AK111">
        <v>16779.400000000001</v>
      </c>
      <c r="AL111">
        <v>86176.93</v>
      </c>
      <c r="AM111">
        <v>43026.26</v>
      </c>
      <c r="AN111">
        <v>12680.57</v>
      </c>
      <c r="AO111">
        <v>0</v>
      </c>
      <c r="AP111">
        <v>7111.34</v>
      </c>
      <c r="AQ111">
        <v>19791.91</v>
      </c>
      <c r="AR111">
        <v>3283.17</v>
      </c>
      <c r="AS111" t="e">
        <v>#N/A</v>
      </c>
      <c r="AT111">
        <v>13042.27</v>
      </c>
      <c r="AU111">
        <v>16325.44</v>
      </c>
      <c r="AV111">
        <v>79143.61</v>
      </c>
      <c r="AW111">
        <v>7033.32</v>
      </c>
      <c r="AX111">
        <v>5678.42</v>
      </c>
      <c r="AY111">
        <v>0</v>
      </c>
      <c r="AZ111" t="e">
        <v>#N/A</v>
      </c>
      <c r="BA111">
        <v>0</v>
      </c>
      <c r="BB111">
        <v>0</v>
      </c>
      <c r="BC111">
        <v>0</v>
      </c>
      <c r="BD111">
        <v>0</v>
      </c>
      <c r="BE111" t="e">
        <v>#N/A</v>
      </c>
      <c r="BF111" t="e">
        <v>#N/A</v>
      </c>
      <c r="BG111">
        <v>0</v>
      </c>
      <c r="BH111">
        <v>0</v>
      </c>
      <c r="BI111">
        <v>0</v>
      </c>
      <c r="BJ111">
        <v>0</v>
      </c>
      <c r="BK111">
        <v>32.49</v>
      </c>
      <c r="BL111">
        <v>7.58</v>
      </c>
    </row>
    <row r="112" spans="1:64" x14ac:dyDescent="0.25">
      <c r="A112" t="str">
        <f t="shared" ref="A112:A115" si="30">A111</f>
        <v>Canara Bank</v>
      </c>
      <c r="B112" s="9">
        <f t="shared" ref="B112:B115" si="31">B107</f>
        <v>5.37</v>
      </c>
      <c r="C112">
        <v>44256</v>
      </c>
      <c r="D112">
        <v>2021</v>
      </c>
      <c r="E112">
        <v>1646.74</v>
      </c>
      <c r="F112">
        <v>1010874.58</v>
      </c>
      <c r="G112">
        <v>49983.56</v>
      </c>
      <c r="H112">
        <v>33931.96</v>
      </c>
      <c r="I112">
        <v>1153675.03</v>
      </c>
      <c r="J112">
        <v>43111.62</v>
      </c>
      <c r="K112">
        <v>135296.41</v>
      </c>
      <c r="L112">
        <v>261690.39</v>
      </c>
      <c r="M112">
        <v>639048.99</v>
      </c>
      <c r="N112">
        <v>11206.53</v>
      </c>
      <c r="O112">
        <v>63321.09</v>
      </c>
      <c r="P112">
        <v>1153675.03</v>
      </c>
      <c r="Q112">
        <v>10416</v>
      </c>
      <c r="R112">
        <v>88213</v>
      </c>
      <c r="S112">
        <v>13.18</v>
      </c>
      <c r="T112">
        <v>0</v>
      </c>
      <c r="U112">
        <v>10.08</v>
      </c>
      <c r="V112">
        <v>3.1</v>
      </c>
      <c r="W112">
        <v>0</v>
      </c>
      <c r="X112">
        <v>60288</v>
      </c>
      <c r="Y112">
        <v>9</v>
      </c>
      <c r="Z112">
        <v>24442</v>
      </c>
      <c r="AA112">
        <v>3.82</v>
      </c>
      <c r="AB112">
        <v>4</v>
      </c>
      <c r="AC112">
        <v>0</v>
      </c>
      <c r="AD112">
        <v>53385.99</v>
      </c>
      <c r="AE112">
        <v>507071.81</v>
      </c>
      <c r="AF112">
        <v>50405</v>
      </c>
      <c r="AG112">
        <v>16859.2</v>
      </c>
      <c r="AH112">
        <v>1851.53</v>
      </c>
      <c r="AI112">
        <v>124.06</v>
      </c>
      <c r="AJ112">
        <v>69239.78</v>
      </c>
      <c r="AK112">
        <v>15285.29</v>
      </c>
      <c r="AL112">
        <v>84525.08</v>
      </c>
      <c r="AM112">
        <v>45177.62</v>
      </c>
      <c r="AN112">
        <v>12689.96</v>
      </c>
      <c r="AO112">
        <v>820.17</v>
      </c>
      <c r="AP112">
        <v>5828.06</v>
      </c>
      <c r="AQ112">
        <v>19338.18</v>
      </c>
      <c r="AR112">
        <v>1149.6400000000001</v>
      </c>
      <c r="AS112" t="e">
        <v>#N/A</v>
      </c>
      <c r="AT112">
        <v>16302.05</v>
      </c>
      <c r="AU112">
        <v>17451.689999999999</v>
      </c>
      <c r="AV112">
        <v>81967.5</v>
      </c>
      <c r="AW112">
        <v>2557.58</v>
      </c>
      <c r="AX112">
        <v>2557.58</v>
      </c>
      <c r="AY112">
        <v>0</v>
      </c>
      <c r="AZ112" t="e">
        <v>#N/A</v>
      </c>
      <c r="BA112">
        <v>2557.58</v>
      </c>
      <c r="BB112">
        <v>0</v>
      </c>
      <c r="BC112">
        <v>639.39</v>
      </c>
      <c r="BD112">
        <v>1162.7</v>
      </c>
      <c r="BE112" t="e">
        <v>#N/A</v>
      </c>
      <c r="BF112" t="e">
        <v>#N/A</v>
      </c>
      <c r="BG112">
        <v>0</v>
      </c>
      <c r="BH112">
        <v>2557.58</v>
      </c>
      <c r="BI112">
        <v>0</v>
      </c>
      <c r="BJ112">
        <v>0</v>
      </c>
      <c r="BK112">
        <v>16.91</v>
      </c>
      <c r="BL112" s="4">
        <f>15.15/2</f>
        <v>7.5750000000000002</v>
      </c>
    </row>
    <row r="113" spans="1:64" x14ac:dyDescent="0.25">
      <c r="A113" t="str">
        <f t="shared" si="30"/>
        <v>Canara Bank</v>
      </c>
      <c r="B113" s="9">
        <f t="shared" si="31"/>
        <v>4.2666700000000004</v>
      </c>
      <c r="C113">
        <v>43891</v>
      </c>
      <c r="D113">
        <v>2020</v>
      </c>
      <c r="E113">
        <v>1646.74</v>
      </c>
      <c r="F113">
        <v>1010874.58</v>
      </c>
      <c r="G113">
        <v>49983.56</v>
      </c>
      <c r="H113">
        <v>33931.96</v>
      </c>
      <c r="I113">
        <v>1153675.03</v>
      </c>
      <c r="J113">
        <v>43111.62</v>
      </c>
      <c r="K113">
        <v>135296.41</v>
      </c>
      <c r="L113">
        <v>261690.39</v>
      </c>
      <c r="M113">
        <v>639048.99</v>
      </c>
      <c r="N113">
        <v>11206.53</v>
      </c>
      <c r="O113">
        <v>63321.09</v>
      </c>
      <c r="P113">
        <v>1153675.03</v>
      </c>
      <c r="Q113">
        <v>0</v>
      </c>
      <c r="R113">
        <v>0</v>
      </c>
      <c r="S113">
        <v>13.18</v>
      </c>
      <c r="T113">
        <v>0</v>
      </c>
      <c r="U113">
        <v>0</v>
      </c>
      <c r="V113">
        <v>0</v>
      </c>
      <c r="W113">
        <v>0</v>
      </c>
      <c r="X113">
        <v>60287.839999999997</v>
      </c>
      <c r="Y113">
        <v>9</v>
      </c>
      <c r="Z113">
        <v>24442.07</v>
      </c>
      <c r="AA113">
        <v>3.82</v>
      </c>
      <c r="AB113">
        <v>0</v>
      </c>
      <c r="AC113">
        <v>0</v>
      </c>
      <c r="AD113">
        <v>0</v>
      </c>
      <c r="AE113">
        <v>0</v>
      </c>
      <c r="AF113">
        <v>36075.879999999997</v>
      </c>
      <c r="AG113">
        <v>11335.88</v>
      </c>
      <c r="AH113">
        <v>1400.27</v>
      </c>
      <c r="AI113">
        <v>122.97</v>
      </c>
      <c r="AJ113">
        <v>48934.99</v>
      </c>
      <c r="AK113">
        <v>7813.15</v>
      </c>
      <c r="AL113">
        <v>56748.14</v>
      </c>
      <c r="AM113">
        <v>35811.08</v>
      </c>
      <c r="AN113">
        <v>7134.18</v>
      </c>
      <c r="AO113">
        <v>432.16</v>
      </c>
      <c r="AP113">
        <v>4010.89</v>
      </c>
      <c r="AQ113">
        <v>11577.23</v>
      </c>
      <c r="AR113">
        <v>480.15</v>
      </c>
      <c r="AS113" t="e">
        <v>#N/A</v>
      </c>
      <c r="AT113">
        <v>11115.39</v>
      </c>
      <c r="AU113">
        <v>11595.54</v>
      </c>
      <c r="AV113">
        <v>58983.86</v>
      </c>
      <c r="AW113">
        <v>-2235.7199999999998</v>
      </c>
      <c r="AX113">
        <v>-2235.7199999999998</v>
      </c>
      <c r="AY113">
        <v>0</v>
      </c>
      <c r="AZ113" t="e">
        <v>#N/A</v>
      </c>
      <c r="BA113">
        <v>-2235.7199999999998</v>
      </c>
      <c r="BB113">
        <v>0</v>
      </c>
      <c r="BC113">
        <v>0</v>
      </c>
      <c r="BD113">
        <v>0</v>
      </c>
      <c r="BE113" t="e">
        <v>#N/A</v>
      </c>
      <c r="BF113" t="e">
        <v>#N/A</v>
      </c>
      <c r="BG113">
        <v>-2235.7199999999998</v>
      </c>
      <c r="BH113">
        <v>-2235.7199999999998</v>
      </c>
      <c r="BI113">
        <v>0</v>
      </c>
      <c r="BJ113">
        <v>0</v>
      </c>
      <c r="BK113">
        <v>-26.5</v>
      </c>
      <c r="BL113" s="5">
        <f>17.35/2</f>
        <v>8.6750000000000007</v>
      </c>
    </row>
    <row r="114" spans="1:64" x14ac:dyDescent="0.25">
      <c r="A114" t="str">
        <f t="shared" si="30"/>
        <v>Canara Bank</v>
      </c>
      <c r="B114" s="9">
        <f t="shared" si="31"/>
        <v>4.2666666666666666</v>
      </c>
      <c r="C114">
        <v>43525</v>
      </c>
      <c r="D114">
        <v>2019</v>
      </c>
      <c r="E114">
        <v>1030.23</v>
      </c>
      <c r="F114">
        <v>625351.17000000004</v>
      </c>
      <c r="G114">
        <v>42761.77</v>
      </c>
      <c r="H114">
        <v>16468.84</v>
      </c>
      <c r="I114">
        <v>723874.75</v>
      </c>
      <c r="J114">
        <v>22570.14</v>
      </c>
      <c r="K114">
        <v>45701.33</v>
      </c>
      <c r="L114">
        <v>176244.94</v>
      </c>
      <c r="M114">
        <v>432175.2</v>
      </c>
      <c r="N114">
        <v>8276.2900000000009</v>
      </c>
      <c r="O114">
        <v>38906.839999999997</v>
      </c>
      <c r="P114">
        <v>723874.75</v>
      </c>
      <c r="Q114">
        <v>6329</v>
      </c>
      <c r="R114">
        <v>58632</v>
      </c>
      <c r="S114">
        <v>14</v>
      </c>
      <c r="T114">
        <v>0</v>
      </c>
      <c r="U114">
        <v>10</v>
      </c>
      <c r="V114">
        <v>4</v>
      </c>
      <c r="W114">
        <v>0</v>
      </c>
      <c r="X114">
        <v>37041.15</v>
      </c>
      <c r="Y114">
        <v>8</v>
      </c>
      <c r="Z114">
        <v>18250.95</v>
      </c>
      <c r="AA114">
        <v>4.22</v>
      </c>
      <c r="AB114">
        <v>4</v>
      </c>
      <c r="AC114">
        <v>0</v>
      </c>
      <c r="AD114">
        <v>35939.89</v>
      </c>
      <c r="AE114">
        <v>373497.97</v>
      </c>
      <c r="AF114">
        <v>34319.279999999999</v>
      </c>
      <c r="AG114">
        <v>10937.51</v>
      </c>
      <c r="AH114">
        <v>828.01</v>
      </c>
      <c r="AI114">
        <v>725.54</v>
      </c>
      <c r="AJ114">
        <v>46810.34</v>
      </c>
      <c r="AK114">
        <v>6574.96</v>
      </c>
      <c r="AL114">
        <v>53385.3</v>
      </c>
      <c r="AM114">
        <v>32332.22</v>
      </c>
      <c r="AN114">
        <v>5675.11</v>
      </c>
      <c r="AO114">
        <v>416.84</v>
      </c>
      <c r="AP114">
        <v>4370.26</v>
      </c>
      <c r="AQ114">
        <v>10462.209999999999</v>
      </c>
      <c r="AR114">
        <v>-2674.42</v>
      </c>
      <c r="AS114" t="e">
        <v>#N/A</v>
      </c>
      <c r="AT114">
        <v>12918.28</v>
      </c>
      <c r="AU114">
        <v>10243.86</v>
      </c>
      <c r="AV114">
        <v>53038.28</v>
      </c>
      <c r="AW114">
        <v>347.02</v>
      </c>
      <c r="AX114">
        <v>347.02</v>
      </c>
      <c r="AY114">
        <v>0</v>
      </c>
      <c r="AZ114" t="e">
        <v>#N/A</v>
      </c>
      <c r="BA114">
        <v>347.02</v>
      </c>
      <c r="BB114">
        <v>0</v>
      </c>
      <c r="BC114">
        <v>86.76</v>
      </c>
      <c r="BD114">
        <v>233</v>
      </c>
      <c r="BE114" t="e">
        <v>#N/A</v>
      </c>
      <c r="BF114" t="e">
        <v>#N/A</v>
      </c>
      <c r="BG114">
        <v>0</v>
      </c>
      <c r="BH114">
        <v>347.02</v>
      </c>
      <c r="BI114">
        <v>0</v>
      </c>
      <c r="BJ114">
        <v>0</v>
      </c>
      <c r="BK114">
        <v>4.71</v>
      </c>
      <c r="BL114" s="2">
        <f>+(9.4+9.75)/2</f>
        <v>9.5749999999999993</v>
      </c>
    </row>
    <row r="115" spans="1:64" x14ac:dyDescent="0.25">
      <c r="A115" t="str">
        <f t="shared" si="30"/>
        <v>Canara Bank</v>
      </c>
      <c r="B115" s="9">
        <f t="shared" si="31"/>
        <v>5.71</v>
      </c>
      <c r="C115">
        <v>43160</v>
      </c>
      <c r="D115">
        <v>2018</v>
      </c>
      <c r="E115">
        <v>1030.23</v>
      </c>
      <c r="F115">
        <v>625351.18000000005</v>
      </c>
      <c r="G115">
        <v>42761.77</v>
      </c>
      <c r="H115">
        <v>16468.84</v>
      </c>
      <c r="I115">
        <v>723874.75</v>
      </c>
      <c r="J115">
        <v>22570.14</v>
      </c>
      <c r="K115">
        <v>45701.33</v>
      </c>
      <c r="L115">
        <v>176244.94</v>
      </c>
      <c r="M115">
        <v>432175.2</v>
      </c>
      <c r="N115">
        <v>8276.2900000000009</v>
      </c>
      <c r="O115">
        <v>38906.85</v>
      </c>
      <c r="P115">
        <v>723874.75</v>
      </c>
      <c r="Q115">
        <v>0</v>
      </c>
      <c r="R115">
        <v>0</v>
      </c>
      <c r="S115">
        <v>14</v>
      </c>
      <c r="T115">
        <v>0</v>
      </c>
      <c r="U115">
        <v>0</v>
      </c>
      <c r="V115">
        <v>0</v>
      </c>
      <c r="W115">
        <v>0</v>
      </c>
      <c r="X115">
        <v>37041.15</v>
      </c>
      <c r="Y115">
        <v>8</v>
      </c>
      <c r="Z115">
        <v>18250.95</v>
      </c>
      <c r="AA115">
        <v>4.22</v>
      </c>
      <c r="AB115">
        <v>0</v>
      </c>
      <c r="AC115">
        <v>0</v>
      </c>
      <c r="AD115">
        <v>0</v>
      </c>
      <c r="AE115">
        <v>0</v>
      </c>
      <c r="AF115">
        <v>29096.44</v>
      </c>
      <c r="AG115">
        <v>10412.1</v>
      </c>
      <c r="AH115">
        <v>646.99</v>
      </c>
      <c r="AI115">
        <v>1096.56</v>
      </c>
      <c r="AJ115">
        <v>41252.089999999997</v>
      </c>
      <c r="AK115">
        <v>6942.85</v>
      </c>
      <c r="AL115">
        <v>48194.94</v>
      </c>
      <c r="AM115">
        <v>29088.76</v>
      </c>
      <c r="AN115">
        <v>5444.11</v>
      </c>
      <c r="AO115">
        <v>445.05</v>
      </c>
      <c r="AP115">
        <v>3668.78</v>
      </c>
      <c r="AQ115">
        <v>9557.94</v>
      </c>
      <c r="AR115">
        <v>2338.62</v>
      </c>
      <c r="AS115" t="e">
        <v>#N/A</v>
      </c>
      <c r="AT115">
        <v>0</v>
      </c>
      <c r="AU115">
        <v>13770.48</v>
      </c>
      <c r="AV115">
        <v>52417.18</v>
      </c>
      <c r="AW115">
        <v>-4222.24</v>
      </c>
      <c r="AX115">
        <v>-4222.24</v>
      </c>
      <c r="AY115">
        <v>-2748.9</v>
      </c>
      <c r="AZ115" t="e">
        <v>#N/A</v>
      </c>
      <c r="BA115">
        <v>-6971.14</v>
      </c>
      <c r="BB115">
        <v>0</v>
      </c>
      <c r="BC115">
        <v>0</v>
      </c>
      <c r="BD115">
        <v>0</v>
      </c>
      <c r="BE115" t="e">
        <v>#N/A</v>
      </c>
      <c r="BF115" t="e">
        <v>#N/A</v>
      </c>
      <c r="BG115">
        <v>-7035.06</v>
      </c>
      <c r="BH115">
        <v>-6971.14</v>
      </c>
      <c r="BI115">
        <v>0</v>
      </c>
      <c r="BJ115">
        <v>0</v>
      </c>
      <c r="BK115">
        <v>-70.47</v>
      </c>
      <c r="BL115" s="4">
        <v>9.5000000000000001E-2</v>
      </c>
    </row>
    <row r="116" spans="1:64" x14ac:dyDescent="0.25">
      <c r="A116" t="s">
        <v>86</v>
      </c>
      <c r="B116" s="9">
        <f>B111</f>
        <v>6.375</v>
      </c>
      <c r="C116" t="s">
        <v>62</v>
      </c>
      <c r="D116">
        <v>2022</v>
      </c>
      <c r="E116">
        <v>2202.1999999999998</v>
      </c>
      <c r="F116">
        <v>1146218.45</v>
      </c>
      <c r="G116">
        <v>45681.41</v>
      </c>
      <c r="H116">
        <v>27418.27</v>
      </c>
      <c r="I116">
        <v>1314805.02</v>
      </c>
      <c r="J116">
        <v>56636.12</v>
      </c>
      <c r="K116">
        <v>76010.66</v>
      </c>
      <c r="L116">
        <v>372167.76</v>
      </c>
      <c r="M116">
        <v>728185.67</v>
      </c>
      <c r="N116">
        <v>10673.61</v>
      </c>
      <c r="O116">
        <v>71131.199999999997</v>
      </c>
      <c r="P116">
        <v>1314805.02</v>
      </c>
      <c r="Q116">
        <v>0</v>
      </c>
      <c r="R116">
        <v>0</v>
      </c>
      <c r="S116">
        <v>14.5</v>
      </c>
      <c r="T116">
        <v>0</v>
      </c>
      <c r="U116">
        <v>0</v>
      </c>
      <c r="V116">
        <v>0</v>
      </c>
      <c r="W116">
        <v>0</v>
      </c>
      <c r="X116">
        <v>92448.04</v>
      </c>
      <c r="Y116">
        <v>12</v>
      </c>
      <c r="Z116">
        <v>34908.730000000003</v>
      </c>
      <c r="AA116">
        <v>4.8</v>
      </c>
      <c r="AB116">
        <v>0</v>
      </c>
      <c r="AC116">
        <v>0</v>
      </c>
      <c r="AD116">
        <v>0</v>
      </c>
      <c r="AE116">
        <v>0</v>
      </c>
      <c r="AF116">
        <v>48498.31</v>
      </c>
      <c r="AG116">
        <v>23487.17</v>
      </c>
      <c r="AH116">
        <v>2285.5300000000002</v>
      </c>
      <c r="AI116">
        <v>608.52</v>
      </c>
      <c r="AJ116">
        <v>74879.53</v>
      </c>
      <c r="AK116">
        <v>12319.96</v>
      </c>
      <c r="AL116">
        <v>87199.49</v>
      </c>
      <c r="AM116">
        <v>46185.08</v>
      </c>
      <c r="AN116">
        <v>11841.01</v>
      </c>
      <c r="AO116">
        <v>0</v>
      </c>
      <c r="AP116">
        <v>8411.58</v>
      </c>
      <c r="AQ116">
        <v>20252.59</v>
      </c>
      <c r="AR116">
        <v>859.44</v>
      </c>
      <c r="AS116">
        <v>0</v>
      </c>
      <c r="AT116">
        <v>16445.419999999998</v>
      </c>
      <c r="AU116">
        <v>17304.86</v>
      </c>
      <c r="AV116">
        <v>83742.53</v>
      </c>
      <c r="AW116">
        <v>3456.96</v>
      </c>
      <c r="AX116">
        <v>3456.96</v>
      </c>
      <c r="AY116" t="e">
        <v>#N/A</v>
      </c>
      <c r="AZ116" t="e">
        <v>#N/A</v>
      </c>
      <c r="BA116">
        <v>0</v>
      </c>
      <c r="BB116">
        <v>0</v>
      </c>
      <c r="BC116">
        <v>0</v>
      </c>
      <c r="BD116">
        <v>0</v>
      </c>
      <c r="BE116">
        <v>0</v>
      </c>
      <c r="BF116" t="e">
        <v>#N/A</v>
      </c>
      <c r="BG116">
        <v>0</v>
      </c>
      <c r="BH116">
        <v>0</v>
      </c>
      <c r="BI116">
        <v>0</v>
      </c>
      <c r="BJ116">
        <v>0</v>
      </c>
      <c r="BK116">
        <v>3.16</v>
      </c>
      <c r="BL116">
        <v>7.58</v>
      </c>
    </row>
    <row r="117" spans="1:64" x14ac:dyDescent="0.25">
      <c r="A117" t="str">
        <f t="shared" ref="A117:A120" si="32">A116</f>
        <v>Punjab National Bank</v>
      </c>
      <c r="B117" s="9">
        <f t="shared" ref="B117:B120" si="33">B112</f>
        <v>5.37</v>
      </c>
      <c r="C117">
        <v>44256</v>
      </c>
      <c r="D117">
        <v>2021</v>
      </c>
      <c r="E117">
        <v>2095.54</v>
      </c>
      <c r="F117">
        <v>1106332.47</v>
      </c>
      <c r="G117">
        <v>42840.31</v>
      </c>
      <c r="H117">
        <v>20522.52</v>
      </c>
      <c r="I117">
        <v>1260632.6200000001</v>
      </c>
      <c r="J117">
        <v>43958.83</v>
      </c>
      <c r="K117">
        <v>67390.880000000005</v>
      </c>
      <c r="L117">
        <v>392983.25</v>
      </c>
      <c r="M117">
        <v>674230.08</v>
      </c>
      <c r="N117">
        <v>11020.9</v>
      </c>
      <c r="O117">
        <v>71048.679999999993</v>
      </c>
      <c r="P117">
        <v>1260632.6200000001</v>
      </c>
      <c r="Q117">
        <v>10769</v>
      </c>
      <c r="R117">
        <v>101802</v>
      </c>
      <c r="S117">
        <v>14.32</v>
      </c>
      <c r="T117">
        <v>0</v>
      </c>
      <c r="U117">
        <v>11.49</v>
      </c>
      <c r="V117">
        <v>2.83</v>
      </c>
      <c r="W117">
        <v>0</v>
      </c>
      <c r="X117">
        <v>104423.42</v>
      </c>
      <c r="Y117">
        <v>14</v>
      </c>
      <c r="Z117">
        <v>38575.699999999997</v>
      </c>
      <c r="AA117">
        <v>5.73</v>
      </c>
      <c r="AB117">
        <v>6</v>
      </c>
      <c r="AC117">
        <v>0</v>
      </c>
      <c r="AD117">
        <v>40491.160000000003</v>
      </c>
      <c r="AE117">
        <v>383279.78</v>
      </c>
      <c r="AF117">
        <v>53351.199999999997</v>
      </c>
      <c r="AG117">
        <v>24565.82</v>
      </c>
      <c r="AH117">
        <v>1898.62</v>
      </c>
      <c r="AI117">
        <v>934.12</v>
      </c>
      <c r="AJ117">
        <v>80749.77</v>
      </c>
      <c r="AK117">
        <v>12811.85</v>
      </c>
      <c r="AL117">
        <v>93561.62</v>
      </c>
      <c r="AM117">
        <v>50272.79</v>
      </c>
      <c r="AN117">
        <v>12175.74</v>
      </c>
      <c r="AO117">
        <v>974.92</v>
      </c>
      <c r="AP117">
        <v>7158.09</v>
      </c>
      <c r="AQ117">
        <v>20308.75</v>
      </c>
      <c r="AR117">
        <v>1457.78</v>
      </c>
      <c r="AS117">
        <v>0</v>
      </c>
      <c r="AT117">
        <v>19500.68</v>
      </c>
      <c r="AU117">
        <v>20958.46</v>
      </c>
      <c r="AV117">
        <v>91540</v>
      </c>
      <c r="AW117">
        <v>2021.62</v>
      </c>
      <c r="AX117">
        <v>2021.62</v>
      </c>
      <c r="AY117" t="e">
        <v>#N/A</v>
      </c>
      <c r="AZ117" t="e">
        <v>#N/A</v>
      </c>
      <c r="BA117">
        <v>2021.62</v>
      </c>
      <c r="BB117">
        <v>0</v>
      </c>
      <c r="BC117">
        <v>505.4</v>
      </c>
      <c r="BD117">
        <v>1036.1199999999999</v>
      </c>
      <c r="BE117">
        <v>0</v>
      </c>
      <c r="BF117" t="e">
        <v>#N/A</v>
      </c>
      <c r="BG117">
        <v>0</v>
      </c>
      <c r="BH117">
        <v>2021.62</v>
      </c>
      <c r="BI117">
        <v>0</v>
      </c>
      <c r="BJ117">
        <v>0</v>
      </c>
      <c r="BK117">
        <v>2.08</v>
      </c>
      <c r="BL117" s="4">
        <f>15.15/2</f>
        <v>7.5750000000000002</v>
      </c>
    </row>
    <row r="118" spans="1:64" x14ac:dyDescent="0.25">
      <c r="A118" t="str">
        <f t="shared" si="32"/>
        <v>Punjab National Bank</v>
      </c>
      <c r="B118" s="9">
        <f t="shared" si="33"/>
        <v>4.2666700000000004</v>
      </c>
      <c r="C118">
        <v>43891</v>
      </c>
      <c r="D118">
        <v>2020</v>
      </c>
      <c r="E118">
        <v>2095.54</v>
      </c>
      <c r="F118">
        <v>1106332.47</v>
      </c>
      <c r="G118">
        <v>42840.31</v>
      </c>
      <c r="H118">
        <v>20522.53</v>
      </c>
      <c r="I118">
        <v>1260632.6200000001</v>
      </c>
      <c r="J118">
        <v>43958.83</v>
      </c>
      <c r="K118">
        <v>67390.880000000005</v>
      </c>
      <c r="L118">
        <v>392983.25</v>
      </c>
      <c r="M118">
        <v>674230.08</v>
      </c>
      <c r="N118">
        <v>11020.9</v>
      </c>
      <c r="O118">
        <v>71048.679999999993</v>
      </c>
      <c r="P118">
        <v>1260632.6200000001</v>
      </c>
      <c r="Q118">
        <v>0</v>
      </c>
      <c r="R118">
        <v>0</v>
      </c>
      <c r="S118">
        <v>14.32</v>
      </c>
      <c r="T118">
        <v>0</v>
      </c>
      <c r="U118">
        <v>0</v>
      </c>
      <c r="V118">
        <v>0</v>
      </c>
      <c r="W118">
        <v>0</v>
      </c>
      <c r="X118">
        <v>104423.42</v>
      </c>
      <c r="Y118">
        <v>14</v>
      </c>
      <c r="Z118">
        <v>38575.699999999997</v>
      </c>
      <c r="AA118">
        <v>5.73</v>
      </c>
      <c r="AB118">
        <v>0</v>
      </c>
      <c r="AC118">
        <v>0</v>
      </c>
      <c r="AD118">
        <v>0</v>
      </c>
      <c r="AE118">
        <v>0</v>
      </c>
      <c r="AF118">
        <v>35814.959999999999</v>
      </c>
      <c r="AG118">
        <v>15332.6</v>
      </c>
      <c r="AH118">
        <v>2510.2199999999998</v>
      </c>
      <c r="AI118">
        <v>142.25</v>
      </c>
      <c r="AJ118">
        <v>53800.03</v>
      </c>
      <c r="AK118">
        <v>9274.1299999999992</v>
      </c>
      <c r="AL118">
        <v>63074.16</v>
      </c>
      <c r="AM118">
        <v>36362.239999999998</v>
      </c>
      <c r="AN118">
        <v>6961.68</v>
      </c>
      <c r="AO118">
        <v>607.67999999999995</v>
      </c>
      <c r="AP118">
        <v>4404.01</v>
      </c>
      <c r="AQ118">
        <v>11973.37</v>
      </c>
      <c r="AR118">
        <v>402.79</v>
      </c>
      <c r="AS118">
        <v>0</v>
      </c>
      <c r="AT118">
        <v>13999.56</v>
      </c>
      <c r="AU118">
        <v>14402.35</v>
      </c>
      <c r="AV118">
        <v>62737.97</v>
      </c>
      <c r="AW118">
        <v>336.19</v>
      </c>
      <c r="AX118">
        <v>336.19</v>
      </c>
      <c r="AY118" t="e">
        <v>#N/A</v>
      </c>
      <c r="AZ118" t="e">
        <v>#N/A</v>
      </c>
      <c r="BA118">
        <v>336.19</v>
      </c>
      <c r="BB118">
        <v>0</v>
      </c>
      <c r="BC118">
        <v>84.05</v>
      </c>
      <c r="BD118">
        <v>203.63</v>
      </c>
      <c r="BE118">
        <v>0</v>
      </c>
      <c r="BF118" t="e">
        <v>#N/A</v>
      </c>
      <c r="BG118">
        <v>0</v>
      </c>
      <c r="BH118">
        <v>336.19</v>
      </c>
      <c r="BI118">
        <v>0</v>
      </c>
      <c r="BJ118">
        <v>0</v>
      </c>
      <c r="BK118">
        <v>0.62</v>
      </c>
      <c r="BL118" s="5">
        <f>17.35/2</f>
        <v>8.6750000000000007</v>
      </c>
    </row>
    <row r="119" spans="1:64" x14ac:dyDescent="0.25">
      <c r="A119" t="str">
        <f t="shared" si="32"/>
        <v>Punjab National Bank</v>
      </c>
      <c r="B119" s="9">
        <f t="shared" si="33"/>
        <v>4.2666666666666666</v>
      </c>
      <c r="C119">
        <v>43525</v>
      </c>
      <c r="D119">
        <v>2019</v>
      </c>
      <c r="E119">
        <v>1347.51</v>
      </c>
      <c r="F119">
        <v>703846.32</v>
      </c>
      <c r="G119">
        <v>50225.43</v>
      </c>
      <c r="H119">
        <v>14236.68</v>
      </c>
      <c r="I119">
        <v>830665.91</v>
      </c>
      <c r="J119">
        <v>38397.85</v>
      </c>
      <c r="K119">
        <v>37595.18</v>
      </c>
      <c r="L119">
        <v>240465.64</v>
      </c>
      <c r="M119">
        <v>471827.72</v>
      </c>
      <c r="N119">
        <v>7239.07</v>
      </c>
      <c r="O119">
        <v>35140.449999999997</v>
      </c>
      <c r="P119">
        <v>830665.91</v>
      </c>
      <c r="Q119">
        <v>7040</v>
      </c>
      <c r="R119">
        <v>68781</v>
      </c>
      <c r="S119">
        <v>14</v>
      </c>
      <c r="T119">
        <v>0</v>
      </c>
      <c r="U119">
        <v>12</v>
      </c>
      <c r="V119">
        <v>2</v>
      </c>
      <c r="W119">
        <v>0</v>
      </c>
      <c r="X119">
        <v>73478.759999999995</v>
      </c>
      <c r="Y119">
        <v>14</v>
      </c>
      <c r="Z119">
        <v>27218.9</v>
      </c>
      <c r="AA119">
        <v>5.78</v>
      </c>
      <c r="AB119">
        <v>6</v>
      </c>
      <c r="AC119">
        <v>0</v>
      </c>
      <c r="AD119">
        <v>28049.91</v>
      </c>
      <c r="AE119">
        <v>210800.74</v>
      </c>
      <c r="AF119">
        <v>35086.21</v>
      </c>
      <c r="AG119">
        <v>14105.97</v>
      </c>
      <c r="AH119">
        <v>1891.39</v>
      </c>
      <c r="AI119">
        <v>226.68</v>
      </c>
      <c r="AJ119">
        <v>51310.25</v>
      </c>
      <c r="AK119">
        <v>7377.41</v>
      </c>
      <c r="AL119">
        <v>58687.66</v>
      </c>
      <c r="AM119">
        <v>34153.94</v>
      </c>
      <c r="AN119">
        <v>6963.16</v>
      </c>
      <c r="AO119">
        <v>578.02</v>
      </c>
      <c r="AP119">
        <v>3997.29</v>
      </c>
      <c r="AQ119">
        <v>11538.47</v>
      </c>
      <c r="AR119">
        <v>17.149999999999999</v>
      </c>
      <c r="AS119">
        <v>-5387.42</v>
      </c>
      <c r="AT119">
        <v>28341.01</v>
      </c>
      <c r="AU119">
        <v>22970.74</v>
      </c>
      <c r="AV119">
        <v>68663.149999999994</v>
      </c>
      <c r="AW119">
        <v>-9975.49</v>
      </c>
      <c r="AX119">
        <v>-9975.49</v>
      </c>
      <c r="AY119" t="e">
        <v>#N/A</v>
      </c>
      <c r="AZ119" t="e">
        <v>#N/A</v>
      </c>
      <c r="BA119">
        <v>-9975.49</v>
      </c>
      <c r="BB119">
        <v>0</v>
      </c>
      <c r="BC119">
        <v>0</v>
      </c>
      <c r="BD119">
        <v>86.13</v>
      </c>
      <c r="BE119">
        <v>-134.32</v>
      </c>
      <c r="BF119" t="e">
        <v>#N/A</v>
      </c>
      <c r="BG119">
        <v>-9927.2999999999993</v>
      </c>
      <c r="BH119">
        <v>-9975.49</v>
      </c>
      <c r="BI119">
        <v>0</v>
      </c>
      <c r="BJ119">
        <v>0</v>
      </c>
      <c r="BK119">
        <v>-30.94</v>
      </c>
      <c r="BL119" s="2">
        <f>+(9.4+9.75)/2</f>
        <v>9.5749999999999993</v>
      </c>
    </row>
    <row r="120" spans="1:64" x14ac:dyDescent="0.25">
      <c r="A120" t="str">
        <f t="shared" si="32"/>
        <v>Punjab National Bank</v>
      </c>
      <c r="B120" s="9">
        <f t="shared" si="33"/>
        <v>5.71</v>
      </c>
      <c r="C120">
        <v>43160</v>
      </c>
      <c r="D120">
        <v>2018</v>
      </c>
      <c r="E120">
        <v>1347.51</v>
      </c>
      <c r="F120">
        <v>703846.32</v>
      </c>
      <c r="G120">
        <v>50225.43</v>
      </c>
      <c r="H120">
        <v>14236.68</v>
      </c>
      <c r="I120">
        <v>830665.91</v>
      </c>
      <c r="J120">
        <v>38397.85</v>
      </c>
      <c r="K120">
        <v>37595.18</v>
      </c>
      <c r="L120">
        <v>240465.64</v>
      </c>
      <c r="M120">
        <v>471827.72</v>
      </c>
      <c r="N120">
        <v>7239.07</v>
      </c>
      <c r="O120">
        <v>35140.449999999997</v>
      </c>
      <c r="P120">
        <v>830665.91</v>
      </c>
      <c r="Q120">
        <v>0</v>
      </c>
      <c r="R120">
        <v>0</v>
      </c>
      <c r="S120">
        <v>14</v>
      </c>
      <c r="T120">
        <v>0</v>
      </c>
      <c r="U120">
        <v>0</v>
      </c>
      <c r="V120">
        <v>0</v>
      </c>
      <c r="W120">
        <v>0</v>
      </c>
      <c r="X120">
        <v>73478.759999999995</v>
      </c>
      <c r="Y120">
        <v>14</v>
      </c>
      <c r="Z120">
        <v>27218.89</v>
      </c>
      <c r="AA120">
        <v>5.78</v>
      </c>
      <c r="AB120">
        <v>0</v>
      </c>
      <c r="AC120">
        <v>0</v>
      </c>
      <c r="AD120">
        <v>0</v>
      </c>
      <c r="AE120">
        <v>0</v>
      </c>
      <c r="AF120">
        <v>31833.08</v>
      </c>
      <c r="AG120">
        <v>13946.98</v>
      </c>
      <c r="AH120">
        <v>2001.42</v>
      </c>
      <c r="AI120">
        <v>214.28</v>
      </c>
      <c r="AJ120">
        <v>47995.77</v>
      </c>
      <c r="AK120">
        <v>8880.8700000000008</v>
      </c>
      <c r="AL120">
        <v>56876.639999999999</v>
      </c>
      <c r="AM120">
        <v>33073.360000000001</v>
      </c>
      <c r="AN120">
        <v>9168.7999999999993</v>
      </c>
      <c r="AO120">
        <v>576.16999999999996</v>
      </c>
      <c r="AP120">
        <v>3764.11</v>
      </c>
      <c r="AQ120">
        <v>13509.07</v>
      </c>
      <c r="AR120">
        <v>-7292.26</v>
      </c>
      <c r="AS120">
        <v>0</v>
      </c>
      <c r="AT120">
        <v>29869.279999999999</v>
      </c>
      <c r="AU120">
        <v>22577.02</v>
      </c>
      <c r="AV120">
        <v>69159.460000000006</v>
      </c>
      <c r="AW120">
        <v>-12282.82</v>
      </c>
      <c r="AX120">
        <v>-12282.82</v>
      </c>
      <c r="AY120" t="e">
        <v>#N/A</v>
      </c>
      <c r="AZ120" t="e">
        <v>#N/A</v>
      </c>
      <c r="BA120">
        <v>-12282.82</v>
      </c>
      <c r="BB120">
        <v>0</v>
      </c>
      <c r="BC120">
        <v>0</v>
      </c>
      <c r="BD120">
        <v>1024.93</v>
      </c>
      <c r="BE120">
        <v>-13307.75</v>
      </c>
      <c r="BF120" t="e">
        <v>#N/A</v>
      </c>
      <c r="BG120">
        <v>0</v>
      </c>
      <c r="BH120">
        <v>-12282.82</v>
      </c>
      <c r="BI120">
        <v>0</v>
      </c>
      <c r="BJ120">
        <v>0</v>
      </c>
      <c r="BK120">
        <v>-55.39</v>
      </c>
      <c r="BL120" s="4">
        <v>9.5000000000000001E-2</v>
      </c>
    </row>
    <row r="121" spans="1:64" x14ac:dyDescent="0.25">
      <c r="A121" t="s">
        <v>87</v>
      </c>
      <c r="B121" s="9">
        <f>B116</f>
        <v>6.375</v>
      </c>
      <c r="C121" t="s">
        <v>62</v>
      </c>
      <c r="D121">
        <v>2022</v>
      </c>
      <c r="E121">
        <v>253.01</v>
      </c>
      <c r="F121">
        <v>12402.89</v>
      </c>
      <c r="G121">
        <v>150</v>
      </c>
      <c r="H121">
        <v>342.87</v>
      </c>
      <c r="I121">
        <v>13795.76</v>
      </c>
      <c r="J121">
        <v>678.4</v>
      </c>
      <c r="K121">
        <v>57.44</v>
      </c>
      <c r="L121">
        <v>4044.06</v>
      </c>
      <c r="M121">
        <v>8141.98</v>
      </c>
      <c r="N121">
        <v>221</v>
      </c>
      <c r="O121">
        <v>652.88</v>
      </c>
      <c r="P121">
        <v>13795.76</v>
      </c>
      <c r="Q121">
        <v>0</v>
      </c>
      <c r="R121">
        <v>0</v>
      </c>
      <c r="S121">
        <v>0.1</v>
      </c>
      <c r="T121">
        <v>0</v>
      </c>
      <c r="U121">
        <v>0</v>
      </c>
      <c r="V121">
        <v>0</v>
      </c>
      <c r="W121">
        <v>0</v>
      </c>
      <c r="X121">
        <v>533.54</v>
      </c>
      <c r="Y121">
        <v>0</v>
      </c>
      <c r="Z121">
        <v>232.16</v>
      </c>
      <c r="AA121">
        <v>0.03</v>
      </c>
      <c r="AB121">
        <v>0</v>
      </c>
      <c r="AC121">
        <v>0</v>
      </c>
      <c r="AD121">
        <v>0</v>
      </c>
      <c r="AE121">
        <v>0</v>
      </c>
      <c r="AF121">
        <v>650.12</v>
      </c>
      <c r="AG121">
        <v>245.63</v>
      </c>
      <c r="AH121">
        <v>11.43</v>
      </c>
      <c r="AI121">
        <v>9.4600000000000009</v>
      </c>
      <c r="AJ121">
        <v>916.64</v>
      </c>
      <c r="AK121">
        <v>169.12</v>
      </c>
      <c r="AL121">
        <v>1085.76</v>
      </c>
      <c r="AM121">
        <v>554.32000000000005</v>
      </c>
      <c r="AN121">
        <v>234.61</v>
      </c>
      <c r="AO121">
        <v>0</v>
      </c>
      <c r="AP121">
        <v>162.53</v>
      </c>
      <c r="AQ121">
        <v>397.14</v>
      </c>
      <c r="AR121">
        <v>1.19</v>
      </c>
      <c r="AS121">
        <v>0</v>
      </c>
      <c r="AT121">
        <v>97.21</v>
      </c>
      <c r="AU121">
        <v>98.4</v>
      </c>
      <c r="AV121">
        <v>1049.8599999999999</v>
      </c>
      <c r="AW121">
        <v>35.9</v>
      </c>
      <c r="AX121">
        <v>35.9</v>
      </c>
      <c r="AY121">
        <v>0</v>
      </c>
      <c r="AZ121" t="e">
        <v>#N/A</v>
      </c>
      <c r="BA121">
        <v>0</v>
      </c>
      <c r="BB121">
        <v>0</v>
      </c>
      <c r="BC121">
        <v>0</v>
      </c>
      <c r="BD121">
        <v>0</v>
      </c>
      <c r="BE121" t="e">
        <v>#N/A</v>
      </c>
      <c r="BF121" t="e">
        <v>#N/A</v>
      </c>
      <c r="BG121">
        <v>0</v>
      </c>
      <c r="BH121">
        <v>0</v>
      </c>
      <c r="BI121">
        <v>0</v>
      </c>
      <c r="BJ121">
        <v>0</v>
      </c>
      <c r="BK121">
        <v>1.42</v>
      </c>
      <c r="BL121">
        <v>7.58</v>
      </c>
    </row>
    <row r="122" spans="1:64" x14ac:dyDescent="0.25">
      <c r="A122" t="str">
        <f t="shared" ref="A122:A125" si="34">A121</f>
        <v>Dhanlaxmi Bank</v>
      </c>
      <c r="B122" s="9">
        <f t="shared" ref="B122:B125" si="35">B117</f>
        <v>5.37</v>
      </c>
      <c r="C122">
        <v>44256</v>
      </c>
      <c r="D122">
        <v>2021</v>
      </c>
      <c r="E122">
        <v>253.01</v>
      </c>
      <c r="F122">
        <v>11711.9</v>
      </c>
      <c r="G122">
        <v>150</v>
      </c>
      <c r="H122">
        <v>370.5</v>
      </c>
      <c r="I122">
        <v>13096.51</v>
      </c>
      <c r="J122">
        <v>602.12</v>
      </c>
      <c r="K122">
        <v>382.85</v>
      </c>
      <c r="L122">
        <v>4438.97</v>
      </c>
      <c r="M122">
        <v>6787.4</v>
      </c>
      <c r="N122">
        <v>224.93</v>
      </c>
      <c r="O122">
        <v>660.24</v>
      </c>
      <c r="P122">
        <v>13096.51</v>
      </c>
      <c r="Q122">
        <v>245</v>
      </c>
      <c r="R122">
        <v>1656</v>
      </c>
      <c r="S122">
        <v>14.47</v>
      </c>
      <c r="T122">
        <v>0</v>
      </c>
      <c r="U122">
        <v>11.31</v>
      </c>
      <c r="V122">
        <v>3.16</v>
      </c>
      <c r="W122">
        <v>0</v>
      </c>
      <c r="X122">
        <v>657.21</v>
      </c>
      <c r="Y122">
        <v>9</v>
      </c>
      <c r="Z122">
        <v>322.92</v>
      </c>
      <c r="AA122">
        <v>4.76</v>
      </c>
      <c r="AB122">
        <v>5</v>
      </c>
      <c r="AC122">
        <v>0</v>
      </c>
      <c r="AD122">
        <v>301.31</v>
      </c>
      <c r="AE122">
        <v>412.8</v>
      </c>
      <c r="AF122">
        <v>658.52</v>
      </c>
      <c r="AG122">
        <v>241.23</v>
      </c>
      <c r="AH122">
        <v>17.57</v>
      </c>
      <c r="AI122">
        <v>13.43</v>
      </c>
      <c r="AJ122">
        <v>930.75</v>
      </c>
      <c r="AK122">
        <v>141.47999999999999</v>
      </c>
      <c r="AL122">
        <v>1072.23</v>
      </c>
      <c r="AM122">
        <v>601.1</v>
      </c>
      <c r="AN122">
        <v>225.37</v>
      </c>
      <c r="AO122">
        <v>15.33</v>
      </c>
      <c r="AP122">
        <v>125.34</v>
      </c>
      <c r="AQ122">
        <v>366.04</v>
      </c>
      <c r="AR122">
        <v>0</v>
      </c>
      <c r="AS122">
        <v>5.44</v>
      </c>
      <c r="AT122">
        <v>62.46</v>
      </c>
      <c r="AU122">
        <v>67.900000000000006</v>
      </c>
      <c r="AV122">
        <v>1035.04</v>
      </c>
      <c r="AW122">
        <v>37.19</v>
      </c>
      <c r="AX122">
        <v>37.19</v>
      </c>
      <c r="AY122">
        <v>-836.75</v>
      </c>
      <c r="AZ122" t="e">
        <v>#N/A</v>
      </c>
      <c r="BA122">
        <v>-799.56</v>
      </c>
      <c r="BB122">
        <v>0</v>
      </c>
      <c r="BC122">
        <v>9.3000000000000007</v>
      </c>
      <c r="BD122">
        <v>21.72</v>
      </c>
      <c r="BE122" t="e">
        <v>#N/A</v>
      </c>
      <c r="BF122" t="e">
        <v>#N/A</v>
      </c>
      <c r="BG122">
        <v>-836.75</v>
      </c>
      <c r="BH122">
        <v>-799.56</v>
      </c>
      <c r="BI122">
        <v>0</v>
      </c>
      <c r="BJ122">
        <v>0</v>
      </c>
      <c r="BK122">
        <v>1.47</v>
      </c>
      <c r="BL122" s="4">
        <f>15.15/2</f>
        <v>7.5750000000000002</v>
      </c>
    </row>
    <row r="123" spans="1:64" x14ac:dyDescent="0.25">
      <c r="A123" t="str">
        <f t="shared" si="34"/>
        <v>Dhanlaxmi Bank</v>
      </c>
      <c r="B123" s="9">
        <f t="shared" si="35"/>
        <v>4.2666700000000004</v>
      </c>
      <c r="C123">
        <v>43891</v>
      </c>
      <c r="D123">
        <v>2020</v>
      </c>
      <c r="E123">
        <v>253.01</v>
      </c>
      <c r="F123">
        <v>11711.9</v>
      </c>
      <c r="G123">
        <v>150</v>
      </c>
      <c r="H123">
        <v>370.51</v>
      </c>
      <c r="I123">
        <v>13096.51</v>
      </c>
      <c r="J123">
        <v>602.12</v>
      </c>
      <c r="K123">
        <v>382.85</v>
      </c>
      <c r="L123">
        <v>4438.97</v>
      </c>
      <c r="M123">
        <v>6787.4</v>
      </c>
      <c r="N123">
        <v>224.93</v>
      </c>
      <c r="O123">
        <v>660.24</v>
      </c>
      <c r="P123">
        <v>13096.51</v>
      </c>
      <c r="Q123">
        <v>0</v>
      </c>
      <c r="R123">
        <v>0</v>
      </c>
      <c r="S123">
        <v>0.14000000000000001</v>
      </c>
      <c r="T123">
        <v>0</v>
      </c>
      <c r="U123">
        <v>0</v>
      </c>
      <c r="V123">
        <v>0</v>
      </c>
      <c r="W123">
        <v>0</v>
      </c>
      <c r="X123">
        <v>657.21</v>
      </c>
      <c r="Y123">
        <v>0</v>
      </c>
      <c r="Z123">
        <v>322.92</v>
      </c>
      <c r="AA123">
        <v>0.05</v>
      </c>
      <c r="AB123">
        <v>0</v>
      </c>
      <c r="AC123">
        <v>0</v>
      </c>
      <c r="AD123">
        <v>0</v>
      </c>
      <c r="AE123">
        <v>0</v>
      </c>
      <c r="AF123">
        <v>694.26</v>
      </c>
      <c r="AG123">
        <v>269.24</v>
      </c>
      <c r="AH123">
        <v>8.48</v>
      </c>
      <c r="AI123">
        <v>15.61</v>
      </c>
      <c r="AJ123">
        <v>987.59</v>
      </c>
      <c r="AK123">
        <v>112.85</v>
      </c>
      <c r="AL123">
        <v>1100.44</v>
      </c>
      <c r="AM123">
        <v>614.41</v>
      </c>
      <c r="AN123">
        <v>184.62</v>
      </c>
      <c r="AO123">
        <v>13.32</v>
      </c>
      <c r="AP123">
        <v>126.12</v>
      </c>
      <c r="AQ123">
        <v>324.06</v>
      </c>
      <c r="AR123">
        <v>0</v>
      </c>
      <c r="AS123">
        <v>-19.7</v>
      </c>
      <c r="AT123">
        <v>115.89</v>
      </c>
      <c r="AU123">
        <v>96.19</v>
      </c>
      <c r="AV123">
        <v>1034.6600000000001</v>
      </c>
      <c r="AW123">
        <v>65.78</v>
      </c>
      <c r="AX123">
        <v>65.78</v>
      </c>
      <c r="AY123">
        <v>-862.63</v>
      </c>
      <c r="AZ123" t="e">
        <v>#N/A</v>
      </c>
      <c r="BA123">
        <v>-796.85</v>
      </c>
      <c r="BB123">
        <v>0</v>
      </c>
      <c r="BC123">
        <v>16.45</v>
      </c>
      <c r="BD123">
        <v>7.79</v>
      </c>
      <c r="BE123" t="e">
        <v>#N/A</v>
      </c>
      <c r="BF123" t="e">
        <v>#N/A</v>
      </c>
      <c r="BG123">
        <v>-836.75</v>
      </c>
      <c r="BH123">
        <v>-796.85</v>
      </c>
      <c r="BI123">
        <v>0</v>
      </c>
      <c r="BJ123">
        <v>0</v>
      </c>
      <c r="BK123">
        <v>2.6</v>
      </c>
      <c r="BL123" s="5">
        <f>17.35/2</f>
        <v>8.6750000000000007</v>
      </c>
    </row>
    <row r="124" spans="1:64" x14ac:dyDescent="0.25">
      <c r="A124" t="str">
        <f t="shared" si="34"/>
        <v>Dhanlaxmi Bank</v>
      </c>
      <c r="B124" s="9">
        <f t="shared" si="35"/>
        <v>4.2666666666666666</v>
      </c>
      <c r="C124">
        <v>43525</v>
      </c>
      <c r="D124">
        <v>2019</v>
      </c>
      <c r="E124">
        <v>253.01</v>
      </c>
      <c r="F124">
        <v>10904.07</v>
      </c>
      <c r="G124">
        <v>177.5</v>
      </c>
      <c r="H124">
        <v>356.61</v>
      </c>
      <c r="I124">
        <v>12265.09</v>
      </c>
      <c r="J124">
        <v>548.52</v>
      </c>
      <c r="K124">
        <v>580.82000000000005</v>
      </c>
      <c r="L124">
        <v>3682.4</v>
      </c>
      <c r="M124">
        <v>6496.1</v>
      </c>
      <c r="N124">
        <v>213.7</v>
      </c>
      <c r="O124">
        <v>743.55</v>
      </c>
      <c r="P124">
        <v>12265.09</v>
      </c>
      <c r="Q124">
        <v>247</v>
      </c>
      <c r="R124">
        <v>1714</v>
      </c>
      <c r="S124">
        <v>14.41</v>
      </c>
      <c r="T124">
        <v>0</v>
      </c>
      <c r="U124">
        <v>10.69</v>
      </c>
      <c r="V124">
        <v>3.72</v>
      </c>
      <c r="W124">
        <v>0</v>
      </c>
      <c r="X124">
        <v>401.22</v>
      </c>
      <c r="Y124">
        <v>6</v>
      </c>
      <c r="Z124">
        <v>100.94</v>
      </c>
      <c r="AA124">
        <v>1.55</v>
      </c>
      <c r="AB124">
        <v>2</v>
      </c>
      <c r="AC124">
        <v>0</v>
      </c>
      <c r="AD124">
        <v>310.77</v>
      </c>
      <c r="AE124">
        <v>502.8</v>
      </c>
      <c r="AF124">
        <v>634.03</v>
      </c>
      <c r="AG124">
        <v>308.83</v>
      </c>
      <c r="AH124">
        <v>11.64</v>
      </c>
      <c r="AI124">
        <v>16.98</v>
      </c>
      <c r="AJ124">
        <v>971.49</v>
      </c>
      <c r="AK124">
        <v>52.73</v>
      </c>
      <c r="AL124">
        <v>1024.22</v>
      </c>
      <c r="AM124">
        <v>624.72</v>
      </c>
      <c r="AN124">
        <v>161.43</v>
      </c>
      <c r="AO124">
        <v>11.26</v>
      </c>
      <c r="AP124">
        <v>131.88999999999999</v>
      </c>
      <c r="AQ124">
        <v>304.58</v>
      </c>
      <c r="AR124">
        <v>0</v>
      </c>
      <c r="AS124">
        <v>0</v>
      </c>
      <c r="AT124">
        <v>83.26</v>
      </c>
      <c r="AU124">
        <v>83.26</v>
      </c>
      <c r="AV124">
        <v>1012.55</v>
      </c>
      <c r="AW124">
        <v>11.67</v>
      </c>
      <c r="AX124">
        <v>11.67</v>
      </c>
      <c r="AY124">
        <v>-865.48</v>
      </c>
      <c r="AZ124" t="e">
        <v>#N/A</v>
      </c>
      <c r="BA124">
        <v>-853.81</v>
      </c>
      <c r="BB124">
        <v>0</v>
      </c>
      <c r="BC124">
        <v>2.92</v>
      </c>
      <c r="BD124">
        <v>0.02</v>
      </c>
      <c r="BE124" t="e">
        <v>#N/A</v>
      </c>
      <c r="BF124" t="e">
        <v>#N/A</v>
      </c>
      <c r="BG124">
        <v>-862.63</v>
      </c>
      <c r="BH124">
        <v>-853.81</v>
      </c>
      <c r="BI124">
        <v>0</v>
      </c>
      <c r="BJ124">
        <v>0</v>
      </c>
      <c r="BK124">
        <v>0.46</v>
      </c>
      <c r="BL124" s="2">
        <f>+(9.4+9.75)/2</f>
        <v>9.5749999999999993</v>
      </c>
    </row>
    <row r="125" spans="1:64" x14ac:dyDescent="0.25">
      <c r="A125" t="str">
        <f t="shared" si="34"/>
        <v>Dhanlaxmi Bank</v>
      </c>
      <c r="B125" s="9">
        <f t="shared" si="35"/>
        <v>5.71</v>
      </c>
      <c r="C125">
        <v>43160</v>
      </c>
      <c r="D125">
        <v>2018</v>
      </c>
      <c r="E125">
        <v>253.01</v>
      </c>
      <c r="F125">
        <v>10904.07</v>
      </c>
      <c r="G125">
        <v>177.5</v>
      </c>
      <c r="H125">
        <v>356.61</v>
      </c>
      <c r="I125">
        <v>12265.09</v>
      </c>
      <c r="J125">
        <v>548.52</v>
      </c>
      <c r="K125">
        <v>580.82000000000005</v>
      </c>
      <c r="L125">
        <v>3682.4</v>
      </c>
      <c r="M125">
        <v>6496.1</v>
      </c>
      <c r="N125">
        <v>213.7</v>
      </c>
      <c r="O125">
        <v>743.55</v>
      </c>
      <c r="P125">
        <v>12265.09</v>
      </c>
      <c r="Q125">
        <v>0</v>
      </c>
      <c r="R125">
        <v>0</v>
      </c>
      <c r="S125">
        <v>14</v>
      </c>
      <c r="T125">
        <v>0</v>
      </c>
      <c r="U125">
        <v>0</v>
      </c>
      <c r="V125">
        <v>0</v>
      </c>
      <c r="W125">
        <v>0</v>
      </c>
      <c r="X125">
        <v>401.22</v>
      </c>
      <c r="Y125">
        <v>6</v>
      </c>
      <c r="Z125">
        <v>100.94</v>
      </c>
      <c r="AA125">
        <v>1.55</v>
      </c>
      <c r="AB125">
        <v>1</v>
      </c>
      <c r="AC125">
        <v>0</v>
      </c>
      <c r="AD125">
        <v>0</v>
      </c>
      <c r="AE125">
        <v>0</v>
      </c>
      <c r="AF125">
        <v>692.22</v>
      </c>
      <c r="AG125">
        <v>292.43</v>
      </c>
      <c r="AH125">
        <v>10.6</v>
      </c>
      <c r="AI125">
        <v>18.059999999999999</v>
      </c>
      <c r="AJ125">
        <v>1013.32</v>
      </c>
      <c r="AK125">
        <v>102.47</v>
      </c>
      <c r="AL125">
        <v>1115.78</v>
      </c>
      <c r="AM125">
        <v>667.52</v>
      </c>
      <c r="AN125">
        <v>163.58000000000001</v>
      </c>
      <c r="AO125">
        <v>13.46</v>
      </c>
      <c r="AP125">
        <v>125.05</v>
      </c>
      <c r="AQ125">
        <v>302.08999999999997</v>
      </c>
      <c r="AR125">
        <v>0</v>
      </c>
      <c r="AS125">
        <v>0</v>
      </c>
      <c r="AT125">
        <v>171.05</v>
      </c>
      <c r="AU125">
        <v>171.05</v>
      </c>
      <c r="AV125">
        <v>1140.6600000000001</v>
      </c>
      <c r="AW125">
        <v>-24.87</v>
      </c>
      <c r="AX125">
        <v>-24.87</v>
      </c>
      <c r="AY125">
        <v>-836.53</v>
      </c>
      <c r="AZ125" t="e">
        <v>#N/A</v>
      </c>
      <c r="BA125">
        <v>-861.4</v>
      </c>
      <c r="BB125">
        <v>0</v>
      </c>
      <c r="BC125">
        <v>0</v>
      </c>
      <c r="BD125">
        <v>4.08</v>
      </c>
      <c r="BE125" t="e">
        <v>#N/A</v>
      </c>
      <c r="BF125" t="e">
        <v>#N/A</v>
      </c>
      <c r="BG125">
        <v>-865.48</v>
      </c>
      <c r="BH125">
        <v>-861.4</v>
      </c>
      <c r="BI125">
        <v>0</v>
      </c>
      <c r="BJ125">
        <v>0</v>
      </c>
      <c r="BK125">
        <v>-0.98</v>
      </c>
      <c r="BL125" s="4">
        <v>9.5000000000000001E-2</v>
      </c>
    </row>
    <row r="126" spans="1:64" x14ac:dyDescent="0.25">
      <c r="A126" t="s">
        <v>88</v>
      </c>
      <c r="B126" s="9">
        <f>B121</f>
        <v>6.375</v>
      </c>
      <c r="C126" t="s">
        <v>62</v>
      </c>
      <c r="D126">
        <v>2022</v>
      </c>
      <c r="E126">
        <v>892.46</v>
      </c>
      <c r="F126">
        <v>4051534.12</v>
      </c>
      <c r="G126">
        <v>426043.38</v>
      </c>
      <c r="H126">
        <v>229931.85</v>
      </c>
      <c r="I126">
        <v>4987597.41</v>
      </c>
      <c r="J126">
        <v>257859.21</v>
      </c>
      <c r="K126">
        <v>136693.10999999999</v>
      </c>
      <c r="L126">
        <v>1481445.47</v>
      </c>
      <c r="M126">
        <v>2733966.59</v>
      </c>
      <c r="N126">
        <v>37708.160000000003</v>
      </c>
      <c r="O126">
        <v>339924.87</v>
      </c>
      <c r="P126">
        <v>4987597.41</v>
      </c>
      <c r="Q126">
        <v>0</v>
      </c>
      <c r="R126">
        <v>0</v>
      </c>
      <c r="S126">
        <v>13.83</v>
      </c>
      <c r="T126">
        <v>0</v>
      </c>
      <c r="U126">
        <v>0</v>
      </c>
      <c r="V126">
        <v>0</v>
      </c>
      <c r="W126">
        <v>0</v>
      </c>
      <c r="X126">
        <v>112023.37</v>
      </c>
      <c r="Y126">
        <v>4</v>
      </c>
      <c r="Z126">
        <v>27965.71</v>
      </c>
      <c r="AA126">
        <v>1.02</v>
      </c>
      <c r="AB126">
        <v>1</v>
      </c>
      <c r="AC126">
        <v>0</v>
      </c>
      <c r="AD126">
        <v>0</v>
      </c>
      <c r="AE126">
        <v>0</v>
      </c>
      <c r="AF126">
        <v>171823.73</v>
      </c>
      <c r="AG126">
        <v>84877.2</v>
      </c>
      <c r="AH126">
        <v>4377.91</v>
      </c>
      <c r="AI126">
        <v>14378.45</v>
      </c>
      <c r="AJ126">
        <v>275457.28999999998</v>
      </c>
      <c r="AK126">
        <v>40563.910000000003</v>
      </c>
      <c r="AL126">
        <v>316021.2</v>
      </c>
      <c r="AM126">
        <v>154749.70000000001</v>
      </c>
      <c r="AN126">
        <v>50143.6</v>
      </c>
      <c r="AO126">
        <v>0</v>
      </c>
      <c r="AP126">
        <v>35835.53</v>
      </c>
      <c r="AQ126">
        <v>85979.13</v>
      </c>
      <c r="AR126">
        <v>11745.87</v>
      </c>
      <c r="AS126">
        <v>0</v>
      </c>
      <c r="AT126">
        <v>24452.13</v>
      </c>
      <c r="AU126">
        <v>36198</v>
      </c>
      <c r="AV126">
        <v>276926.83</v>
      </c>
      <c r="AW126">
        <v>39094.370000000003</v>
      </c>
      <c r="AX126">
        <v>31675.98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35.49</v>
      </c>
      <c r="BL126">
        <v>7.58</v>
      </c>
    </row>
    <row r="127" spans="1:64" x14ac:dyDescent="0.25">
      <c r="A127" t="str">
        <f t="shared" ref="A127:A130" si="36">A126</f>
        <v>State Bank of India</v>
      </c>
      <c r="B127" s="9">
        <f t="shared" ref="B127:B130" si="37">B122</f>
        <v>5.37</v>
      </c>
      <c r="C127">
        <v>44256</v>
      </c>
      <c r="D127">
        <v>2021</v>
      </c>
      <c r="E127">
        <v>892.46</v>
      </c>
      <c r="F127">
        <v>3681277.08</v>
      </c>
      <c r="G127">
        <v>417297.7</v>
      </c>
      <c r="H127">
        <v>181979.66</v>
      </c>
      <c r="I127">
        <v>4534429.63</v>
      </c>
      <c r="J127">
        <v>213201.54</v>
      </c>
      <c r="K127">
        <v>129837.17</v>
      </c>
      <c r="L127">
        <v>1351705.21</v>
      </c>
      <c r="M127">
        <v>2449497.79</v>
      </c>
      <c r="N127">
        <v>38419.24</v>
      </c>
      <c r="O127">
        <v>351768.68</v>
      </c>
      <c r="P127">
        <v>4534429.63</v>
      </c>
      <c r="Q127">
        <v>22219</v>
      </c>
      <c r="R127">
        <v>245652</v>
      </c>
      <c r="S127">
        <v>13.74</v>
      </c>
      <c r="T127">
        <v>0</v>
      </c>
      <c r="U127">
        <v>11.44</v>
      </c>
      <c r="V127">
        <v>2.2999999999999998</v>
      </c>
      <c r="W127">
        <v>0</v>
      </c>
      <c r="X127">
        <v>126389</v>
      </c>
      <c r="Y127">
        <v>5</v>
      </c>
      <c r="Z127">
        <v>36809.72</v>
      </c>
      <c r="AA127">
        <v>1.5</v>
      </c>
      <c r="AB127">
        <v>2</v>
      </c>
      <c r="AC127">
        <v>0</v>
      </c>
      <c r="AD127">
        <v>1706949.91</v>
      </c>
      <c r="AE127">
        <v>1706949.91</v>
      </c>
      <c r="AF127">
        <v>171429.14</v>
      </c>
      <c r="AG127">
        <v>79808.09</v>
      </c>
      <c r="AH127">
        <v>4317.53</v>
      </c>
      <c r="AI127">
        <v>9595.8700000000008</v>
      </c>
      <c r="AJ127">
        <v>265150.63</v>
      </c>
      <c r="AK127">
        <v>43496.37</v>
      </c>
      <c r="AL127">
        <v>308647.01</v>
      </c>
      <c r="AM127">
        <v>154440.63</v>
      </c>
      <c r="AN127">
        <v>50936</v>
      </c>
      <c r="AO127">
        <v>3317.55</v>
      </c>
      <c r="AP127">
        <v>28398.67</v>
      </c>
      <c r="AQ127">
        <v>82652.22</v>
      </c>
      <c r="AR127">
        <v>10760.88</v>
      </c>
      <c r="AS127">
        <v>-3630.23</v>
      </c>
      <c r="AT127">
        <v>44013.03</v>
      </c>
      <c r="AU127">
        <v>51143.68</v>
      </c>
      <c r="AV127">
        <v>288236.53999999998</v>
      </c>
      <c r="AW127">
        <v>20410.47</v>
      </c>
      <c r="AX127">
        <v>20410.47</v>
      </c>
      <c r="AY127">
        <v>-10498.3</v>
      </c>
      <c r="AZ127">
        <v>0</v>
      </c>
      <c r="BA127">
        <v>9912.17</v>
      </c>
      <c r="BB127">
        <v>0</v>
      </c>
      <c r="BC127">
        <v>6123.14</v>
      </c>
      <c r="BD127">
        <v>1465.12</v>
      </c>
      <c r="BE127">
        <v>2354.9</v>
      </c>
      <c r="BF127">
        <v>3569.84</v>
      </c>
      <c r="BG127">
        <v>-3600.84</v>
      </c>
      <c r="BH127">
        <v>9912.17</v>
      </c>
      <c r="BI127">
        <v>0</v>
      </c>
      <c r="BJ127">
        <v>0</v>
      </c>
      <c r="BK127">
        <v>22.87</v>
      </c>
      <c r="BL127" s="4">
        <f>15.15/2</f>
        <v>7.5750000000000002</v>
      </c>
    </row>
    <row r="128" spans="1:64" x14ac:dyDescent="0.25">
      <c r="A128" t="str">
        <f t="shared" si="36"/>
        <v>State Bank of India</v>
      </c>
      <c r="B128" s="9">
        <f t="shared" si="37"/>
        <v>4.2666700000000004</v>
      </c>
      <c r="C128">
        <v>43891</v>
      </c>
      <c r="D128">
        <v>2020</v>
      </c>
      <c r="E128">
        <v>892.46</v>
      </c>
      <c r="F128">
        <v>3681277.08</v>
      </c>
      <c r="G128">
        <v>417297.7</v>
      </c>
      <c r="H128">
        <v>181979.66</v>
      </c>
      <c r="I128">
        <v>4534429.63</v>
      </c>
      <c r="J128">
        <v>213201.54</v>
      </c>
      <c r="K128">
        <v>129837.17</v>
      </c>
      <c r="L128">
        <v>1351705.21</v>
      </c>
      <c r="M128">
        <v>2449497.79</v>
      </c>
      <c r="N128">
        <v>38419.24</v>
      </c>
      <c r="O128">
        <v>351768.68</v>
      </c>
      <c r="P128">
        <v>4534429.63</v>
      </c>
      <c r="Q128">
        <v>0</v>
      </c>
      <c r="R128">
        <v>0</v>
      </c>
      <c r="S128">
        <v>13.74</v>
      </c>
      <c r="T128">
        <v>0</v>
      </c>
      <c r="U128">
        <v>0</v>
      </c>
      <c r="V128">
        <v>0</v>
      </c>
      <c r="W128">
        <v>0</v>
      </c>
      <c r="X128">
        <v>126389.02</v>
      </c>
      <c r="Y128">
        <v>5</v>
      </c>
      <c r="Z128">
        <v>36809.72</v>
      </c>
      <c r="AA128">
        <v>1.5</v>
      </c>
      <c r="AB128">
        <v>0</v>
      </c>
      <c r="AC128">
        <v>0</v>
      </c>
      <c r="AD128">
        <v>0</v>
      </c>
      <c r="AE128">
        <v>0</v>
      </c>
      <c r="AF128">
        <v>179748.84</v>
      </c>
      <c r="AG128">
        <v>68204.72</v>
      </c>
      <c r="AH128">
        <v>2920.41</v>
      </c>
      <c r="AI128">
        <v>6449.63</v>
      </c>
      <c r="AJ128">
        <v>257323.59</v>
      </c>
      <c r="AK128">
        <v>45221.48</v>
      </c>
      <c r="AL128">
        <v>302545.07</v>
      </c>
      <c r="AM128">
        <v>159238.76999999999</v>
      </c>
      <c r="AN128">
        <v>45714.97</v>
      </c>
      <c r="AO128">
        <v>3303.81</v>
      </c>
      <c r="AP128">
        <v>26154.91</v>
      </c>
      <c r="AQ128">
        <v>75173.69</v>
      </c>
      <c r="AR128">
        <v>2803.14</v>
      </c>
      <c r="AS128">
        <v>7510.99</v>
      </c>
      <c r="AT128">
        <v>43330.37</v>
      </c>
      <c r="AU128">
        <v>53644.5</v>
      </c>
      <c r="AV128">
        <v>288056.96000000002</v>
      </c>
      <c r="AW128">
        <v>14488.11</v>
      </c>
      <c r="AX128">
        <v>14488.11</v>
      </c>
      <c r="AY128">
        <v>-15226.06</v>
      </c>
      <c r="AZ128">
        <v>0</v>
      </c>
      <c r="BA128">
        <v>-737.94</v>
      </c>
      <c r="BB128">
        <v>0</v>
      </c>
      <c r="BC128">
        <v>4346.43</v>
      </c>
      <c r="BD128">
        <v>3985.84</v>
      </c>
      <c r="BE128">
        <v>1428.08</v>
      </c>
      <c r="BF128">
        <v>0</v>
      </c>
      <c r="BG128">
        <v>-10498.3</v>
      </c>
      <c r="BH128">
        <v>-737.94</v>
      </c>
      <c r="BI128">
        <v>0</v>
      </c>
      <c r="BJ128">
        <v>0</v>
      </c>
      <c r="BK128">
        <v>16.23</v>
      </c>
      <c r="BL128" s="5">
        <f>17.35/2</f>
        <v>8.6750000000000007</v>
      </c>
    </row>
    <row r="129" spans="1:64" x14ac:dyDescent="0.25">
      <c r="A129" t="str">
        <f t="shared" si="36"/>
        <v>State Bank of India</v>
      </c>
      <c r="B129" s="9">
        <f t="shared" si="37"/>
        <v>4.2666666666666666</v>
      </c>
      <c r="C129">
        <v>43525</v>
      </c>
      <c r="D129">
        <v>2019</v>
      </c>
      <c r="E129">
        <v>892.46</v>
      </c>
      <c r="F129">
        <v>3241620.73</v>
      </c>
      <c r="G129">
        <v>314655.65000000002</v>
      </c>
      <c r="H129">
        <v>163110.1</v>
      </c>
      <c r="I129">
        <v>3951393.92</v>
      </c>
      <c r="J129">
        <v>166735.78</v>
      </c>
      <c r="K129">
        <v>84361.23</v>
      </c>
      <c r="L129">
        <v>1046954.52</v>
      </c>
      <c r="M129">
        <v>2325289.56</v>
      </c>
      <c r="N129">
        <v>38439.279999999999</v>
      </c>
      <c r="O129">
        <v>289613.55</v>
      </c>
      <c r="P129">
        <v>3951393.92</v>
      </c>
      <c r="Q129">
        <v>22141</v>
      </c>
      <c r="R129">
        <v>249448</v>
      </c>
      <c r="S129">
        <v>13.13</v>
      </c>
      <c r="T129">
        <v>0</v>
      </c>
      <c r="U129">
        <v>10.71</v>
      </c>
      <c r="V129">
        <v>2.42</v>
      </c>
      <c r="W129">
        <v>0</v>
      </c>
      <c r="X129">
        <v>149091.85</v>
      </c>
      <c r="Y129">
        <v>6</v>
      </c>
      <c r="Z129">
        <v>51871.3</v>
      </c>
      <c r="AA129">
        <v>2.23</v>
      </c>
      <c r="AB129">
        <v>2</v>
      </c>
      <c r="AC129">
        <v>0</v>
      </c>
      <c r="AD129">
        <v>55758.16</v>
      </c>
      <c r="AE129">
        <v>1214994.6100000001</v>
      </c>
      <c r="AF129">
        <v>161640.23000000001</v>
      </c>
      <c r="AG129">
        <v>74406.16</v>
      </c>
      <c r="AH129">
        <v>1179.07</v>
      </c>
      <c r="AI129">
        <v>5643.19</v>
      </c>
      <c r="AJ129">
        <v>242868.65</v>
      </c>
      <c r="AK129">
        <v>35214.339999999997</v>
      </c>
      <c r="AL129">
        <v>278082.99</v>
      </c>
      <c r="AM129">
        <v>154519.78</v>
      </c>
      <c r="AN129">
        <v>41054.71</v>
      </c>
      <c r="AO129">
        <v>0</v>
      </c>
      <c r="AP129">
        <v>28633.02</v>
      </c>
      <c r="AQ129">
        <v>69687.73</v>
      </c>
      <c r="AR129">
        <v>745.25</v>
      </c>
      <c r="AS129">
        <v>0</v>
      </c>
      <c r="AT129">
        <v>53828.55</v>
      </c>
      <c r="AU129">
        <v>54573.8</v>
      </c>
      <c r="AV129">
        <v>278781.31</v>
      </c>
      <c r="AW129">
        <v>-698.32</v>
      </c>
      <c r="AX129">
        <v>862.23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0.97</v>
      </c>
      <c r="BL129" s="2">
        <f>+(9.4+9.75)/2</f>
        <v>9.5749999999999993</v>
      </c>
    </row>
    <row r="130" spans="1:64" x14ac:dyDescent="0.25">
      <c r="A130" t="str">
        <f t="shared" si="36"/>
        <v>State Bank of India</v>
      </c>
      <c r="B130" s="9">
        <f t="shared" si="37"/>
        <v>5.71</v>
      </c>
      <c r="C130">
        <v>43160</v>
      </c>
      <c r="D130">
        <v>2018</v>
      </c>
      <c r="E130">
        <v>892.46</v>
      </c>
      <c r="F130">
        <v>3241620.73</v>
      </c>
      <c r="G130">
        <v>314655.65000000002</v>
      </c>
      <c r="H130">
        <v>163110.10999999999</v>
      </c>
      <c r="I130">
        <v>3951393.92</v>
      </c>
      <c r="J130">
        <v>166735.78</v>
      </c>
      <c r="K130">
        <v>84361.23</v>
      </c>
      <c r="L130">
        <v>1046954.52</v>
      </c>
      <c r="M130">
        <v>2325289.56</v>
      </c>
      <c r="N130">
        <v>38439.279999999999</v>
      </c>
      <c r="O130">
        <v>289613.55</v>
      </c>
      <c r="P130">
        <v>3951393.92</v>
      </c>
      <c r="Q130">
        <v>0</v>
      </c>
      <c r="R130">
        <v>0</v>
      </c>
      <c r="S130">
        <v>13</v>
      </c>
      <c r="T130">
        <v>0</v>
      </c>
      <c r="U130">
        <v>0</v>
      </c>
      <c r="V130">
        <v>0</v>
      </c>
      <c r="W130">
        <v>0</v>
      </c>
      <c r="X130">
        <v>149091.85</v>
      </c>
      <c r="Y130">
        <v>6</v>
      </c>
      <c r="Z130">
        <v>51871.3</v>
      </c>
      <c r="AA130">
        <v>2</v>
      </c>
      <c r="AB130">
        <v>0</v>
      </c>
      <c r="AC130">
        <v>0</v>
      </c>
      <c r="AD130">
        <v>0</v>
      </c>
      <c r="AE130">
        <v>0</v>
      </c>
      <c r="AF130">
        <v>141363.17000000001</v>
      </c>
      <c r="AG130">
        <v>70337.62</v>
      </c>
      <c r="AH130">
        <v>2250</v>
      </c>
      <c r="AI130">
        <v>6548.53</v>
      </c>
      <c r="AJ130">
        <v>220499.32</v>
      </c>
      <c r="AK130">
        <v>44600.69</v>
      </c>
      <c r="AL130">
        <v>265100</v>
      </c>
      <c r="AM130">
        <v>145645.6</v>
      </c>
      <c r="AN130">
        <v>33178.68</v>
      </c>
      <c r="AO130">
        <v>2919.47</v>
      </c>
      <c r="AP130">
        <v>23845.3</v>
      </c>
      <c r="AQ130">
        <v>59943.45</v>
      </c>
      <c r="AR130">
        <v>673.54</v>
      </c>
      <c r="AS130">
        <v>-9654.33</v>
      </c>
      <c r="AT130">
        <v>75039.199999999997</v>
      </c>
      <c r="AU130">
        <v>66058.41</v>
      </c>
      <c r="AV130">
        <v>271647.46000000002</v>
      </c>
      <c r="AW130">
        <v>-6547.45</v>
      </c>
      <c r="AX130">
        <v>-6547.45</v>
      </c>
      <c r="AY130">
        <v>0.32</v>
      </c>
      <c r="AZ130">
        <v>-6407.69</v>
      </c>
      <c r="BA130">
        <v>-12954.83</v>
      </c>
      <c r="BB130">
        <v>0</v>
      </c>
      <c r="BC130">
        <v>0</v>
      </c>
      <c r="BD130">
        <v>3288.88</v>
      </c>
      <c r="BE130">
        <v>-1165.1400000000001</v>
      </c>
      <c r="BF130">
        <v>0</v>
      </c>
      <c r="BG130">
        <v>-15078.57</v>
      </c>
      <c r="BH130">
        <v>-12954.83</v>
      </c>
      <c r="BI130">
        <v>0</v>
      </c>
      <c r="BJ130">
        <v>0</v>
      </c>
      <c r="BK130">
        <v>-7.67</v>
      </c>
      <c r="BL130" s="4">
        <v>9.5000000000000001E-2</v>
      </c>
    </row>
    <row r="131" spans="1:64" x14ac:dyDescent="0.25">
      <c r="A131" t="s">
        <v>89</v>
      </c>
      <c r="B131" s="9">
        <f>B126</f>
        <v>6.375</v>
      </c>
      <c r="C131" t="s">
        <v>62</v>
      </c>
      <c r="D131">
        <v>2022</v>
      </c>
      <c r="E131">
        <v>1035.53</v>
      </c>
      <c r="F131">
        <v>1045938.56</v>
      </c>
      <c r="G131">
        <v>103899.29</v>
      </c>
      <c r="H131">
        <v>41398.99</v>
      </c>
      <c r="I131">
        <v>1277999.83</v>
      </c>
      <c r="J131">
        <v>55184.4</v>
      </c>
      <c r="K131">
        <v>67470.59</v>
      </c>
      <c r="L131">
        <v>315795.39</v>
      </c>
      <c r="M131">
        <v>777155.18</v>
      </c>
      <c r="N131">
        <v>9921.9</v>
      </c>
      <c r="O131">
        <v>52472.37</v>
      </c>
      <c r="P131">
        <v>1277999.83</v>
      </c>
      <c r="Q131">
        <v>0</v>
      </c>
      <c r="R131">
        <v>0</v>
      </c>
      <c r="S131">
        <v>0.12</v>
      </c>
      <c r="T131">
        <v>0</v>
      </c>
      <c r="U131">
        <v>0</v>
      </c>
      <c r="V131">
        <v>0</v>
      </c>
      <c r="W131">
        <v>0</v>
      </c>
      <c r="X131">
        <v>54059.39</v>
      </c>
      <c r="Y131">
        <v>0</v>
      </c>
      <c r="Z131">
        <v>13364.65</v>
      </c>
      <c r="AA131">
        <v>0.02</v>
      </c>
      <c r="AB131">
        <v>0</v>
      </c>
      <c r="AC131">
        <v>0</v>
      </c>
      <c r="AD131">
        <v>0</v>
      </c>
      <c r="AE131">
        <v>0</v>
      </c>
      <c r="AF131">
        <v>49278.53</v>
      </c>
      <c r="AG131">
        <v>17617.21</v>
      </c>
      <c r="AH131">
        <v>1015.17</v>
      </c>
      <c r="AI131">
        <v>1969.87</v>
      </c>
      <c r="AJ131">
        <v>69880.78</v>
      </c>
      <c r="AK131">
        <v>11483.95</v>
      </c>
      <c r="AL131">
        <v>81364.73</v>
      </c>
      <c r="AM131">
        <v>37259.440000000002</v>
      </c>
      <c r="AN131">
        <v>11978.84</v>
      </c>
      <c r="AO131">
        <v>0</v>
      </c>
      <c r="AP131">
        <v>9737.6</v>
      </c>
      <c r="AQ131">
        <v>21716.44</v>
      </c>
      <c r="AR131">
        <v>2114.16</v>
      </c>
      <c r="AS131">
        <v>0</v>
      </c>
      <c r="AT131">
        <v>13002.41</v>
      </c>
      <c r="AU131">
        <v>15116.57</v>
      </c>
      <c r="AV131">
        <v>74092.45</v>
      </c>
      <c r="AW131">
        <v>7272.28</v>
      </c>
      <c r="AX131">
        <v>7272.28</v>
      </c>
      <c r="AY131" t="e">
        <v>#N/A</v>
      </c>
      <c r="AZ131" t="e">
        <v>#N/A</v>
      </c>
      <c r="BA131">
        <v>0</v>
      </c>
      <c r="BB131">
        <v>0</v>
      </c>
      <c r="BC131">
        <v>0</v>
      </c>
      <c r="BD131">
        <v>0</v>
      </c>
      <c r="BE131">
        <v>0</v>
      </c>
      <c r="BF131" t="e">
        <v>#N/A</v>
      </c>
      <c r="BG131" t="e">
        <v>#N/A</v>
      </c>
      <c r="BH131">
        <v>0</v>
      </c>
      <c r="BI131">
        <v>0</v>
      </c>
      <c r="BJ131">
        <v>0</v>
      </c>
      <c r="BK131">
        <v>14.06</v>
      </c>
      <c r="BL131">
        <v>7.58</v>
      </c>
    </row>
    <row r="132" spans="1:64" x14ac:dyDescent="0.25">
      <c r="A132" t="str">
        <f t="shared" ref="A132:A135" si="38">A131</f>
        <v>Bank Of Baroda</v>
      </c>
      <c r="B132" s="9">
        <f t="shared" ref="B132:B135" si="39">B127</f>
        <v>5.37</v>
      </c>
      <c r="C132">
        <v>44256</v>
      </c>
      <c r="D132">
        <v>2021</v>
      </c>
      <c r="E132">
        <v>1035.53</v>
      </c>
      <c r="F132">
        <v>966996.93</v>
      </c>
      <c r="G132">
        <v>66847.929999999993</v>
      </c>
      <c r="H132">
        <v>44474.19</v>
      </c>
      <c r="I132">
        <v>1155364.77</v>
      </c>
      <c r="J132">
        <v>38841.040000000001</v>
      </c>
      <c r="K132">
        <v>81571.78</v>
      </c>
      <c r="L132">
        <v>261220.27</v>
      </c>
      <c r="M132">
        <v>706300.51</v>
      </c>
      <c r="N132">
        <v>8016.25</v>
      </c>
      <c r="O132">
        <v>59414.93</v>
      </c>
      <c r="P132">
        <v>1155364.77</v>
      </c>
      <c r="Q132">
        <v>8310</v>
      </c>
      <c r="R132">
        <v>82000</v>
      </c>
      <c r="S132">
        <v>14.99</v>
      </c>
      <c r="T132">
        <v>0</v>
      </c>
      <c r="U132">
        <v>12.67</v>
      </c>
      <c r="V132">
        <v>2.3199999999999998</v>
      </c>
      <c r="W132">
        <v>0</v>
      </c>
      <c r="X132">
        <v>66671</v>
      </c>
      <c r="Y132">
        <v>9</v>
      </c>
      <c r="Z132">
        <v>21800</v>
      </c>
      <c r="AA132">
        <v>3.09</v>
      </c>
      <c r="AB132">
        <v>3</v>
      </c>
      <c r="AC132">
        <v>0</v>
      </c>
      <c r="AD132">
        <v>65233.83</v>
      </c>
      <c r="AE132">
        <v>395655.76</v>
      </c>
      <c r="AF132">
        <v>50052.12</v>
      </c>
      <c r="AG132">
        <v>17077.12</v>
      </c>
      <c r="AH132">
        <v>1450.92</v>
      </c>
      <c r="AI132">
        <v>1914.9</v>
      </c>
      <c r="AJ132">
        <v>70495.06</v>
      </c>
      <c r="AK132">
        <v>12364.44</v>
      </c>
      <c r="AL132">
        <v>82859.5</v>
      </c>
      <c r="AM132">
        <v>41686.04</v>
      </c>
      <c r="AN132">
        <v>11445.53</v>
      </c>
      <c r="AO132">
        <v>1314.54</v>
      </c>
      <c r="AP132">
        <v>7783.58</v>
      </c>
      <c r="AQ132">
        <v>20543.66</v>
      </c>
      <c r="AR132">
        <v>4727.05</v>
      </c>
      <c r="AS132">
        <v>0</v>
      </c>
      <c r="AT132">
        <v>15073.8</v>
      </c>
      <c r="AU132">
        <v>19800.849999999999</v>
      </c>
      <c r="AV132">
        <v>82030.539999999994</v>
      </c>
      <c r="AW132">
        <v>828.96</v>
      </c>
      <c r="AX132">
        <v>828.96</v>
      </c>
      <c r="AY132" t="e">
        <v>#N/A</v>
      </c>
      <c r="AZ132" t="e">
        <v>#N/A</v>
      </c>
      <c r="BA132">
        <v>828.96</v>
      </c>
      <c r="BB132">
        <v>0</v>
      </c>
      <c r="BC132">
        <v>207.22</v>
      </c>
      <c r="BD132">
        <v>676.9</v>
      </c>
      <c r="BE132">
        <v>0</v>
      </c>
      <c r="BF132" t="e">
        <v>#N/A</v>
      </c>
      <c r="BG132" t="e">
        <v>#N/A</v>
      </c>
      <c r="BH132">
        <v>828.96</v>
      </c>
      <c r="BI132">
        <v>0</v>
      </c>
      <c r="BJ132">
        <v>0</v>
      </c>
      <c r="BK132">
        <v>1.78</v>
      </c>
      <c r="BL132" s="4">
        <f>15.15/2</f>
        <v>7.5750000000000002</v>
      </c>
    </row>
    <row r="133" spans="1:64" x14ac:dyDescent="0.25">
      <c r="A133" t="str">
        <f t="shared" si="38"/>
        <v>Bank Of Baroda</v>
      </c>
      <c r="B133" s="9">
        <f t="shared" si="39"/>
        <v>4.2666700000000004</v>
      </c>
      <c r="C133">
        <v>43891</v>
      </c>
      <c r="D133">
        <v>2020</v>
      </c>
      <c r="E133">
        <v>1035.53</v>
      </c>
      <c r="F133">
        <v>966996.93</v>
      </c>
      <c r="G133">
        <v>66847.929999999993</v>
      </c>
      <c r="H133">
        <v>44474.19</v>
      </c>
      <c r="I133">
        <v>1155364.77</v>
      </c>
      <c r="J133">
        <v>38841.040000000001</v>
      </c>
      <c r="K133">
        <v>81571.78</v>
      </c>
      <c r="L133">
        <v>261220.27</v>
      </c>
      <c r="M133">
        <v>706300.51</v>
      </c>
      <c r="N133">
        <v>8016.24</v>
      </c>
      <c r="O133">
        <v>59414.93</v>
      </c>
      <c r="P133">
        <v>1155364.77</v>
      </c>
      <c r="Q133">
        <v>0</v>
      </c>
      <c r="R133">
        <v>0</v>
      </c>
      <c r="S133">
        <v>14.99</v>
      </c>
      <c r="T133">
        <v>0</v>
      </c>
      <c r="U133">
        <v>0</v>
      </c>
      <c r="V133">
        <v>0</v>
      </c>
      <c r="W133">
        <v>0</v>
      </c>
      <c r="X133">
        <v>66670.990000000005</v>
      </c>
      <c r="Y133">
        <v>9</v>
      </c>
      <c r="Z133">
        <v>21799.88</v>
      </c>
      <c r="AA133">
        <v>3.09</v>
      </c>
      <c r="AB133">
        <v>0</v>
      </c>
      <c r="AC133">
        <v>0</v>
      </c>
      <c r="AD133">
        <v>0</v>
      </c>
      <c r="AE133">
        <v>0</v>
      </c>
      <c r="AF133">
        <v>54115.77</v>
      </c>
      <c r="AG133">
        <v>18097.36</v>
      </c>
      <c r="AH133">
        <v>1768.73</v>
      </c>
      <c r="AI133">
        <v>2001.79</v>
      </c>
      <c r="AJ133">
        <v>75983.66</v>
      </c>
      <c r="AK133">
        <v>10317.32</v>
      </c>
      <c r="AL133">
        <v>86300.98</v>
      </c>
      <c r="AM133">
        <v>48532.37</v>
      </c>
      <c r="AN133">
        <v>8769.52</v>
      </c>
      <c r="AO133">
        <v>1659.65</v>
      </c>
      <c r="AP133">
        <v>7648.02</v>
      </c>
      <c r="AQ133">
        <v>18077.189999999999</v>
      </c>
      <c r="AR133">
        <v>-2348.29</v>
      </c>
      <c r="AS133">
        <v>0</v>
      </c>
      <c r="AT133">
        <v>21493.52</v>
      </c>
      <c r="AU133">
        <v>19145.23</v>
      </c>
      <c r="AV133">
        <v>85754.79</v>
      </c>
      <c r="AW133">
        <v>546.19000000000005</v>
      </c>
      <c r="AX133">
        <v>546.19000000000005</v>
      </c>
      <c r="AY133" t="e">
        <v>#N/A</v>
      </c>
      <c r="AZ133" t="e">
        <v>#N/A</v>
      </c>
      <c r="BA133">
        <v>546.19000000000005</v>
      </c>
      <c r="BB133">
        <v>0</v>
      </c>
      <c r="BC133">
        <v>145.85</v>
      </c>
      <c r="BD133">
        <v>822.25</v>
      </c>
      <c r="BE133">
        <v>0</v>
      </c>
      <c r="BF133" t="e">
        <v>#N/A</v>
      </c>
      <c r="BG133" t="e">
        <v>#N/A</v>
      </c>
      <c r="BH133">
        <v>546.19000000000005</v>
      </c>
      <c r="BI133">
        <v>0</v>
      </c>
      <c r="BJ133">
        <v>0</v>
      </c>
      <c r="BK133">
        <v>1.36</v>
      </c>
      <c r="BL133" s="5">
        <f>17.35/2</f>
        <v>8.6750000000000007</v>
      </c>
    </row>
    <row r="134" spans="1:64" x14ac:dyDescent="0.25">
      <c r="A134" t="str">
        <f t="shared" si="38"/>
        <v>Bank Of Baroda</v>
      </c>
      <c r="B134" s="9">
        <f t="shared" si="39"/>
        <v>4.2666666666666666</v>
      </c>
      <c r="C134">
        <v>43525</v>
      </c>
      <c r="D134">
        <v>2019</v>
      </c>
      <c r="E134">
        <v>925.37</v>
      </c>
      <c r="F134">
        <v>945984.43</v>
      </c>
      <c r="G134">
        <v>93069.31</v>
      </c>
      <c r="H134">
        <v>47005.56</v>
      </c>
      <c r="I134">
        <v>1157915.52</v>
      </c>
      <c r="J134">
        <v>32645.85</v>
      </c>
      <c r="K134">
        <v>89255.27</v>
      </c>
      <c r="L134">
        <v>274614.61</v>
      </c>
      <c r="M134">
        <v>690120.73</v>
      </c>
      <c r="N134">
        <v>8889.2900000000009</v>
      </c>
      <c r="O134">
        <v>62389.760000000002</v>
      </c>
      <c r="P134">
        <v>1157915.52</v>
      </c>
      <c r="Q134">
        <v>9528</v>
      </c>
      <c r="R134">
        <v>84283</v>
      </c>
      <c r="S134">
        <v>13</v>
      </c>
      <c r="T134">
        <v>0</v>
      </c>
      <c r="U134">
        <v>11</v>
      </c>
      <c r="V134">
        <v>3</v>
      </c>
      <c r="W134">
        <v>0</v>
      </c>
      <c r="X134">
        <v>69381.429999999993</v>
      </c>
      <c r="Y134">
        <v>9</v>
      </c>
      <c r="Z134">
        <v>21576.6</v>
      </c>
      <c r="AA134">
        <v>3.13</v>
      </c>
      <c r="AB134">
        <v>3</v>
      </c>
      <c r="AC134">
        <v>0</v>
      </c>
      <c r="AD134">
        <v>52009.74</v>
      </c>
      <c r="AE134">
        <v>320747.63</v>
      </c>
      <c r="AF134">
        <v>34388.97</v>
      </c>
      <c r="AG134">
        <v>12786.72</v>
      </c>
      <c r="AH134">
        <v>1735.2</v>
      </c>
      <c r="AI134">
        <v>859.72</v>
      </c>
      <c r="AJ134">
        <v>49770.61</v>
      </c>
      <c r="AK134">
        <v>6294.49</v>
      </c>
      <c r="AL134">
        <v>56065.1</v>
      </c>
      <c r="AM134">
        <v>31290.3</v>
      </c>
      <c r="AN134">
        <v>5039.13</v>
      </c>
      <c r="AO134">
        <v>910.38</v>
      </c>
      <c r="AP134">
        <v>5338.47</v>
      </c>
      <c r="AQ134">
        <v>11287.98</v>
      </c>
      <c r="AR134">
        <v>264.63</v>
      </c>
      <c r="AS134">
        <v>0</v>
      </c>
      <c r="AT134">
        <v>12788.67</v>
      </c>
      <c r="AU134">
        <v>13053.3</v>
      </c>
      <c r="AV134">
        <v>55631.58</v>
      </c>
      <c r="AW134">
        <v>433.52</v>
      </c>
      <c r="AX134">
        <v>433.52</v>
      </c>
      <c r="AY134" t="e">
        <v>#N/A</v>
      </c>
      <c r="AZ134" t="e">
        <v>#N/A</v>
      </c>
      <c r="BA134">
        <v>433.52</v>
      </c>
      <c r="BB134">
        <v>0</v>
      </c>
      <c r="BC134">
        <v>108.38</v>
      </c>
      <c r="BD134">
        <v>210.36</v>
      </c>
      <c r="BE134">
        <v>0</v>
      </c>
      <c r="BF134" t="e">
        <v>#N/A</v>
      </c>
      <c r="BG134" t="e">
        <v>#N/A</v>
      </c>
      <c r="BH134">
        <v>433.52</v>
      </c>
      <c r="BI134">
        <v>0</v>
      </c>
      <c r="BJ134">
        <v>0</v>
      </c>
      <c r="BK134">
        <v>1.64</v>
      </c>
      <c r="BL134" s="2">
        <f>+(9.4+9.75)/2</f>
        <v>9.5749999999999993</v>
      </c>
    </row>
    <row r="135" spans="1:64" x14ac:dyDescent="0.25">
      <c r="A135" t="str">
        <f t="shared" si="38"/>
        <v>Bank Of Baroda</v>
      </c>
      <c r="B135" s="9">
        <f t="shared" si="39"/>
        <v>5.71</v>
      </c>
      <c r="C135">
        <v>43160</v>
      </c>
      <c r="D135">
        <v>2018</v>
      </c>
      <c r="E135">
        <v>925.37</v>
      </c>
      <c r="F135">
        <v>945984.43</v>
      </c>
      <c r="G135">
        <v>93069.31</v>
      </c>
      <c r="H135">
        <v>47005.56</v>
      </c>
      <c r="I135">
        <v>1157915.51</v>
      </c>
      <c r="J135">
        <v>32645.85</v>
      </c>
      <c r="K135">
        <v>89255.27</v>
      </c>
      <c r="L135">
        <v>274614.61</v>
      </c>
      <c r="M135">
        <v>690120.73</v>
      </c>
      <c r="N135">
        <v>8889.2900000000009</v>
      </c>
      <c r="O135">
        <v>62389.760000000002</v>
      </c>
      <c r="P135">
        <v>1157915.51</v>
      </c>
      <c r="Q135">
        <v>0</v>
      </c>
      <c r="R135">
        <v>0</v>
      </c>
      <c r="S135">
        <v>13</v>
      </c>
      <c r="T135">
        <v>0</v>
      </c>
      <c r="U135">
        <v>0</v>
      </c>
      <c r="V135">
        <v>0</v>
      </c>
      <c r="W135">
        <v>0</v>
      </c>
      <c r="X135">
        <v>69381.429999999993</v>
      </c>
      <c r="Y135">
        <v>9</v>
      </c>
      <c r="Z135">
        <v>21576.59</v>
      </c>
      <c r="AA135">
        <v>3.13</v>
      </c>
      <c r="AB135">
        <v>0</v>
      </c>
      <c r="AC135">
        <v>0</v>
      </c>
      <c r="AD135">
        <v>0</v>
      </c>
      <c r="AE135">
        <v>0</v>
      </c>
      <c r="AF135">
        <v>29069.82</v>
      </c>
      <c r="AG135">
        <v>10420.16</v>
      </c>
      <c r="AH135">
        <v>2414.79</v>
      </c>
      <c r="AI135">
        <v>1743.77</v>
      </c>
      <c r="AJ135">
        <v>43648.54</v>
      </c>
      <c r="AK135">
        <v>6657.15</v>
      </c>
      <c r="AL135">
        <v>50305.69</v>
      </c>
      <c r="AM135">
        <v>28126.77</v>
      </c>
      <c r="AN135">
        <v>4606.87</v>
      </c>
      <c r="AO135">
        <v>863.08</v>
      </c>
      <c r="AP135">
        <v>4703.42</v>
      </c>
      <c r="AQ135">
        <v>10173.370000000001</v>
      </c>
      <c r="AR135">
        <v>1664.24</v>
      </c>
      <c r="AS135">
        <v>-2023.17</v>
      </c>
      <c r="AT135">
        <v>14796.3</v>
      </c>
      <c r="AU135">
        <v>14437.37</v>
      </c>
      <c r="AV135">
        <v>52737.51</v>
      </c>
      <c r="AW135">
        <v>-2431.81</v>
      </c>
      <c r="AX135">
        <v>-2431.81</v>
      </c>
      <c r="AY135" t="e">
        <v>#N/A</v>
      </c>
      <c r="AZ135" t="e">
        <v>#N/A</v>
      </c>
      <c r="BA135">
        <v>-2431.81</v>
      </c>
      <c r="BB135">
        <v>0</v>
      </c>
      <c r="BC135">
        <v>0</v>
      </c>
      <c r="BD135">
        <v>0</v>
      </c>
      <c r="BE135">
        <v>-2431.81</v>
      </c>
      <c r="BF135" t="e">
        <v>#N/A</v>
      </c>
      <c r="BG135" t="e">
        <v>#N/A</v>
      </c>
      <c r="BH135">
        <v>-2431.81</v>
      </c>
      <c r="BI135">
        <v>0</v>
      </c>
      <c r="BJ135">
        <v>0</v>
      </c>
      <c r="BK135">
        <v>-10.53</v>
      </c>
      <c r="BL135" s="4">
        <v>9.5000000000000001E-2</v>
      </c>
    </row>
    <row r="136" spans="1:64" x14ac:dyDescent="0.25">
      <c r="A136" t="s">
        <v>90</v>
      </c>
      <c r="B136" s="9">
        <f>B131</f>
        <v>6.375</v>
      </c>
      <c r="C136" t="s">
        <v>62</v>
      </c>
      <c r="D136">
        <v>2022</v>
      </c>
      <c r="E136">
        <v>106.16</v>
      </c>
      <c r="F136">
        <v>3849.8</v>
      </c>
      <c r="G136">
        <v>2551.34</v>
      </c>
      <c r="H136">
        <v>273.93</v>
      </c>
      <c r="I136">
        <v>8180.19</v>
      </c>
      <c r="J136">
        <v>159.44999999999999</v>
      </c>
      <c r="K136">
        <v>818.24</v>
      </c>
      <c r="L136">
        <v>2057.69</v>
      </c>
      <c r="M136">
        <v>4750.88</v>
      </c>
      <c r="N136">
        <v>115.25</v>
      </c>
      <c r="O136">
        <v>278.68</v>
      </c>
      <c r="P136">
        <v>8180.19</v>
      </c>
      <c r="Q136">
        <v>0</v>
      </c>
      <c r="R136">
        <v>0</v>
      </c>
      <c r="S136">
        <v>37.86</v>
      </c>
      <c r="T136">
        <v>0</v>
      </c>
      <c r="U136">
        <v>0</v>
      </c>
      <c r="V136">
        <v>0</v>
      </c>
      <c r="W136">
        <v>0</v>
      </c>
      <c r="X136">
        <v>597.41999999999996</v>
      </c>
      <c r="Y136">
        <v>12</v>
      </c>
      <c r="Z136">
        <v>283.37</v>
      </c>
      <c r="AA136">
        <v>5.97</v>
      </c>
      <c r="AB136">
        <v>-1</v>
      </c>
      <c r="AC136">
        <v>0</v>
      </c>
      <c r="AD136" t="e">
        <v>#N/A</v>
      </c>
      <c r="AE136">
        <v>0</v>
      </c>
      <c r="AF136">
        <v>817.33</v>
      </c>
      <c r="AG136">
        <v>111.66</v>
      </c>
      <c r="AH136">
        <v>12.68</v>
      </c>
      <c r="AI136">
        <v>0.15</v>
      </c>
      <c r="AJ136">
        <v>941.82</v>
      </c>
      <c r="AK136">
        <v>93.56</v>
      </c>
      <c r="AL136">
        <v>1035.3800000000001</v>
      </c>
      <c r="AM136">
        <v>357.37</v>
      </c>
      <c r="AN136">
        <v>228.16</v>
      </c>
      <c r="AO136">
        <v>0</v>
      </c>
      <c r="AP136">
        <v>184.94</v>
      </c>
      <c r="AQ136">
        <v>413.1</v>
      </c>
      <c r="AR136">
        <v>-34.03</v>
      </c>
      <c r="AS136">
        <v>0</v>
      </c>
      <c r="AT136">
        <v>391.97</v>
      </c>
      <c r="AU136">
        <v>357.94</v>
      </c>
      <c r="AV136">
        <v>1128.4100000000001</v>
      </c>
      <c r="AW136">
        <v>-93.03</v>
      </c>
      <c r="AX136">
        <v>-93.03</v>
      </c>
      <c r="AY136">
        <v>0</v>
      </c>
      <c r="AZ136" t="e">
        <v>#N/A</v>
      </c>
      <c r="BA136">
        <v>0</v>
      </c>
      <c r="BB136">
        <v>0</v>
      </c>
      <c r="BC136">
        <v>0</v>
      </c>
      <c r="BD136">
        <v>0</v>
      </c>
      <c r="BE136" t="e">
        <v>#N/A</v>
      </c>
      <c r="BF136" t="e">
        <v>#N/A</v>
      </c>
      <c r="BG136">
        <v>0</v>
      </c>
      <c r="BH136">
        <v>0</v>
      </c>
      <c r="BI136">
        <v>0</v>
      </c>
      <c r="BJ136">
        <v>0</v>
      </c>
      <c r="BK136">
        <v>-8.76</v>
      </c>
      <c r="BL136">
        <v>7.58</v>
      </c>
    </row>
    <row r="137" spans="1:64" x14ac:dyDescent="0.25">
      <c r="A137" t="str">
        <f t="shared" ref="A137:A140" si="40">A136</f>
        <v>Suryoday Small Finance Bank</v>
      </c>
      <c r="B137" s="9">
        <f t="shared" ref="B137:B140" si="41">B132</f>
        <v>5.37</v>
      </c>
      <c r="C137">
        <v>44256</v>
      </c>
      <c r="D137">
        <v>2021</v>
      </c>
      <c r="E137">
        <v>106.13</v>
      </c>
      <c r="F137">
        <v>3255.68</v>
      </c>
      <c r="G137">
        <v>1666.62</v>
      </c>
      <c r="H137">
        <v>192.79</v>
      </c>
      <c r="I137">
        <v>6711.99</v>
      </c>
      <c r="J137">
        <v>102.8</v>
      </c>
      <c r="K137">
        <v>493.84</v>
      </c>
      <c r="L137">
        <v>1873.7</v>
      </c>
      <c r="M137">
        <v>3982.77</v>
      </c>
      <c r="N137">
        <v>43.22</v>
      </c>
      <c r="O137">
        <v>215.66</v>
      </c>
      <c r="P137">
        <v>6711.99</v>
      </c>
      <c r="Q137">
        <v>446</v>
      </c>
      <c r="R137">
        <v>5131</v>
      </c>
      <c r="S137">
        <v>51.47</v>
      </c>
      <c r="T137">
        <v>0</v>
      </c>
      <c r="U137">
        <v>47.23</v>
      </c>
      <c r="V137">
        <v>4.24</v>
      </c>
      <c r="W137">
        <v>0</v>
      </c>
      <c r="X137">
        <v>393.68</v>
      </c>
      <c r="Y137">
        <v>9</v>
      </c>
      <c r="Z137">
        <v>188.12</v>
      </c>
      <c r="AA137">
        <v>4.7300000000000004</v>
      </c>
      <c r="AB137">
        <v>5</v>
      </c>
      <c r="AC137">
        <v>0</v>
      </c>
      <c r="AD137" t="e">
        <v>#N/A</v>
      </c>
      <c r="AE137">
        <v>4.75</v>
      </c>
      <c r="AF137">
        <v>666.11</v>
      </c>
      <c r="AG137">
        <v>84.37</v>
      </c>
      <c r="AH137">
        <v>25.29</v>
      </c>
      <c r="AI137">
        <v>0.37</v>
      </c>
      <c r="AJ137">
        <v>776.15</v>
      </c>
      <c r="AK137">
        <v>99.48</v>
      </c>
      <c r="AL137">
        <v>875.63</v>
      </c>
      <c r="AM137">
        <v>365.65</v>
      </c>
      <c r="AN137">
        <v>185.84</v>
      </c>
      <c r="AO137">
        <v>15.03</v>
      </c>
      <c r="AP137">
        <v>127.77</v>
      </c>
      <c r="AQ137">
        <v>328.64</v>
      </c>
      <c r="AR137">
        <v>18.91</v>
      </c>
      <c r="AS137">
        <v>-18.670000000000002</v>
      </c>
      <c r="AT137">
        <v>169.24</v>
      </c>
      <c r="AU137">
        <v>169.48</v>
      </c>
      <c r="AV137">
        <v>863.78</v>
      </c>
      <c r="AW137">
        <v>11.86</v>
      </c>
      <c r="AX137">
        <v>11.86</v>
      </c>
      <c r="AY137">
        <v>204.83</v>
      </c>
      <c r="AZ137" t="e">
        <v>#N/A</v>
      </c>
      <c r="BA137">
        <v>216.69</v>
      </c>
      <c r="BB137">
        <v>0</v>
      </c>
      <c r="BC137">
        <v>2.96</v>
      </c>
      <c r="BD137">
        <v>1.03</v>
      </c>
      <c r="BE137" t="e">
        <v>#N/A</v>
      </c>
      <c r="BF137" t="e">
        <v>#N/A</v>
      </c>
      <c r="BG137">
        <v>204.89</v>
      </c>
      <c r="BH137">
        <v>216.69</v>
      </c>
      <c r="BI137">
        <v>0</v>
      </c>
      <c r="BJ137">
        <v>0</v>
      </c>
      <c r="BK137">
        <v>1.32</v>
      </c>
      <c r="BL137" s="4">
        <f>15.15/2</f>
        <v>7.5750000000000002</v>
      </c>
    </row>
    <row r="138" spans="1:64" x14ac:dyDescent="0.25">
      <c r="A138" t="str">
        <f t="shared" si="40"/>
        <v>Suryoday Small Finance Bank</v>
      </c>
      <c r="B138" s="9">
        <f t="shared" si="41"/>
        <v>4.2666700000000004</v>
      </c>
      <c r="C138">
        <v>43891</v>
      </c>
      <c r="D138">
        <v>2020</v>
      </c>
      <c r="E138">
        <v>106.13</v>
      </c>
      <c r="F138">
        <v>3255.68</v>
      </c>
      <c r="G138">
        <v>1666.62</v>
      </c>
      <c r="H138">
        <v>192.79</v>
      </c>
      <c r="I138">
        <v>6711.99</v>
      </c>
      <c r="J138">
        <v>102.8</v>
      </c>
      <c r="K138">
        <v>493.84</v>
      </c>
      <c r="L138">
        <v>1873.7</v>
      </c>
      <c r="M138">
        <v>3982.77</v>
      </c>
      <c r="N138">
        <v>43.23</v>
      </c>
      <c r="O138">
        <v>215.65</v>
      </c>
      <c r="P138">
        <v>6711.99</v>
      </c>
      <c r="Q138">
        <v>0</v>
      </c>
      <c r="R138">
        <v>0</v>
      </c>
      <c r="S138">
        <v>51.47</v>
      </c>
      <c r="T138">
        <v>0</v>
      </c>
      <c r="U138">
        <v>0</v>
      </c>
      <c r="V138">
        <v>0</v>
      </c>
      <c r="W138">
        <v>0</v>
      </c>
      <c r="X138">
        <v>393.68</v>
      </c>
      <c r="Y138">
        <v>9</v>
      </c>
      <c r="Z138">
        <v>188.12</v>
      </c>
      <c r="AA138">
        <v>4.7300000000000004</v>
      </c>
      <c r="AB138">
        <v>0</v>
      </c>
      <c r="AC138">
        <v>0</v>
      </c>
      <c r="AD138" t="e">
        <v>#N/A</v>
      </c>
      <c r="AE138">
        <v>0</v>
      </c>
      <c r="AF138">
        <v>702.27</v>
      </c>
      <c r="AG138">
        <v>52.85</v>
      </c>
      <c r="AH138">
        <v>11.33</v>
      </c>
      <c r="AI138">
        <v>0.23</v>
      </c>
      <c r="AJ138">
        <v>766.68</v>
      </c>
      <c r="AK138">
        <v>87.45</v>
      </c>
      <c r="AL138">
        <v>854.14</v>
      </c>
      <c r="AM138">
        <v>276.18</v>
      </c>
      <c r="AN138">
        <v>171.37</v>
      </c>
      <c r="AO138">
        <v>9.7799999999999994</v>
      </c>
      <c r="AP138">
        <v>90.97</v>
      </c>
      <c r="AQ138">
        <v>272.12</v>
      </c>
      <c r="AR138">
        <v>62.01</v>
      </c>
      <c r="AS138">
        <v>-18.97</v>
      </c>
      <c r="AT138">
        <v>151.86000000000001</v>
      </c>
      <c r="AU138">
        <v>194.9</v>
      </c>
      <c r="AV138">
        <v>743.2</v>
      </c>
      <c r="AW138">
        <v>110.94</v>
      </c>
      <c r="AX138">
        <v>110.94</v>
      </c>
      <c r="AY138">
        <v>126.1</v>
      </c>
      <c r="AZ138" t="e">
        <v>#N/A</v>
      </c>
      <c r="BA138">
        <v>237.04</v>
      </c>
      <c r="BB138">
        <v>0</v>
      </c>
      <c r="BC138">
        <v>27.73</v>
      </c>
      <c r="BD138">
        <v>0.15</v>
      </c>
      <c r="BE138" t="e">
        <v>#N/A</v>
      </c>
      <c r="BF138" t="e">
        <v>#N/A</v>
      </c>
      <c r="BG138">
        <v>202.04</v>
      </c>
      <c r="BH138">
        <v>237.04</v>
      </c>
      <c r="BI138">
        <v>0</v>
      </c>
      <c r="BJ138">
        <v>0</v>
      </c>
      <c r="BK138">
        <v>13.38</v>
      </c>
      <c r="BL138" s="5">
        <f>17.35/2</f>
        <v>8.6750000000000007</v>
      </c>
    </row>
    <row r="139" spans="1:64" x14ac:dyDescent="0.25">
      <c r="A139" t="str">
        <f t="shared" si="40"/>
        <v>Suryoday Small Finance Bank</v>
      </c>
      <c r="B139" s="9">
        <f t="shared" si="41"/>
        <v>4.2666666666666666</v>
      </c>
      <c r="C139">
        <v>43525</v>
      </c>
      <c r="D139">
        <v>2019</v>
      </c>
      <c r="E139">
        <v>86.59</v>
      </c>
      <c r="F139">
        <v>2848.71</v>
      </c>
      <c r="G139">
        <v>1264.6199999999999</v>
      </c>
      <c r="H139">
        <v>184.96</v>
      </c>
      <c r="I139">
        <v>5364.52</v>
      </c>
      <c r="J139">
        <v>60.53</v>
      </c>
      <c r="K139">
        <v>777.07</v>
      </c>
      <c r="L139">
        <v>808.2</v>
      </c>
      <c r="M139">
        <v>3531.94</v>
      </c>
      <c r="N139">
        <v>38.729999999999997</v>
      </c>
      <c r="O139">
        <v>148.05000000000001</v>
      </c>
      <c r="P139">
        <v>5364.52</v>
      </c>
      <c r="Q139">
        <v>477</v>
      </c>
      <c r="R139">
        <v>4695</v>
      </c>
      <c r="S139">
        <v>29.57</v>
      </c>
      <c r="T139">
        <v>0</v>
      </c>
      <c r="U139">
        <v>28.61</v>
      </c>
      <c r="V139">
        <v>0.96</v>
      </c>
      <c r="W139">
        <v>0</v>
      </c>
      <c r="X139">
        <v>101.25</v>
      </c>
      <c r="Y139">
        <v>3</v>
      </c>
      <c r="Z139">
        <v>20.37</v>
      </c>
      <c r="AA139">
        <v>0.6</v>
      </c>
      <c r="AB139">
        <v>1</v>
      </c>
      <c r="AC139">
        <v>0</v>
      </c>
      <c r="AD139" t="e">
        <v>#N/A</v>
      </c>
      <c r="AE139">
        <v>4.62</v>
      </c>
      <c r="AF139">
        <v>493.29</v>
      </c>
      <c r="AG139">
        <v>33.72</v>
      </c>
      <c r="AH139">
        <v>2.93</v>
      </c>
      <c r="AI139">
        <v>0.17</v>
      </c>
      <c r="AJ139">
        <v>530.11</v>
      </c>
      <c r="AK139">
        <v>66.92</v>
      </c>
      <c r="AL139">
        <v>597.03</v>
      </c>
      <c r="AM139">
        <v>191.29</v>
      </c>
      <c r="AN139">
        <v>126.67</v>
      </c>
      <c r="AO139">
        <v>5.59</v>
      </c>
      <c r="AP139">
        <v>61.26</v>
      </c>
      <c r="AQ139">
        <v>193.53</v>
      </c>
      <c r="AR139">
        <v>62.33</v>
      </c>
      <c r="AS139">
        <v>-10.55</v>
      </c>
      <c r="AT139">
        <v>73.83</v>
      </c>
      <c r="AU139">
        <v>125.61</v>
      </c>
      <c r="AV139">
        <v>510.43</v>
      </c>
      <c r="AW139">
        <v>86.6</v>
      </c>
      <c r="AX139">
        <v>86.6</v>
      </c>
      <c r="AY139">
        <v>63.13</v>
      </c>
      <c r="AZ139" t="e">
        <v>#N/A</v>
      </c>
      <c r="BA139">
        <v>149.72999999999999</v>
      </c>
      <c r="BB139">
        <v>0</v>
      </c>
      <c r="BC139">
        <v>21.65</v>
      </c>
      <c r="BD139">
        <v>0.04</v>
      </c>
      <c r="BE139" t="e">
        <v>#N/A</v>
      </c>
      <c r="BF139" t="e">
        <v>#N/A</v>
      </c>
      <c r="BG139">
        <v>126.1</v>
      </c>
      <c r="BH139">
        <v>149.72999999999999</v>
      </c>
      <c r="BI139">
        <v>0</v>
      </c>
      <c r="BJ139">
        <v>0</v>
      </c>
      <c r="BK139">
        <v>12.79</v>
      </c>
      <c r="BL139" s="2">
        <f>+(9.4+9.75)/2</f>
        <v>9.5749999999999993</v>
      </c>
    </row>
    <row r="140" spans="1:64" x14ac:dyDescent="0.25">
      <c r="A140" t="str">
        <f t="shared" si="40"/>
        <v>Suryoday Small Finance Bank</v>
      </c>
      <c r="B140" s="9">
        <f t="shared" si="41"/>
        <v>5.71</v>
      </c>
      <c r="C140">
        <v>43160</v>
      </c>
      <c r="D140">
        <v>2018</v>
      </c>
      <c r="E140">
        <v>81.58</v>
      </c>
      <c r="F140">
        <v>1593.43</v>
      </c>
      <c r="G140">
        <v>1124.23</v>
      </c>
      <c r="H140">
        <v>163.18</v>
      </c>
      <c r="I140">
        <v>3761.46</v>
      </c>
      <c r="J140">
        <v>48.3</v>
      </c>
      <c r="K140">
        <v>228.06</v>
      </c>
      <c r="L140">
        <v>664.39</v>
      </c>
      <c r="M140">
        <v>2679.58</v>
      </c>
      <c r="N140">
        <v>18.98</v>
      </c>
      <c r="O140">
        <v>122.15</v>
      </c>
      <c r="P140">
        <v>3761.46</v>
      </c>
      <c r="Q140">
        <v>382</v>
      </c>
      <c r="R140">
        <v>3931</v>
      </c>
      <c r="S140">
        <v>35.03</v>
      </c>
      <c r="T140">
        <v>0</v>
      </c>
      <c r="U140">
        <v>33.67</v>
      </c>
      <c r="V140">
        <v>1.36</v>
      </c>
      <c r="W140">
        <v>0</v>
      </c>
      <c r="X140">
        <v>49.62</v>
      </c>
      <c r="Y140">
        <v>2</v>
      </c>
      <c r="Z140">
        <v>12.01</v>
      </c>
      <c r="AA140">
        <v>0.4</v>
      </c>
      <c r="AB140">
        <v>0</v>
      </c>
      <c r="AC140">
        <v>0</v>
      </c>
      <c r="AD140" t="e">
        <v>#N/A</v>
      </c>
      <c r="AE140">
        <v>28.54</v>
      </c>
      <c r="AF140">
        <v>258.26</v>
      </c>
      <c r="AG140">
        <v>22.38</v>
      </c>
      <c r="AH140">
        <v>6.24</v>
      </c>
      <c r="AI140">
        <v>0</v>
      </c>
      <c r="AJ140">
        <v>286.88</v>
      </c>
      <c r="AK140">
        <v>38.04</v>
      </c>
      <c r="AL140">
        <v>324.93</v>
      </c>
      <c r="AM140">
        <v>123.15</v>
      </c>
      <c r="AN140">
        <v>87.22</v>
      </c>
      <c r="AO140">
        <v>4.66</v>
      </c>
      <c r="AP140">
        <v>39.49</v>
      </c>
      <c r="AQ140">
        <v>131.38</v>
      </c>
      <c r="AR140">
        <v>10.72</v>
      </c>
      <c r="AS140">
        <v>-5.1100000000000003</v>
      </c>
      <c r="AT140">
        <v>54.66</v>
      </c>
      <c r="AU140">
        <v>60.27</v>
      </c>
      <c r="AV140">
        <v>314.8</v>
      </c>
      <c r="AW140">
        <v>10.130000000000001</v>
      </c>
      <c r="AX140">
        <v>10.130000000000001</v>
      </c>
      <c r="AY140">
        <v>55.59</v>
      </c>
      <c r="AZ140" t="e">
        <v>#N/A</v>
      </c>
      <c r="BA140">
        <v>65.72</v>
      </c>
      <c r="BB140">
        <v>0</v>
      </c>
      <c r="BC140">
        <v>2.5299999999999998</v>
      </c>
      <c r="BD140">
        <v>0</v>
      </c>
      <c r="BE140" t="e">
        <v>#N/A</v>
      </c>
      <c r="BF140" t="e">
        <v>#N/A</v>
      </c>
      <c r="BG140">
        <v>63.13</v>
      </c>
      <c r="BH140">
        <v>65.72</v>
      </c>
      <c r="BI140">
        <v>0</v>
      </c>
      <c r="BJ140">
        <v>0</v>
      </c>
      <c r="BK140">
        <v>1.55</v>
      </c>
      <c r="BL140" s="4">
        <v>9.5000000000000001E-2</v>
      </c>
    </row>
    <row r="141" spans="1:64" x14ac:dyDescent="0.25">
      <c r="A141" t="s">
        <v>91</v>
      </c>
      <c r="B141" s="9">
        <f>B136</f>
        <v>6.375</v>
      </c>
      <c r="C141" t="s">
        <v>68</v>
      </c>
      <c r="D141">
        <v>2021</v>
      </c>
      <c r="E141">
        <v>159.86000000000001</v>
      </c>
      <c r="F141">
        <v>63278.43</v>
      </c>
      <c r="G141">
        <v>2528.29</v>
      </c>
      <c r="H141">
        <v>1856.73</v>
      </c>
      <c r="I141">
        <v>74623.19</v>
      </c>
      <c r="J141">
        <v>3124.05</v>
      </c>
      <c r="K141">
        <v>3196.28</v>
      </c>
      <c r="L141">
        <v>16018.93</v>
      </c>
      <c r="M141">
        <v>50363.51</v>
      </c>
      <c r="N141">
        <v>539.05999999999995</v>
      </c>
      <c r="O141">
        <v>1381.36</v>
      </c>
      <c r="P141">
        <v>74623.19</v>
      </c>
      <c r="Q141">
        <v>811</v>
      </c>
      <c r="R141">
        <v>7746</v>
      </c>
      <c r="S141">
        <v>18.98</v>
      </c>
      <c r="T141">
        <v>0</v>
      </c>
      <c r="U141">
        <v>16.95</v>
      </c>
      <c r="V141">
        <v>2.0299999999999998</v>
      </c>
      <c r="W141">
        <v>0</v>
      </c>
      <c r="X141">
        <v>4142.87</v>
      </c>
      <c r="Y141">
        <v>8</v>
      </c>
      <c r="Z141">
        <v>1719.39</v>
      </c>
      <c r="AA141">
        <v>3.41</v>
      </c>
      <c r="AB141">
        <v>3</v>
      </c>
      <c r="AC141">
        <v>0</v>
      </c>
      <c r="AD141">
        <v>2162.37</v>
      </c>
      <c r="AE141">
        <v>10124.450000000001</v>
      </c>
      <c r="AF141">
        <v>4453.55</v>
      </c>
      <c r="AG141">
        <v>941.79</v>
      </c>
      <c r="AH141">
        <v>68.290000000000006</v>
      </c>
      <c r="AI141">
        <v>6.8</v>
      </c>
      <c r="AJ141">
        <v>5470.43</v>
      </c>
      <c r="AK141">
        <v>1056.6500000000001</v>
      </c>
      <c r="AL141">
        <v>6527.07</v>
      </c>
      <c r="AM141">
        <v>3110.91</v>
      </c>
      <c r="AN141">
        <v>1153.68</v>
      </c>
      <c r="AO141">
        <v>124.14</v>
      </c>
      <c r="AP141">
        <v>709.02</v>
      </c>
      <c r="AQ141">
        <v>1986.83</v>
      </c>
      <c r="AR141">
        <v>194.61</v>
      </c>
      <c r="AS141">
        <v>-19.63</v>
      </c>
      <c r="AT141">
        <v>894.96</v>
      </c>
      <c r="AU141">
        <v>1069.94</v>
      </c>
      <c r="AV141">
        <v>6167.68</v>
      </c>
      <c r="AW141">
        <v>359.39</v>
      </c>
      <c r="AX141">
        <v>359.39</v>
      </c>
      <c r="AY141">
        <v>1.74</v>
      </c>
      <c r="AZ141" t="e">
        <v>#N/A</v>
      </c>
      <c r="BA141">
        <v>361.13</v>
      </c>
      <c r="BB141">
        <v>0</v>
      </c>
      <c r="BC141">
        <v>89.9</v>
      </c>
      <c r="BD141">
        <v>85.2</v>
      </c>
      <c r="BE141">
        <v>105</v>
      </c>
      <c r="BF141">
        <v>0</v>
      </c>
      <c r="BG141">
        <v>41.03</v>
      </c>
      <c r="BH141">
        <v>361.13</v>
      </c>
      <c r="BI141">
        <v>0</v>
      </c>
      <c r="BJ141">
        <v>0</v>
      </c>
      <c r="BK141" t="e">
        <v>#N/A</v>
      </c>
      <c r="BL141" s="4">
        <f>15.15/2</f>
        <v>7.5750000000000002</v>
      </c>
    </row>
    <row r="142" spans="1:64" x14ac:dyDescent="0.25">
      <c r="A142" t="str">
        <f t="shared" ref="A142:A145" si="42">A141</f>
        <v>Karur Vysya Bank</v>
      </c>
      <c r="B142" s="9">
        <f t="shared" ref="B142:B145" si="43">B137</f>
        <v>5.37</v>
      </c>
      <c r="C142">
        <v>43891</v>
      </c>
      <c r="D142">
        <v>2020</v>
      </c>
      <c r="E142">
        <v>159.86000000000001</v>
      </c>
      <c r="F142">
        <v>63278.43</v>
      </c>
      <c r="G142">
        <v>2528.29</v>
      </c>
      <c r="H142">
        <v>1856.73</v>
      </c>
      <c r="I142">
        <v>74623.19</v>
      </c>
      <c r="J142">
        <v>3124.05</v>
      </c>
      <c r="K142">
        <v>3196.29</v>
      </c>
      <c r="L142">
        <v>16018.93</v>
      </c>
      <c r="M142">
        <v>50363.5</v>
      </c>
      <c r="N142">
        <v>539.05999999999995</v>
      </c>
      <c r="O142">
        <v>1381.36</v>
      </c>
      <c r="P142">
        <v>74623.19</v>
      </c>
      <c r="Q142">
        <v>0</v>
      </c>
      <c r="R142">
        <v>0</v>
      </c>
      <c r="S142">
        <v>18.98</v>
      </c>
      <c r="T142">
        <v>0</v>
      </c>
      <c r="U142">
        <v>0</v>
      </c>
      <c r="V142">
        <v>0</v>
      </c>
      <c r="W142">
        <v>0</v>
      </c>
      <c r="X142">
        <v>4142.87</v>
      </c>
      <c r="Y142">
        <v>8</v>
      </c>
      <c r="Z142">
        <v>1719.39</v>
      </c>
      <c r="AA142">
        <v>3.41</v>
      </c>
      <c r="AB142">
        <v>0</v>
      </c>
      <c r="AC142">
        <v>0</v>
      </c>
      <c r="AD142">
        <v>0</v>
      </c>
      <c r="AE142">
        <v>0</v>
      </c>
      <c r="AF142">
        <v>4665.0600000000004</v>
      </c>
      <c r="AG142">
        <v>1149.67</v>
      </c>
      <c r="AH142">
        <v>140.76</v>
      </c>
      <c r="AI142">
        <v>34.5</v>
      </c>
      <c r="AJ142">
        <v>5989.99</v>
      </c>
      <c r="AK142">
        <v>1154.6199999999999</v>
      </c>
      <c r="AL142">
        <v>7144.6</v>
      </c>
      <c r="AM142">
        <v>3642.04</v>
      </c>
      <c r="AN142">
        <v>856.65</v>
      </c>
      <c r="AO142">
        <v>118.88</v>
      </c>
      <c r="AP142">
        <v>766.18</v>
      </c>
      <c r="AQ142">
        <v>1741.71</v>
      </c>
      <c r="AR142">
        <v>97.44</v>
      </c>
      <c r="AS142">
        <v>-60.28</v>
      </c>
      <c r="AT142">
        <v>1488.66</v>
      </c>
      <c r="AU142">
        <v>1525.82</v>
      </c>
      <c r="AV142">
        <v>6909.58</v>
      </c>
      <c r="AW142">
        <v>235.02</v>
      </c>
      <c r="AX142">
        <v>235.02</v>
      </c>
      <c r="AY142">
        <v>59.57</v>
      </c>
      <c r="AZ142" t="e">
        <v>#N/A</v>
      </c>
      <c r="BA142">
        <v>294.58999999999997</v>
      </c>
      <c r="BB142">
        <v>0</v>
      </c>
      <c r="BC142">
        <v>58.76</v>
      </c>
      <c r="BD142">
        <v>132.04</v>
      </c>
      <c r="BE142">
        <v>0</v>
      </c>
      <c r="BF142">
        <v>0</v>
      </c>
      <c r="BG142">
        <v>1.74</v>
      </c>
      <c r="BH142">
        <v>294.58999999999997</v>
      </c>
      <c r="BI142">
        <v>0</v>
      </c>
      <c r="BJ142">
        <v>0</v>
      </c>
      <c r="BK142" t="e">
        <v>#N/A</v>
      </c>
      <c r="BL142" s="5">
        <f>17.35/2</f>
        <v>8.6750000000000007</v>
      </c>
    </row>
    <row r="143" spans="1:64" x14ac:dyDescent="0.25">
      <c r="A143" t="str">
        <f t="shared" si="42"/>
        <v>Karur Vysya Bank</v>
      </c>
      <c r="B143" s="9">
        <f t="shared" si="43"/>
        <v>4.2666700000000004</v>
      </c>
      <c r="C143">
        <v>43525</v>
      </c>
      <c r="D143">
        <v>2019</v>
      </c>
      <c r="E143">
        <v>159.86000000000001</v>
      </c>
      <c r="F143">
        <v>59075.08</v>
      </c>
      <c r="G143">
        <v>1184.18</v>
      </c>
      <c r="H143">
        <v>1418.64</v>
      </c>
      <c r="I143">
        <v>68278.17</v>
      </c>
      <c r="J143">
        <v>2732.67</v>
      </c>
      <c r="K143">
        <v>1659.88</v>
      </c>
      <c r="L143">
        <v>15762.45</v>
      </c>
      <c r="M143">
        <v>46098.11</v>
      </c>
      <c r="N143">
        <v>586.64</v>
      </c>
      <c r="O143">
        <v>1438.43</v>
      </c>
      <c r="P143">
        <v>68278.17</v>
      </c>
      <c r="Q143">
        <v>795</v>
      </c>
      <c r="R143">
        <v>7935</v>
      </c>
      <c r="S143">
        <v>17.170000000000002</v>
      </c>
      <c r="T143">
        <v>0</v>
      </c>
      <c r="U143">
        <v>15.27</v>
      </c>
      <c r="V143">
        <v>1.9</v>
      </c>
      <c r="W143">
        <v>0</v>
      </c>
      <c r="X143">
        <v>4212.7700000000004</v>
      </c>
      <c r="Y143">
        <v>9</v>
      </c>
      <c r="Z143">
        <v>1808.65</v>
      </c>
      <c r="AA143">
        <v>3.92</v>
      </c>
      <c r="AB143">
        <v>4</v>
      </c>
      <c r="AC143">
        <v>0</v>
      </c>
      <c r="AD143">
        <v>2232.37</v>
      </c>
      <c r="AE143">
        <v>8437.98</v>
      </c>
      <c r="AF143">
        <v>4596.38</v>
      </c>
      <c r="AG143">
        <v>1150.5899999999999</v>
      </c>
      <c r="AH143">
        <v>42.9</v>
      </c>
      <c r="AI143">
        <v>25.95</v>
      </c>
      <c r="AJ143">
        <v>5815.82</v>
      </c>
      <c r="AK143">
        <v>962.77</v>
      </c>
      <c r="AL143">
        <v>6778.59</v>
      </c>
      <c r="AM143">
        <v>3453</v>
      </c>
      <c r="AN143">
        <v>761.17</v>
      </c>
      <c r="AO143">
        <v>101.22</v>
      </c>
      <c r="AP143">
        <v>752.42</v>
      </c>
      <c r="AQ143">
        <v>1614.81</v>
      </c>
      <c r="AR143">
        <v>85.71</v>
      </c>
      <c r="AS143">
        <v>25.65</v>
      </c>
      <c r="AT143">
        <v>1388.55</v>
      </c>
      <c r="AU143">
        <v>1499.91</v>
      </c>
      <c r="AV143">
        <v>6567.72</v>
      </c>
      <c r="AW143">
        <v>210.87</v>
      </c>
      <c r="AX143">
        <v>210.87</v>
      </c>
      <c r="AY143">
        <v>54.26</v>
      </c>
      <c r="AZ143" t="e">
        <v>#N/A</v>
      </c>
      <c r="BA143">
        <v>265.12</v>
      </c>
      <c r="BB143">
        <v>0</v>
      </c>
      <c r="BC143">
        <v>52.8</v>
      </c>
      <c r="BD143">
        <v>22.17</v>
      </c>
      <c r="BE143">
        <v>22.5</v>
      </c>
      <c r="BF143">
        <v>52.56</v>
      </c>
      <c r="BG143">
        <v>59.57</v>
      </c>
      <c r="BH143">
        <v>265.12</v>
      </c>
      <c r="BI143">
        <v>0</v>
      </c>
      <c r="BJ143">
        <v>0</v>
      </c>
      <c r="BK143" t="e">
        <v>#N/A</v>
      </c>
      <c r="BL143" s="2">
        <f>+(9.4+9.75)/2</f>
        <v>9.5749999999999993</v>
      </c>
    </row>
    <row r="144" spans="1:64" x14ac:dyDescent="0.25">
      <c r="A144" t="str">
        <f t="shared" si="42"/>
        <v>Karur Vysya Bank</v>
      </c>
      <c r="B144" s="9">
        <f t="shared" si="43"/>
        <v>4.2666666666666666</v>
      </c>
      <c r="C144">
        <v>43160</v>
      </c>
      <c r="D144">
        <v>2018</v>
      </c>
      <c r="E144">
        <v>159.86000000000001</v>
      </c>
      <c r="F144">
        <v>59075.08</v>
      </c>
      <c r="G144">
        <v>1184.18</v>
      </c>
      <c r="H144">
        <v>1418.64</v>
      </c>
      <c r="I144">
        <v>68278.17</v>
      </c>
      <c r="J144">
        <v>2732.67</v>
      </c>
      <c r="K144">
        <v>1659.88</v>
      </c>
      <c r="L144">
        <v>15762.44</v>
      </c>
      <c r="M144">
        <v>46098.11</v>
      </c>
      <c r="N144">
        <v>586.64</v>
      </c>
      <c r="O144">
        <v>1438.43</v>
      </c>
      <c r="P144">
        <v>68278.17</v>
      </c>
      <c r="Q144">
        <v>0</v>
      </c>
      <c r="R144">
        <v>0</v>
      </c>
      <c r="S144">
        <v>17</v>
      </c>
      <c r="T144">
        <v>0</v>
      </c>
      <c r="U144">
        <v>0</v>
      </c>
      <c r="V144">
        <v>0</v>
      </c>
      <c r="W144">
        <v>0</v>
      </c>
      <c r="X144">
        <v>4212.7700000000004</v>
      </c>
      <c r="Y144">
        <v>9</v>
      </c>
      <c r="Z144">
        <v>1808.65</v>
      </c>
      <c r="AA144">
        <v>3.92</v>
      </c>
      <c r="AB144">
        <v>0</v>
      </c>
      <c r="AC144">
        <v>0</v>
      </c>
      <c r="AD144">
        <v>0</v>
      </c>
      <c r="AE144">
        <v>0</v>
      </c>
      <c r="AF144">
        <v>4420.8100000000004</v>
      </c>
      <c r="AG144">
        <v>1122.93</v>
      </c>
      <c r="AH144">
        <v>77.209999999999994</v>
      </c>
      <c r="AI144">
        <v>78.7</v>
      </c>
      <c r="AJ144">
        <v>5699.65</v>
      </c>
      <c r="AK144">
        <v>899.93</v>
      </c>
      <c r="AL144">
        <v>6599.59</v>
      </c>
      <c r="AM144">
        <v>3401.54</v>
      </c>
      <c r="AN144">
        <v>639.08000000000004</v>
      </c>
      <c r="AO144">
        <v>17.41</v>
      </c>
      <c r="AP144">
        <v>764.23</v>
      </c>
      <c r="AQ144">
        <v>1420.72</v>
      </c>
      <c r="AR144">
        <v>206.71</v>
      </c>
      <c r="AS144">
        <v>-48.74</v>
      </c>
      <c r="AT144">
        <v>1273.68</v>
      </c>
      <c r="AU144">
        <v>1431.65</v>
      </c>
      <c r="AV144">
        <v>6253.91</v>
      </c>
      <c r="AW144">
        <v>345.67</v>
      </c>
      <c r="AX144">
        <v>345.67</v>
      </c>
      <c r="AY144">
        <v>193.31</v>
      </c>
      <c r="AZ144" t="e">
        <v>#N/A</v>
      </c>
      <c r="BA144">
        <v>538.98</v>
      </c>
      <c r="BB144">
        <v>0</v>
      </c>
      <c r="BC144">
        <v>87</v>
      </c>
      <c r="BD144">
        <v>12.05</v>
      </c>
      <c r="BE144">
        <v>160</v>
      </c>
      <c r="BF144">
        <v>43.59</v>
      </c>
      <c r="BG144">
        <v>54.26</v>
      </c>
      <c r="BH144">
        <v>538.98</v>
      </c>
      <c r="BI144">
        <v>0</v>
      </c>
      <c r="BJ144">
        <v>0</v>
      </c>
      <c r="BK144" t="e">
        <v>#N/A</v>
      </c>
      <c r="BL144" s="4">
        <v>9.5000000000000001E-2</v>
      </c>
    </row>
    <row r="145" spans="1:64" x14ac:dyDescent="0.25">
      <c r="A145" t="str">
        <f t="shared" si="42"/>
        <v>Karur Vysya Bank</v>
      </c>
      <c r="B145" s="9">
        <f t="shared" si="43"/>
        <v>5.71</v>
      </c>
      <c r="C145">
        <v>42795</v>
      </c>
      <c r="D145">
        <v>2017</v>
      </c>
      <c r="E145">
        <v>159.86000000000001</v>
      </c>
      <c r="F145">
        <v>59867.95</v>
      </c>
      <c r="G145">
        <v>1565.34</v>
      </c>
      <c r="H145">
        <v>1484.02</v>
      </c>
      <c r="I145">
        <v>69340.11</v>
      </c>
      <c r="J145">
        <v>2934.68</v>
      </c>
      <c r="K145">
        <v>762.36</v>
      </c>
      <c r="L145">
        <v>14881.59</v>
      </c>
      <c r="M145">
        <v>48580.81</v>
      </c>
      <c r="N145">
        <v>582.99</v>
      </c>
      <c r="O145">
        <v>1597.68</v>
      </c>
      <c r="P145">
        <v>69340.11</v>
      </c>
      <c r="Q145">
        <v>0</v>
      </c>
      <c r="R145">
        <v>0</v>
      </c>
      <c r="S145">
        <v>16</v>
      </c>
      <c r="T145">
        <v>0</v>
      </c>
      <c r="U145">
        <v>0</v>
      </c>
      <c r="V145">
        <v>0</v>
      </c>
      <c r="W145">
        <v>0</v>
      </c>
      <c r="X145">
        <v>4449.57</v>
      </c>
      <c r="Y145">
        <v>9</v>
      </c>
      <c r="Z145">
        <v>2420.34</v>
      </c>
      <c r="AA145">
        <v>5</v>
      </c>
      <c r="AB145">
        <v>0</v>
      </c>
      <c r="AC145">
        <v>0</v>
      </c>
      <c r="AD145">
        <v>0</v>
      </c>
      <c r="AE145">
        <v>0</v>
      </c>
      <c r="AF145">
        <v>4401.6899999999996</v>
      </c>
      <c r="AG145">
        <v>1106.04</v>
      </c>
      <c r="AH145">
        <v>87.77</v>
      </c>
      <c r="AI145">
        <v>26.86</v>
      </c>
      <c r="AJ145">
        <v>5622.35</v>
      </c>
      <c r="AK145">
        <v>782.22</v>
      </c>
      <c r="AL145">
        <v>6404.57</v>
      </c>
      <c r="AM145">
        <v>3548.65</v>
      </c>
      <c r="AN145">
        <v>607.96</v>
      </c>
      <c r="AO145">
        <v>85.89</v>
      </c>
      <c r="AP145">
        <v>591.1</v>
      </c>
      <c r="AQ145">
        <v>1284.95</v>
      </c>
      <c r="AR145">
        <v>394.88</v>
      </c>
      <c r="AS145">
        <v>-117.39</v>
      </c>
      <c r="AT145">
        <v>687.49</v>
      </c>
      <c r="AU145">
        <v>964.98</v>
      </c>
      <c r="AV145">
        <v>5798.58</v>
      </c>
      <c r="AW145">
        <v>605.98</v>
      </c>
      <c r="AX145">
        <v>605.98</v>
      </c>
      <c r="AY145">
        <v>2.2000000000000002</v>
      </c>
      <c r="AZ145" t="e">
        <v>#N/A</v>
      </c>
      <c r="BA145">
        <v>608.17999999999995</v>
      </c>
      <c r="BB145">
        <v>0</v>
      </c>
      <c r="BC145">
        <v>152</v>
      </c>
      <c r="BD145">
        <v>73.87</v>
      </c>
      <c r="BE145">
        <v>164</v>
      </c>
      <c r="BF145">
        <v>0</v>
      </c>
      <c r="BG145">
        <v>193.31</v>
      </c>
      <c r="BH145">
        <v>608.17999999999995</v>
      </c>
      <c r="BI145">
        <v>0</v>
      </c>
      <c r="BJ145">
        <v>0</v>
      </c>
      <c r="BK145" t="e">
        <v>#N/A</v>
      </c>
    </row>
    <row r="146" spans="1:64" x14ac:dyDescent="0.25">
      <c r="A146" t="s">
        <v>92</v>
      </c>
      <c r="B146" s="9">
        <f>B141</f>
        <v>6.375</v>
      </c>
      <c r="C146" t="s">
        <v>62</v>
      </c>
      <c r="D146">
        <v>2022</v>
      </c>
      <c r="E146">
        <v>1928.31</v>
      </c>
      <c r="F146">
        <v>18292.22</v>
      </c>
      <c r="G146">
        <v>1763.56</v>
      </c>
      <c r="H146">
        <v>746.05</v>
      </c>
      <c r="I146">
        <v>23604.46</v>
      </c>
      <c r="J146">
        <v>1682.25</v>
      </c>
      <c r="K146">
        <v>485.85</v>
      </c>
      <c r="L146">
        <v>4152.93</v>
      </c>
      <c r="M146">
        <v>16303.17</v>
      </c>
      <c r="N146">
        <v>249.39</v>
      </c>
      <c r="O146">
        <v>730.87</v>
      </c>
      <c r="P146">
        <v>23604.46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1284.08</v>
      </c>
      <c r="Y146">
        <v>7</v>
      </c>
      <c r="Z146">
        <v>99.6</v>
      </c>
      <c r="AA146">
        <v>0.61</v>
      </c>
      <c r="AB146">
        <v>-2</v>
      </c>
      <c r="AC146">
        <v>0</v>
      </c>
      <c r="AD146" t="e">
        <v>#N/A</v>
      </c>
      <c r="AE146">
        <v>0</v>
      </c>
      <c r="AF146">
        <v>2575.7800000000002</v>
      </c>
      <c r="AG146">
        <v>185.14</v>
      </c>
      <c r="AH146">
        <v>51.89</v>
      </c>
      <c r="AI146">
        <v>0</v>
      </c>
      <c r="AJ146">
        <v>2812.81</v>
      </c>
      <c r="AK146">
        <v>313.27</v>
      </c>
      <c r="AL146">
        <v>3126.08</v>
      </c>
      <c r="AM146">
        <v>1039.21</v>
      </c>
      <c r="AN146">
        <v>812.6</v>
      </c>
      <c r="AO146">
        <v>0</v>
      </c>
      <c r="AP146">
        <v>683.78</v>
      </c>
      <c r="AQ146">
        <v>1496.38</v>
      </c>
      <c r="AR146">
        <v>-135.77000000000001</v>
      </c>
      <c r="AS146">
        <v>0</v>
      </c>
      <c r="AT146">
        <v>1140.8399999999999</v>
      </c>
      <c r="AU146">
        <v>1005.07</v>
      </c>
      <c r="AV146">
        <v>3540.66</v>
      </c>
      <c r="AW146">
        <v>-414.58</v>
      </c>
      <c r="AX146">
        <v>-414.58</v>
      </c>
      <c r="AY146">
        <v>0</v>
      </c>
      <c r="AZ146" t="e">
        <v>#N/A</v>
      </c>
      <c r="BA146">
        <v>0</v>
      </c>
      <c r="BB146">
        <v>0</v>
      </c>
      <c r="BC146">
        <v>0</v>
      </c>
      <c r="BD146">
        <v>0</v>
      </c>
      <c r="BE146" t="e">
        <v>#N/A</v>
      </c>
      <c r="BF146" t="e">
        <v>#N/A</v>
      </c>
      <c r="BG146">
        <v>0</v>
      </c>
      <c r="BH146">
        <v>0</v>
      </c>
      <c r="BI146">
        <v>0</v>
      </c>
      <c r="BJ146">
        <v>0</v>
      </c>
      <c r="BK146">
        <v>-2.4</v>
      </c>
      <c r="BL146">
        <v>7.58</v>
      </c>
    </row>
    <row r="147" spans="1:64" x14ac:dyDescent="0.25">
      <c r="A147" t="str">
        <f t="shared" ref="A147:A150" si="44">A146</f>
        <v>Ujjivan Small Finance Bank</v>
      </c>
      <c r="B147" s="9">
        <f t="shared" ref="B147:B150" si="45">B142</f>
        <v>5.37</v>
      </c>
      <c r="C147">
        <v>44256</v>
      </c>
      <c r="D147">
        <v>2021</v>
      </c>
      <c r="E147">
        <v>1928.31</v>
      </c>
      <c r="F147">
        <v>13135.77</v>
      </c>
      <c r="G147">
        <v>3247.32</v>
      </c>
      <c r="H147">
        <v>778.62</v>
      </c>
      <c r="I147">
        <v>20380.45</v>
      </c>
      <c r="J147">
        <v>1711.53</v>
      </c>
      <c r="K147">
        <v>865.97</v>
      </c>
      <c r="L147">
        <v>2516.4499999999998</v>
      </c>
      <c r="M147">
        <v>14493.95</v>
      </c>
      <c r="N147">
        <v>280.73</v>
      </c>
      <c r="O147">
        <v>511.83</v>
      </c>
      <c r="P147">
        <v>20380.45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1070.5999999999999</v>
      </c>
      <c r="Y147">
        <v>7</v>
      </c>
      <c r="Z147">
        <v>424.58</v>
      </c>
      <c r="AA147">
        <v>2.93</v>
      </c>
      <c r="AB147">
        <v>0</v>
      </c>
      <c r="AC147">
        <v>0</v>
      </c>
      <c r="AD147" t="e">
        <v>#N/A</v>
      </c>
      <c r="AE147">
        <v>0</v>
      </c>
      <c r="AF147">
        <v>2600.38</v>
      </c>
      <c r="AG147">
        <v>172.98</v>
      </c>
      <c r="AH147">
        <v>32.71</v>
      </c>
      <c r="AI147">
        <v>0</v>
      </c>
      <c r="AJ147">
        <v>2806.07</v>
      </c>
      <c r="AK147">
        <v>310.82</v>
      </c>
      <c r="AL147">
        <v>3116.89</v>
      </c>
      <c r="AM147">
        <v>1077.51</v>
      </c>
      <c r="AN147">
        <v>748.78</v>
      </c>
      <c r="AO147">
        <v>76.8</v>
      </c>
      <c r="AP147">
        <v>404.5</v>
      </c>
      <c r="AQ147">
        <v>1230.08</v>
      </c>
      <c r="AR147">
        <v>1.73</v>
      </c>
      <c r="AS147">
        <v>0.17</v>
      </c>
      <c r="AT147">
        <v>799.1</v>
      </c>
      <c r="AU147">
        <v>801</v>
      </c>
      <c r="AV147">
        <v>3108.59</v>
      </c>
      <c r="AW147">
        <v>8.3000000000000007</v>
      </c>
      <c r="AX147">
        <v>8.3000000000000007</v>
      </c>
      <c r="AY147">
        <v>362.01</v>
      </c>
      <c r="AZ147" t="e">
        <v>#N/A</v>
      </c>
      <c r="BA147">
        <v>370.31</v>
      </c>
      <c r="BB147">
        <v>0</v>
      </c>
      <c r="BC147">
        <v>2.0699999999999998</v>
      </c>
      <c r="BD147">
        <v>19.329999999999998</v>
      </c>
      <c r="BE147" t="e">
        <v>#N/A</v>
      </c>
      <c r="BF147" t="e">
        <v>#N/A</v>
      </c>
      <c r="BG147">
        <v>343.62</v>
      </c>
      <c r="BH147">
        <v>370.31</v>
      </c>
      <c r="BI147">
        <v>0</v>
      </c>
      <c r="BJ147">
        <v>0</v>
      </c>
      <c r="BK147">
        <v>0.05</v>
      </c>
      <c r="BL147" s="4">
        <f>15.15/2</f>
        <v>7.5750000000000002</v>
      </c>
    </row>
    <row r="148" spans="1:64" x14ac:dyDescent="0.25">
      <c r="A148" t="str">
        <f t="shared" si="44"/>
        <v>Ujjivan Small Finance Bank</v>
      </c>
      <c r="B148" s="9">
        <f t="shared" si="45"/>
        <v>4.2666700000000004</v>
      </c>
      <c r="C148">
        <v>43891</v>
      </c>
      <c r="D148">
        <v>2020</v>
      </c>
      <c r="E148">
        <v>1728.31</v>
      </c>
      <c r="F148">
        <v>13135.77</v>
      </c>
      <c r="G148">
        <v>3247.32</v>
      </c>
      <c r="H148">
        <v>778.62</v>
      </c>
      <c r="I148">
        <v>20380.45</v>
      </c>
      <c r="J148">
        <v>1711.53</v>
      </c>
      <c r="K148">
        <v>865.97</v>
      </c>
      <c r="L148">
        <v>2516.4499999999998</v>
      </c>
      <c r="M148">
        <v>14493.95</v>
      </c>
      <c r="N148">
        <v>280.73</v>
      </c>
      <c r="O148">
        <v>511.83</v>
      </c>
      <c r="P148">
        <v>20380.45</v>
      </c>
      <c r="Q148">
        <v>575</v>
      </c>
      <c r="R148">
        <v>16571</v>
      </c>
      <c r="S148">
        <v>26.44</v>
      </c>
      <c r="T148">
        <v>0</v>
      </c>
      <c r="U148">
        <v>25.06</v>
      </c>
      <c r="V148">
        <v>1.38</v>
      </c>
      <c r="W148">
        <v>0</v>
      </c>
      <c r="X148">
        <v>1070.5999999999999</v>
      </c>
      <c r="Y148">
        <v>7</v>
      </c>
      <c r="Z148">
        <v>424.58</v>
      </c>
      <c r="AA148">
        <v>2.93</v>
      </c>
      <c r="AB148">
        <v>3</v>
      </c>
      <c r="AC148">
        <v>0</v>
      </c>
      <c r="AD148" t="e">
        <v>#N/A</v>
      </c>
      <c r="AE148">
        <v>40.56</v>
      </c>
      <c r="AF148">
        <v>2551.71</v>
      </c>
      <c r="AG148">
        <v>138.69999999999999</v>
      </c>
      <c r="AH148">
        <v>7.73</v>
      </c>
      <c r="AI148">
        <v>5.46</v>
      </c>
      <c r="AJ148">
        <v>2703.6</v>
      </c>
      <c r="AK148">
        <v>322.20999999999998</v>
      </c>
      <c r="AL148">
        <v>3025.81</v>
      </c>
      <c r="AM148">
        <v>1070.01</v>
      </c>
      <c r="AN148">
        <v>718.49</v>
      </c>
      <c r="AO148">
        <v>72.63</v>
      </c>
      <c r="AP148">
        <v>527.46</v>
      </c>
      <c r="AQ148">
        <v>1318.58</v>
      </c>
      <c r="AR148">
        <v>114.39</v>
      </c>
      <c r="AS148">
        <v>1.93</v>
      </c>
      <c r="AT148">
        <v>170.99</v>
      </c>
      <c r="AU148">
        <v>287.31</v>
      </c>
      <c r="AV148">
        <v>2675.9</v>
      </c>
      <c r="AW148">
        <v>349.92</v>
      </c>
      <c r="AX148">
        <v>349.92</v>
      </c>
      <c r="AY148">
        <v>118.36</v>
      </c>
      <c r="AZ148" t="e">
        <v>#N/A</v>
      </c>
      <c r="BA148">
        <v>468.28</v>
      </c>
      <c r="BB148">
        <v>0</v>
      </c>
      <c r="BC148">
        <v>87.48</v>
      </c>
      <c r="BD148">
        <v>0</v>
      </c>
      <c r="BE148" t="e">
        <v>#N/A</v>
      </c>
      <c r="BF148" t="e">
        <v>#N/A</v>
      </c>
      <c r="BG148">
        <v>362.01</v>
      </c>
      <c r="BH148">
        <v>468.28</v>
      </c>
      <c r="BI148">
        <v>0</v>
      </c>
      <c r="BJ148">
        <v>0</v>
      </c>
      <c r="BK148">
        <v>2.19</v>
      </c>
      <c r="BL148" s="5">
        <f>17.35/2</f>
        <v>8.6750000000000007</v>
      </c>
    </row>
    <row r="149" spans="1:64" x14ac:dyDescent="0.25">
      <c r="A149" t="str">
        <f t="shared" si="44"/>
        <v>Ujjivan Small Finance Bank</v>
      </c>
      <c r="B149" s="9">
        <f t="shared" si="45"/>
        <v>4.2666666666666666</v>
      </c>
      <c r="C149">
        <v>43525</v>
      </c>
      <c r="D149">
        <v>2019</v>
      </c>
      <c r="E149">
        <v>1928.22</v>
      </c>
      <c r="F149">
        <v>10780.48</v>
      </c>
      <c r="G149">
        <v>3953.27</v>
      </c>
      <c r="H149">
        <v>489.76</v>
      </c>
      <c r="I149">
        <v>18411.23</v>
      </c>
      <c r="J149">
        <v>1224.8699999999999</v>
      </c>
      <c r="K149">
        <v>118.42</v>
      </c>
      <c r="L149">
        <v>2396.14</v>
      </c>
      <c r="M149">
        <v>14043.64</v>
      </c>
      <c r="N149">
        <v>300.48</v>
      </c>
      <c r="O149">
        <v>327.68</v>
      </c>
      <c r="P149">
        <v>18411.23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137.13999999999999</v>
      </c>
      <c r="Y149">
        <v>1</v>
      </c>
      <c r="Z149">
        <v>27.49</v>
      </c>
      <c r="AA149">
        <v>0</v>
      </c>
      <c r="AB149">
        <v>2</v>
      </c>
      <c r="AC149">
        <v>0</v>
      </c>
      <c r="AD149" t="e">
        <v>#N/A</v>
      </c>
      <c r="AE149">
        <v>0</v>
      </c>
      <c r="AF149">
        <v>1728.49</v>
      </c>
      <c r="AG149">
        <v>93.1</v>
      </c>
      <c r="AH149">
        <v>2.44</v>
      </c>
      <c r="AI149">
        <v>7.59</v>
      </c>
      <c r="AJ149">
        <v>1831.61</v>
      </c>
      <c r="AK149">
        <v>205.96</v>
      </c>
      <c r="AL149">
        <v>2037.57</v>
      </c>
      <c r="AM149">
        <v>725.2</v>
      </c>
      <c r="AN149">
        <v>518.79999999999995</v>
      </c>
      <c r="AO149">
        <v>60.6</v>
      </c>
      <c r="AP149">
        <v>423.96</v>
      </c>
      <c r="AQ149">
        <v>1003.35</v>
      </c>
      <c r="AR149">
        <v>34.909999999999997</v>
      </c>
      <c r="AS149">
        <v>34.29</v>
      </c>
      <c r="AT149">
        <v>40.6</v>
      </c>
      <c r="AU149">
        <v>109.8</v>
      </c>
      <c r="AV149">
        <v>1838.36</v>
      </c>
      <c r="AW149">
        <v>199.22</v>
      </c>
      <c r="AX149">
        <v>199.22</v>
      </c>
      <c r="AY149">
        <v>5.17</v>
      </c>
      <c r="AZ149" t="e">
        <v>#N/A</v>
      </c>
      <c r="BA149">
        <v>204.39</v>
      </c>
      <c r="BB149">
        <v>0</v>
      </c>
      <c r="BC149">
        <v>49.8</v>
      </c>
      <c r="BD149">
        <v>0</v>
      </c>
      <c r="BE149" t="e">
        <v>#N/A</v>
      </c>
      <c r="BF149" t="e">
        <v>#N/A</v>
      </c>
      <c r="BG149">
        <v>118.36</v>
      </c>
      <c r="BH149">
        <v>204.39</v>
      </c>
      <c r="BI149">
        <v>0</v>
      </c>
      <c r="BJ149">
        <v>0</v>
      </c>
      <c r="BK149">
        <v>1.2</v>
      </c>
      <c r="BL149" s="2">
        <f>+(9.4+9.75)/2</f>
        <v>9.5749999999999993</v>
      </c>
    </row>
    <row r="150" spans="1:64" x14ac:dyDescent="0.25">
      <c r="A150" t="str">
        <f t="shared" si="44"/>
        <v>Ujjivan Small Finance Bank</v>
      </c>
      <c r="B150" s="9">
        <f t="shared" si="45"/>
        <v>5.71</v>
      </c>
      <c r="C150">
        <v>43160</v>
      </c>
      <c r="D150">
        <v>2018</v>
      </c>
      <c r="E150">
        <v>1728.22</v>
      </c>
      <c r="F150">
        <v>10780.48</v>
      </c>
      <c r="G150">
        <v>3953.27</v>
      </c>
      <c r="H150">
        <v>489.76</v>
      </c>
      <c r="I150">
        <v>18411.23</v>
      </c>
      <c r="J150">
        <v>1224.8699999999999</v>
      </c>
      <c r="K150">
        <v>118.42</v>
      </c>
      <c r="L150">
        <v>2396.14</v>
      </c>
      <c r="M150">
        <v>14043.64</v>
      </c>
      <c r="N150">
        <v>300.48</v>
      </c>
      <c r="O150">
        <v>327.68</v>
      </c>
      <c r="P150">
        <v>18411.23</v>
      </c>
      <c r="Q150">
        <v>575</v>
      </c>
      <c r="R150">
        <v>17841</v>
      </c>
      <c r="S150">
        <v>28.81</v>
      </c>
      <c r="T150">
        <v>0</v>
      </c>
      <c r="U150">
        <v>28.01</v>
      </c>
      <c r="V150">
        <v>0.8</v>
      </c>
      <c r="W150">
        <v>0</v>
      </c>
      <c r="X150">
        <v>137.13999999999999</v>
      </c>
      <c r="Y150">
        <v>1</v>
      </c>
      <c r="Z150">
        <v>27.49</v>
      </c>
      <c r="AA150">
        <v>0.2</v>
      </c>
      <c r="AB150">
        <v>0</v>
      </c>
      <c r="AC150">
        <v>0</v>
      </c>
      <c r="AD150" t="e">
        <v>#N/A</v>
      </c>
      <c r="AE150">
        <v>20.73</v>
      </c>
      <c r="AF150">
        <v>1312.78</v>
      </c>
      <c r="AG150">
        <v>92.29</v>
      </c>
      <c r="AH150">
        <v>4.5199999999999996</v>
      </c>
      <c r="AI150">
        <v>58.29</v>
      </c>
      <c r="AJ150">
        <v>1467.88</v>
      </c>
      <c r="AK150">
        <v>111.48</v>
      </c>
      <c r="AL150">
        <v>1579.36</v>
      </c>
      <c r="AM150">
        <v>606.86</v>
      </c>
      <c r="AN150">
        <v>360.44</v>
      </c>
      <c r="AO150">
        <v>41.37</v>
      </c>
      <c r="AP150">
        <v>251.06</v>
      </c>
      <c r="AQ150">
        <v>652.87</v>
      </c>
      <c r="AR150">
        <v>31.32</v>
      </c>
      <c r="AS150">
        <v>-29.34</v>
      </c>
      <c r="AT150">
        <v>310.77</v>
      </c>
      <c r="AU150">
        <v>312.76</v>
      </c>
      <c r="AV150">
        <v>1572.49</v>
      </c>
      <c r="AW150">
        <v>6.86</v>
      </c>
      <c r="AX150">
        <v>6.86</v>
      </c>
      <c r="AY150">
        <v>0.03</v>
      </c>
      <c r="AZ150" t="e">
        <v>#N/A</v>
      </c>
      <c r="BA150">
        <v>6.89</v>
      </c>
      <c r="BB150">
        <v>0</v>
      </c>
      <c r="BC150">
        <v>1.72</v>
      </c>
      <c r="BD150">
        <v>0</v>
      </c>
      <c r="BE150" t="e">
        <v>#N/A</v>
      </c>
      <c r="BF150" t="e">
        <v>#N/A</v>
      </c>
      <c r="BG150">
        <v>5.17</v>
      </c>
      <c r="BH150">
        <v>6.89</v>
      </c>
      <c r="BI150">
        <v>0</v>
      </c>
      <c r="BJ150">
        <v>0</v>
      </c>
      <c r="BK150">
        <v>0.05</v>
      </c>
      <c r="BL150" s="4">
        <v>9.5000000000000001E-2</v>
      </c>
    </row>
    <row r="151" spans="1:64" x14ac:dyDescent="0.25">
      <c r="A151" t="s">
        <v>93</v>
      </c>
      <c r="B151" s="9">
        <f>B146</f>
        <v>6.375</v>
      </c>
      <c r="C151" t="s">
        <v>62</v>
      </c>
      <c r="D151">
        <v>2022</v>
      </c>
      <c r="E151">
        <v>9.33</v>
      </c>
      <c r="F151">
        <v>11471.04</v>
      </c>
      <c r="G151">
        <v>237.08</v>
      </c>
      <c r="H151">
        <v>550.76</v>
      </c>
      <c r="I151">
        <v>13060.24</v>
      </c>
      <c r="J151">
        <v>139.52000000000001</v>
      </c>
      <c r="K151">
        <v>738.98</v>
      </c>
      <c r="L151">
        <v>3383.5</v>
      </c>
      <c r="M151">
        <v>7040.07</v>
      </c>
      <c r="N151">
        <v>195.37</v>
      </c>
      <c r="O151">
        <v>1562.8</v>
      </c>
      <c r="P151">
        <v>13060.24</v>
      </c>
      <c r="Q151">
        <v>0</v>
      </c>
      <c r="R151">
        <v>0</v>
      </c>
      <c r="S151">
        <v>13.23</v>
      </c>
      <c r="T151">
        <v>0</v>
      </c>
      <c r="U151">
        <v>0</v>
      </c>
      <c r="V151">
        <v>0</v>
      </c>
      <c r="W151">
        <v>0</v>
      </c>
      <c r="X151">
        <v>6520.54</v>
      </c>
      <c r="Y151">
        <v>9</v>
      </c>
      <c r="Z151">
        <v>1750.1</v>
      </c>
      <c r="AA151">
        <v>2.4900000000000002</v>
      </c>
      <c r="AB151">
        <v>0</v>
      </c>
      <c r="AC151">
        <v>0</v>
      </c>
      <c r="AD151">
        <v>0</v>
      </c>
      <c r="AE151">
        <v>0</v>
      </c>
      <c r="AF151">
        <v>6015.38</v>
      </c>
      <c r="AG151">
        <v>1676.86</v>
      </c>
      <c r="AH151">
        <v>320.68</v>
      </c>
      <c r="AI151">
        <v>0.56000000000000005</v>
      </c>
      <c r="AJ151">
        <v>8013.48</v>
      </c>
      <c r="AK151">
        <v>780.93</v>
      </c>
      <c r="AL151">
        <v>8794.41</v>
      </c>
      <c r="AM151">
        <v>4102.25</v>
      </c>
      <c r="AN151">
        <v>2401.9299999999998</v>
      </c>
      <c r="AO151">
        <v>0</v>
      </c>
      <c r="AP151">
        <v>920.85</v>
      </c>
      <c r="AQ151">
        <v>3322.78</v>
      </c>
      <c r="AR151">
        <v>241.14</v>
      </c>
      <c r="AS151">
        <v>0</v>
      </c>
      <c r="AT151">
        <v>356.68</v>
      </c>
      <c r="AU151">
        <v>597.82000000000005</v>
      </c>
      <c r="AV151">
        <v>8022.85</v>
      </c>
      <c r="AW151">
        <v>771.56</v>
      </c>
      <c r="AX151">
        <v>501.56</v>
      </c>
      <c r="AY151" t="e">
        <v>#N/A</v>
      </c>
      <c r="AZ151" t="e">
        <v>#N/A</v>
      </c>
      <c r="BA151">
        <v>0</v>
      </c>
      <c r="BB151">
        <v>0</v>
      </c>
      <c r="BC151">
        <v>0</v>
      </c>
      <c r="BD151">
        <v>0</v>
      </c>
      <c r="BE151">
        <v>0</v>
      </c>
      <c r="BF151" t="e">
        <v>#N/A</v>
      </c>
      <c r="BG151" t="e">
        <v>#N/A</v>
      </c>
      <c r="BH151">
        <v>0</v>
      </c>
      <c r="BI151">
        <v>0</v>
      </c>
      <c r="BJ151">
        <v>0</v>
      </c>
      <c r="BK151">
        <v>6.04</v>
      </c>
      <c r="BL151">
        <v>7.58</v>
      </c>
    </row>
    <row r="152" spans="1:64" x14ac:dyDescent="0.25">
      <c r="A152" t="str">
        <f t="shared" ref="A152:A155" si="46">A151</f>
        <v>Jammu and Kashmir Bank</v>
      </c>
      <c r="B152" s="9">
        <f t="shared" ref="B152:B155" si="47">B147</f>
        <v>5.37</v>
      </c>
      <c r="C152">
        <v>44256</v>
      </c>
      <c r="D152">
        <v>2021</v>
      </c>
      <c r="E152">
        <v>71.36</v>
      </c>
      <c r="F152">
        <v>108061.15</v>
      </c>
      <c r="G152">
        <v>2015.2</v>
      </c>
      <c r="H152">
        <v>3389.99</v>
      </c>
      <c r="I152">
        <v>120291.95</v>
      </c>
      <c r="J152">
        <v>3685.33</v>
      </c>
      <c r="K152">
        <v>5812.26</v>
      </c>
      <c r="L152">
        <v>30814.240000000002</v>
      </c>
      <c r="M152">
        <v>66841.73</v>
      </c>
      <c r="N152">
        <v>2012.41</v>
      </c>
      <c r="O152">
        <v>11125.97</v>
      </c>
      <c r="P152">
        <v>120291.95</v>
      </c>
      <c r="Q152">
        <v>955</v>
      </c>
      <c r="R152">
        <v>12307</v>
      </c>
      <c r="S152">
        <v>12.2</v>
      </c>
      <c r="T152">
        <v>0</v>
      </c>
      <c r="U152">
        <v>10.28</v>
      </c>
      <c r="V152">
        <v>1.92</v>
      </c>
      <c r="W152">
        <v>0</v>
      </c>
      <c r="X152">
        <v>6954.75</v>
      </c>
      <c r="Y152">
        <v>10</v>
      </c>
      <c r="Z152">
        <v>1969.33</v>
      </c>
      <c r="AA152">
        <v>2.95</v>
      </c>
      <c r="AB152">
        <v>3</v>
      </c>
      <c r="AC152">
        <v>0</v>
      </c>
      <c r="AD152">
        <v>1439.6</v>
      </c>
      <c r="AE152">
        <v>4866.9399999999996</v>
      </c>
      <c r="AF152">
        <v>6063.01</v>
      </c>
      <c r="AG152">
        <v>1730.79</v>
      </c>
      <c r="AH152">
        <v>317.22000000000003</v>
      </c>
      <c r="AI152">
        <v>0.06</v>
      </c>
      <c r="AJ152">
        <v>8111.09</v>
      </c>
      <c r="AK152">
        <v>718.99</v>
      </c>
      <c r="AL152">
        <v>8830.08</v>
      </c>
      <c r="AM152">
        <v>4340.3100000000004</v>
      </c>
      <c r="AN152">
        <v>2059.38</v>
      </c>
      <c r="AO152">
        <v>133.93</v>
      </c>
      <c r="AP152">
        <v>685.23</v>
      </c>
      <c r="AQ152">
        <v>2878.54</v>
      </c>
      <c r="AR152">
        <v>36.65</v>
      </c>
      <c r="AS152">
        <v>65.3</v>
      </c>
      <c r="AT152">
        <v>1077.1600000000001</v>
      </c>
      <c r="AU152">
        <v>1179.1099999999999</v>
      </c>
      <c r="AV152">
        <v>8397.9599999999991</v>
      </c>
      <c r="AW152">
        <v>432.12</v>
      </c>
      <c r="AX152">
        <v>432.12</v>
      </c>
      <c r="AY152" t="e">
        <v>#N/A</v>
      </c>
      <c r="AZ152" t="e">
        <v>#N/A</v>
      </c>
      <c r="BA152">
        <v>432.12</v>
      </c>
      <c r="BB152">
        <v>0</v>
      </c>
      <c r="BC152">
        <v>108.03</v>
      </c>
      <c r="BD152">
        <v>133.88</v>
      </c>
      <c r="BE152">
        <v>190.22</v>
      </c>
      <c r="BF152" t="e">
        <v>#N/A</v>
      </c>
      <c r="BG152" t="e">
        <v>#N/A</v>
      </c>
      <c r="BH152">
        <v>432.12</v>
      </c>
      <c r="BI152">
        <v>0</v>
      </c>
      <c r="BJ152">
        <v>0</v>
      </c>
      <c r="BK152">
        <v>6.06</v>
      </c>
      <c r="BL152" s="4">
        <f>15.15/2</f>
        <v>7.5750000000000002</v>
      </c>
    </row>
    <row r="153" spans="1:64" x14ac:dyDescent="0.25">
      <c r="A153" t="str">
        <f t="shared" si="46"/>
        <v>Jammu and Kashmir Bank</v>
      </c>
      <c r="B153" s="9">
        <f t="shared" si="47"/>
        <v>4.2666700000000004</v>
      </c>
      <c r="C153">
        <v>43891</v>
      </c>
      <c r="D153">
        <v>2020</v>
      </c>
      <c r="E153">
        <v>71.36</v>
      </c>
      <c r="F153">
        <v>108061.15</v>
      </c>
      <c r="G153">
        <v>2015.2</v>
      </c>
      <c r="H153">
        <v>3389.99</v>
      </c>
      <c r="I153">
        <v>120291.95</v>
      </c>
      <c r="J153">
        <v>3685.33</v>
      </c>
      <c r="K153">
        <v>5812.26</v>
      </c>
      <c r="L153">
        <v>30814.240000000002</v>
      </c>
      <c r="M153">
        <v>66841.73</v>
      </c>
      <c r="N153">
        <v>2012.41</v>
      </c>
      <c r="O153">
        <v>11125.98</v>
      </c>
      <c r="P153">
        <v>120291.95</v>
      </c>
      <c r="Q153">
        <v>0</v>
      </c>
      <c r="R153">
        <v>0</v>
      </c>
      <c r="S153">
        <v>12.2</v>
      </c>
      <c r="T153">
        <v>0</v>
      </c>
      <c r="U153">
        <v>0</v>
      </c>
      <c r="V153">
        <v>0</v>
      </c>
      <c r="W153">
        <v>0</v>
      </c>
      <c r="X153">
        <v>6954.75</v>
      </c>
      <c r="Y153">
        <v>10</v>
      </c>
      <c r="Z153">
        <v>1969.33</v>
      </c>
      <c r="AA153">
        <v>2.95</v>
      </c>
      <c r="AB153">
        <v>0</v>
      </c>
      <c r="AC153">
        <v>0</v>
      </c>
      <c r="AD153">
        <v>0</v>
      </c>
      <c r="AE153">
        <v>0</v>
      </c>
      <c r="AF153">
        <v>6572.5</v>
      </c>
      <c r="AG153">
        <v>1607.61</v>
      </c>
      <c r="AH153">
        <v>266.02999999999997</v>
      </c>
      <c r="AI153">
        <v>0.15</v>
      </c>
      <c r="AJ153">
        <v>8446.2900000000009</v>
      </c>
      <c r="AK153">
        <v>545.91999999999996</v>
      </c>
      <c r="AL153">
        <v>8992.2099999999991</v>
      </c>
      <c r="AM153">
        <v>4739.62</v>
      </c>
      <c r="AN153">
        <v>1886.05</v>
      </c>
      <c r="AO153">
        <v>125.4</v>
      </c>
      <c r="AP153">
        <v>716.09</v>
      </c>
      <c r="AQ153">
        <v>2727.54</v>
      </c>
      <c r="AR153">
        <v>71.91</v>
      </c>
      <c r="AS153">
        <v>-32.549999999999997</v>
      </c>
      <c r="AT153">
        <v>2625.1</v>
      </c>
      <c r="AU153">
        <v>2664.46</v>
      </c>
      <c r="AV153">
        <v>10131.620000000001</v>
      </c>
      <c r="AW153">
        <v>-1139.4100000000001</v>
      </c>
      <c r="AX153">
        <v>-1139.4100000000001</v>
      </c>
      <c r="AY153" t="e">
        <v>#N/A</v>
      </c>
      <c r="AZ153" t="e">
        <v>#N/A</v>
      </c>
      <c r="BA153">
        <v>-1139.4100000000001</v>
      </c>
      <c r="BB153">
        <v>0</v>
      </c>
      <c r="BC153">
        <v>0</v>
      </c>
      <c r="BD153">
        <v>30.46</v>
      </c>
      <c r="BE153">
        <v>-1169.8699999999999</v>
      </c>
      <c r="BF153" t="e">
        <v>#N/A</v>
      </c>
      <c r="BG153" t="e">
        <v>#N/A</v>
      </c>
      <c r="BH153">
        <v>-1139.4100000000001</v>
      </c>
      <c r="BI153">
        <v>0</v>
      </c>
      <c r="BJ153">
        <v>0</v>
      </c>
      <c r="BK153">
        <v>-15.97</v>
      </c>
      <c r="BL153" s="5">
        <f>17.35/2</f>
        <v>8.6750000000000007</v>
      </c>
    </row>
    <row r="154" spans="1:64" x14ac:dyDescent="0.25">
      <c r="A154" t="str">
        <f t="shared" si="46"/>
        <v>Jammu and Kashmir Bank</v>
      </c>
      <c r="B154" s="9">
        <f t="shared" si="47"/>
        <v>4.2666666666666666</v>
      </c>
      <c r="C154">
        <v>43525</v>
      </c>
      <c r="D154">
        <v>2019</v>
      </c>
      <c r="E154">
        <v>71.36</v>
      </c>
      <c r="F154">
        <v>97788.23</v>
      </c>
      <c r="G154">
        <v>2019.58</v>
      </c>
      <c r="H154">
        <v>2670.81</v>
      </c>
      <c r="I154">
        <v>108872.1</v>
      </c>
      <c r="J154">
        <v>2947.48</v>
      </c>
      <c r="K154">
        <v>6835.35</v>
      </c>
      <c r="L154">
        <v>23052.240000000002</v>
      </c>
      <c r="M154">
        <v>64399.07</v>
      </c>
      <c r="N154">
        <v>2070.52</v>
      </c>
      <c r="O154">
        <v>9567.44</v>
      </c>
      <c r="P154">
        <v>108872.1</v>
      </c>
      <c r="Q154">
        <v>955</v>
      </c>
      <c r="R154">
        <v>11740</v>
      </c>
      <c r="S154">
        <v>11.4</v>
      </c>
      <c r="T154">
        <v>0</v>
      </c>
      <c r="U154">
        <v>9.8800000000000008</v>
      </c>
      <c r="V154">
        <v>1.53</v>
      </c>
      <c r="W154">
        <v>0</v>
      </c>
      <c r="X154">
        <v>7671.63</v>
      </c>
      <c r="Y154">
        <v>11</v>
      </c>
      <c r="Z154">
        <v>2243.8200000000002</v>
      </c>
      <c r="AA154">
        <v>3.48</v>
      </c>
      <c r="AB154">
        <v>3</v>
      </c>
      <c r="AC154">
        <v>0</v>
      </c>
      <c r="AD154">
        <v>1160.77</v>
      </c>
      <c r="AE154">
        <v>5756.78</v>
      </c>
      <c r="AF154">
        <v>5935.24</v>
      </c>
      <c r="AG154">
        <v>1551.99</v>
      </c>
      <c r="AH154">
        <v>159.79</v>
      </c>
      <c r="AI154">
        <v>28.54</v>
      </c>
      <c r="AJ154">
        <v>7675.56</v>
      </c>
      <c r="AK154">
        <v>812.63</v>
      </c>
      <c r="AL154">
        <v>8488.19</v>
      </c>
      <c r="AM154">
        <v>4291.63</v>
      </c>
      <c r="AN154">
        <v>1646.18</v>
      </c>
      <c r="AO154">
        <v>104.09</v>
      </c>
      <c r="AP154">
        <v>728.39</v>
      </c>
      <c r="AQ154">
        <v>2478.66</v>
      </c>
      <c r="AR154">
        <v>272.24</v>
      </c>
      <c r="AS154">
        <v>-77.39</v>
      </c>
      <c r="AT154">
        <v>1058.17</v>
      </c>
      <c r="AU154">
        <v>1253.02</v>
      </c>
      <c r="AV154">
        <v>8023.31</v>
      </c>
      <c r="AW154">
        <v>464.88</v>
      </c>
      <c r="AX154">
        <v>464.88</v>
      </c>
      <c r="AY154" t="e">
        <v>#N/A</v>
      </c>
      <c r="AZ154" t="e">
        <v>#N/A</v>
      </c>
      <c r="BA154">
        <v>464.88</v>
      </c>
      <c r="BB154">
        <v>0</v>
      </c>
      <c r="BC154">
        <v>116.22</v>
      </c>
      <c r="BD154">
        <v>20.149999999999999</v>
      </c>
      <c r="BE154">
        <v>328.51</v>
      </c>
      <c r="BF154" t="e">
        <v>#N/A</v>
      </c>
      <c r="BG154" t="e">
        <v>#N/A</v>
      </c>
      <c r="BH154">
        <v>464.88</v>
      </c>
      <c r="BI154">
        <v>0</v>
      </c>
      <c r="BJ154">
        <v>0</v>
      </c>
      <c r="BK154">
        <v>8.35</v>
      </c>
      <c r="BL154" s="2">
        <f>+(9.4+9.75)/2</f>
        <v>9.5749999999999993</v>
      </c>
    </row>
    <row r="155" spans="1:64" x14ac:dyDescent="0.25">
      <c r="A155" t="str">
        <f t="shared" si="46"/>
        <v>Jammu and Kashmir Bank</v>
      </c>
      <c r="B155" s="9">
        <f t="shared" si="47"/>
        <v>5.71</v>
      </c>
      <c r="C155">
        <v>43160</v>
      </c>
      <c r="D155">
        <v>2018</v>
      </c>
      <c r="E155">
        <v>71.36</v>
      </c>
      <c r="F155">
        <v>97788.23</v>
      </c>
      <c r="G155">
        <v>2019.58</v>
      </c>
      <c r="H155">
        <v>2670.81</v>
      </c>
      <c r="I155">
        <v>108872.1</v>
      </c>
      <c r="J155">
        <v>2947.48</v>
      </c>
      <c r="K155">
        <v>6835.35</v>
      </c>
      <c r="L155">
        <v>23052.240000000002</v>
      </c>
      <c r="M155">
        <v>64399.07</v>
      </c>
      <c r="N155">
        <v>2070.52</v>
      </c>
      <c r="O155">
        <v>9567.44</v>
      </c>
      <c r="P155">
        <v>108872.1</v>
      </c>
      <c r="Q155">
        <v>0</v>
      </c>
      <c r="R155">
        <v>0</v>
      </c>
      <c r="S155">
        <v>11</v>
      </c>
      <c r="T155">
        <v>0</v>
      </c>
      <c r="U155">
        <v>0</v>
      </c>
      <c r="V155">
        <v>0</v>
      </c>
      <c r="W155">
        <v>0</v>
      </c>
      <c r="X155">
        <v>7671.63</v>
      </c>
      <c r="Y155">
        <v>11</v>
      </c>
      <c r="Z155">
        <v>2243.8200000000002</v>
      </c>
      <c r="AA155">
        <v>3.48</v>
      </c>
      <c r="AB155">
        <v>-1</v>
      </c>
      <c r="AC155">
        <v>0</v>
      </c>
      <c r="AD155">
        <v>0</v>
      </c>
      <c r="AE155">
        <v>0</v>
      </c>
      <c r="AF155">
        <v>4977.74</v>
      </c>
      <c r="AG155">
        <v>1431.58</v>
      </c>
      <c r="AH155">
        <v>211.68</v>
      </c>
      <c r="AI155">
        <v>0.4</v>
      </c>
      <c r="AJ155">
        <v>6621.4</v>
      </c>
      <c r="AK155">
        <v>495.31</v>
      </c>
      <c r="AL155">
        <v>7116.71</v>
      </c>
      <c r="AM155">
        <v>3750.61</v>
      </c>
      <c r="AN155">
        <v>1286.8900000000001</v>
      </c>
      <c r="AO155">
        <v>96.55</v>
      </c>
      <c r="AP155">
        <v>600.79</v>
      </c>
      <c r="AQ155">
        <v>1984.23</v>
      </c>
      <c r="AR155">
        <v>157</v>
      </c>
      <c r="AS155">
        <v>-238.76</v>
      </c>
      <c r="AT155">
        <v>0</v>
      </c>
      <c r="AU155">
        <v>1179.1600000000001</v>
      </c>
      <c r="AV155">
        <v>6913.99</v>
      </c>
      <c r="AW155">
        <v>202.72</v>
      </c>
      <c r="AX155">
        <v>202.72</v>
      </c>
      <c r="AY155" t="e">
        <v>#N/A</v>
      </c>
      <c r="AZ155" t="e">
        <v>#N/A</v>
      </c>
      <c r="BA155">
        <v>202.72</v>
      </c>
      <c r="BB155">
        <v>0</v>
      </c>
      <c r="BC155">
        <v>50.68</v>
      </c>
      <c r="BD155">
        <v>0</v>
      </c>
      <c r="BE155">
        <v>152.04</v>
      </c>
      <c r="BF155" t="e">
        <v>#N/A</v>
      </c>
      <c r="BG155" t="e">
        <v>#N/A</v>
      </c>
      <c r="BH155">
        <v>202.72</v>
      </c>
      <c r="BI155">
        <v>0</v>
      </c>
      <c r="BJ155">
        <v>0</v>
      </c>
      <c r="BK155">
        <v>3.64</v>
      </c>
      <c r="BL155" s="4">
        <v>9.5000000000000001E-2</v>
      </c>
    </row>
    <row r="156" spans="1:64" x14ac:dyDescent="0.25">
      <c r="A156" t="s">
        <v>94</v>
      </c>
      <c r="B156" s="9">
        <f>B151</f>
        <v>6.375</v>
      </c>
      <c r="C156" t="s">
        <v>62</v>
      </c>
      <c r="D156">
        <v>2022</v>
      </c>
      <c r="E156">
        <v>312.3</v>
      </c>
      <c r="F156">
        <v>34691.69</v>
      </c>
      <c r="G156">
        <v>4081.84</v>
      </c>
      <c r="H156">
        <v>2017.78</v>
      </c>
      <c r="I156">
        <v>44840.14</v>
      </c>
      <c r="J156">
        <v>1577.5</v>
      </c>
      <c r="K156">
        <v>2513.2600000000002</v>
      </c>
      <c r="L156">
        <v>9098.23</v>
      </c>
      <c r="M156">
        <v>29095.78</v>
      </c>
      <c r="N156">
        <v>661.18</v>
      </c>
      <c r="O156">
        <v>1894.19</v>
      </c>
      <c r="P156">
        <v>44840.14</v>
      </c>
      <c r="Q156">
        <v>0</v>
      </c>
      <c r="R156">
        <v>0</v>
      </c>
      <c r="S156">
        <v>18.920000000000002</v>
      </c>
      <c r="T156">
        <v>0</v>
      </c>
      <c r="U156">
        <v>0</v>
      </c>
      <c r="V156">
        <v>0</v>
      </c>
      <c r="W156">
        <v>0</v>
      </c>
      <c r="X156">
        <v>1289.93</v>
      </c>
      <c r="Y156">
        <v>4</v>
      </c>
      <c r="Z156">
        <v>573.23</v>
      </c>
      <c r="AA156">
        <v>1.97</v>
      </c>
      <c r="AB156">
        <v>1</v>
      </c>
      <c r="AC156">
        <v>0</v>
      </c>
      <c r="AD156">
        <v>0</v>
      </c>
      <c r="AE156">
        <v>0</v>
      </c>
      <c r="AF156">
        <v>2831.77</v>
      </c>
      <c r="AG156">
        <v>594.29</v>
      </c>
      <c r="AH156">
        <v>53.52</v>
      </c>
      <c r="AI156">
        <v>33.19</v>
      </c>
      <c r="AJ156">
        <v>3512.77</v>
      </c>
      <c r="AK156">
        <v>452.04</v>
      </c>
      <c r="AL156">
        <v>3964.81</v>
      </c>
      <c r="AM156">
        <v>2155.2600000000002</v>
      </c>
      <c r="AN156">
        <v>539.14</v>
      </c>
      <c r="AO156">
        <v>0</v>
      </c>
      <c r="AP156">
        <v>473.43</v>
      </c>
      <c r="AQ156">
        <v>1012.57</v>
      </c>
      <c r="AR156">
        <v>102.05</v>
      </c>
      <c r="AS156">
        <v>0</v>
      </c>
      <c r="AT156">
        <v>407.43</v>
      </c>
      <c r="AU156">
        <v>509.48</v>
      </c>
      <c r="AV156">
        <v>3677.31</v>
      </c>
      <c r="AW156">
        <v>287.5</v>
      </c>
      <c r="AX156">
        <v>287.5</v>
      </c>
      <c r="AY156">
        <v>0</v>
      </c>
      <c r="AZ156" t="e">
        <v>#N/A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9.26</v>
      </c>
      <c r="BL156">
        <v>7.58</v>
      </c>
    </row>
    <row r="157" spans="1:64" x14ac:dyDescent="0.25">
      <c r="A157" t="str">
        <f t="shared" ref="A157:A160" si="48">A156</f>
        <v>DCB Bank</v>
      </c>
      <c r="B157" s="9">
        <f t="shared" ref="B157:B160" si="49">B152</f>
        <v>5.37</v>
      </c>
      <c r="C157">
        <v>44256</v>
      </c>
      <c r="D157">
        <v>2021</v>
      </c>
      <c r="E157">
        <v>310.54000000000002</v>
      </c>
      <c r="F157">
        <v>29703.86</v>
      </c>
      <c r="G157">
        <v>4482.25</v>
      </c>
      <c r="H157">
        <v>1657.43</v>
      </c>
      <c r="I157">
        <v>39602.129999999997</v>
      </c>
      <c r="J157">
        <v>1182.8900000000001</v>
      </c>
      <c r="K157">
        <v>1856.45</v>
      </c>
      <c r="L157">
        <v>8413.69</v>
      </c>
      <c r="M157">
        <v>25959.24</v>
      </c>
      <c r="N157">
        <v>568.51</v>
      </c>
      <c r="O157">
        <v>1621.35</v>
      </c>
      <c r="P157">
        <v>39602.129999999997</v>
      </c>
      <c r="Q157">
        <v>352</v>
      </c>
      <c r="R157">
        <v>6383</v>
      </c>
      <c r="S157">
        <v>19.670000000000002</v>
      </c>
      <c r="T157">
        <v>0</v>
      </c>
      <c r="U157">
        <v>15.49</v>
      </c>
      <c r="V157">
        <v>4.18</v>
      </c>
      <c r="W157">
        <v>0</v>
      </c>
      <c r="X157">
        <v>1083.44</v>
      </c>
      <c r="Y157">
        <v>4</v>
      </c>
      <c r="Z157">
        <v>594.15</v>
      </c>
      <c r="AA157">
        <v>2.29</v>
      </c>
      <c r="AB157">
        <v>2</v>
      </c>
      <c r="AC157">
        <v>0</v>
      </c>
      <c r="AD157">
        <v>469.54</v>
      </c>
      <c r="AE157">
        <v>5849.82</v>
      </c>
      <c r="AF157">
        <v>2785.54</v>
      </c>
      <c r="AG157">
        <v>583.16</v>
      </c>
      <c r="AH157">
        <v>53.73</v>
      </c>
      <c r="AI157">
        <v>35.78</v>
      </c>
      <c r="AJ157">
        <v>3458.21</v>
      </c>
      <c r="AK157">
        <v>458.5</v>
      </c>
      <c r="AL157">
        <v>3916.71</v>
      </c>
      <c r="AM157">
        <v>2171.6</v>
      </c>
      <c r="AN157">
        <v>433.5</v>
      </c>
      <c r="AO157">
        <v>56.6</v>
      </c>
      <c r="AP157">
        <v>356.52</v>
      </c>
      <c r="AQ157">
        <v>846.63</v>
      </c>
      <c r="AR157">
        <v>179.64</v>
      </c>
      <c r="AS157">
        <v>-62.63</v>
      </c>
      <c r="AT157">
        <v>445.68</v>
      </c>
      <c r="AU157">
        <v>562.70000000000005</v>
      </c>
      <c r="AV157">
        <v>3580.92</v>
      </c>
      <c r="AW157">
        <v>335.79</v>
      </c>
      <c r="AX157">
        <v>335.79</v>
      </c>
      <c r="AY157">
        <v>762.61</v>
      </c>
      <c r="AZ157" t="e">
        <v>#N/A</v>
      </c>
      <c r="BA157">
        <v>1098.4000000000001</v>
      </c>
      <c r="BB157">
        <v>0</v>
      </c>
      <c r="BC157">
        <v>83.95</v>
      </c>
      <c r="BD157">
        <v>52.77</v>
      </c>
      <c r="BE157">
        <v>-6.03</v>
      </c>
      <c r="BF157">
        <v>0</v>
      </c>
      <c r="BG157">
        <v>938.53</v>
      </c>
      <c r="BH157">
        <v>1098.4000000000001</v>
      </c>
      <c r="BI157">
        <v>0</v>
      </c>
      <c r="BJ157">
        <v>0</v>
      </c>
      <c r="BK157">
        <v>10.82</v>
      </c>
      <c r="BL157" s="4">
        <f>15.15/2</f>
        <v>7.5750000000000002</v>
      </c>
    </row>
    <row r="158" spans="1:64" x14ac:dyDescent="0.25">
      <c r="A158" t="str">
        <f t="shared" si="48"/>
        <v>DCB Bank</v>
      </c>
      <c r="B158" s="9">
        <f t="shared" si="49"/>
        <v>4.2666700000000004</v>
      </c>
      <c r="C158">
        <v>43891</v>
      </c>
      <c r="D158">
        <v>2020</v>
      </c>
      <c r="E158">
        <v>311.49</v>
      </c>
      <c r="F158">
        <v>29703.86</v>
      </c>
      <c r="G158">
        <v>4482.25</v>
      </c>
      <c r="H158">
        <v>1657.43</v>
      </c>
      <c r="I158">
        <v>39602.129999999997</v>
      </c>
      <c r="J158">
        <v>1182.8900000000001</v>
      </c>
      <c r="K158">
        <v>1856.45</v>
      </c>
      <c r="L158">
        <v>8413.69</v>
      </c>
      <c r="M158">
        <v>25959.24</v>
      </c>
      <c r="N158">
        <v>568.51</v>
      </c>
      <c r="O158">
        <v>1621.35</v>
      </c>
      <c r="P158">
        <v>39602.129999999997</v>
      </c>
      <c r="Q158">
        <v>0</v>
      </c>
      <c r="R158">
        <v>0</v>
      </c>
      <c r="S158">
        <v>19.670000000000002</v>
      </c>
      <c r="T158">
        <v>0</v>
      </c>
      <c r="U158">
        <v>0</v>
      </c>
      <c r="V158">
        <v>0</v>
      </c>
      <c r="W158">
        <v>0</v>
      </c>
      <c r="X158">
        <v>1083.44</v>
      </c>
      <c r="Y158">
        <v>4</v>
      </c>
      <c r="Z158">
        <v>594.15</v>
      </c>
      <c r="AA158">
        <v>2.29</v>
      </c>
      <c r="AB158">
        <v>1</v>
      </c>
      <c r="AC158">
        <v>0</v>
      </c>
      <c r="AD158">
        <v>0</v>
      </c>
      <c r="AE158">
        <v>0</v>
      </c>
      <c r="AF158">
        <v>2843.19</v>
      </c>
      <c r="AG158">
        <v>622.79</v>
      </c>
      <c r="AH158">
        <v>37.08</v>
      </c>
      <c r="AI158">
        <v>33.57</v>
      </c>
      <c r="AJ158">
        <v>3536.63</v>
      </c>
      <c r="AK158">
        <v>391.09</v>
      </c>
      <c r="AL158">
        <v>3927.72</v>
      </c>
      <c r="AM158">
        <v>2271.7199999999998</v>
      </c>
      <c r="AN158">
        <v>458.8</v>
      </c>
      <c r="AO158">
        <v>51.14</v>
      </c>
      <c r="AP158">
        <v>393.01</v>
      </c>
      <c r="AQ158">
        <v>902.94</v>
      </c>
      <c r="AR158">
        <v>158.69999999999999</v>
      </c>
      <c r="AS158">
        <v>-4.72</v>
      </c>
      <c r="AT158">
        <v>261.14</v>
      </c>
      <c r="AU158">
        <v>415.13</v>
      </c>
      <c r="AV158">
        <v>3589.79</v>
      </c>
      <c r="AW158">
        <v>337.94</v>
      </c>
      <c r="AX158">
        <v>337.94</v>
      </c>
      <c r="AY158">
        <v>583.88</v>
      </c>
      <c r="AZ158" t="e">
        <v>#N/A</v>
      </c>
      <c r="BA158">
        <v>921.81</v>
      </c>
      <c r="BB158">
        <v>0</v>
      </c>
      <c r="BC158">
        <v>84.48</v>
      </c>
      <c r="BD158">
        <v>17.91</v>
      </c>
      <c r="BE158">
        <v>-6.99</v>
      </c>
      <c r="BF158">
        <v>0</v>
      </c>
      <c r="BG158">
        <v>762.61</v>
      </c>
      <c r="BH158">
        <v>921.81</v>
      </c>
      <c r="BI158">
        <v>0</v>
      </c>
      <c r="BJ158">
        <v>0</v>
      </c>
      <c r="BK158">
        <v>10.9</v>
      </c>
      <c r="BL158" s="5">
        <f>17.35/2</f>
        <v>8.6750000000000007</v>
      </c>
    </row>
    <row r="159" spans="1:64" x14ac:dyDescent="0.25">
      <c r="A159" t="str">
        <f t="shared" si="48"/>
        <v>DCB Bank</v>
      </c>
      <c r="B159" s="9">
        <f t="shared" si="49"/>
        <v>4.2666666666666666</v>
      </c>
      <c r="C159">
        <v>43525</v>
      </c>
      <c r="D159">
        <v>2019</v>
      </c>
      <c r="E159">
        <v>310.42</v>
      </c>
      <c r="F159">
        <v>30369.93</v>
      </c>
      <c r="G159">
        <v>3407.95</v>
      </c>
      <c r="H159">
        <v>1305.1099999999999</v>
      </c>
      <c r="I159">
        <v>38505.14</v>
      </c>
      <c r="J159">
        <v>1029.8</v>
      </c>
      <c r="K159">
        <v>2516.0700000000002</v>
      </c>
      <c r="L159">
        <v>7741.5</v>
      </c>
      <c r="M159">
        <v>25345.29</v>
      </c>
      <c r="N159">
        <v>545.87</v>
      </c>
      <c r="O159">
        <v>1326.6</v>
      </c>
      <c r="P159">
        <v>38505.14</v>
      </c>
      <c r="Q159">
        <v>336</v>
      </c>
      <c r="R159">
        <v>6845</v>
      </c>
      <c r="S159">
        <v>17.75</v>
      </c>
      <c r="T159">
        <v>0</v>
      </c>
      <c r="U159">
        <v>13.9</v>
      </c>
      <c r="V159">
        <v>3.85</v>
      </c>
      <c r="W159">
        <v>0</v>
      </c>
      <c r="X159">
        <v>631.51</v>
      </c>
      <c r="Y159">
        <v>2</v>
      </c>
      <c r="Z159">
        <v>293.51</v>
      </c>
      <c r="AA159">
        <v>1.1599999999999999</v>
      </c>
      <c r="AB159">
        <v>1</v>
      </c>
      <c r="AC159">
        <v>0</v>
      </c>
      <c r="AD159">
        <v>431.99</v>
      </c>
      <c r="AE159">
        <v>4814.75</v>
      </c>
      <c r="AF159">
        <v>2447.86</v>
      </c>
      <c r="AG159">
        <v>535.42999999999995</v>
      </c>
      <c r="AH159">
        <v>30.67</v>
      </c>
      <c r="AI159">
        <v>27.53</v>
      </c>
      <c r="AJ159">
        <v>3041.49</v>
      </c>
      <c r="AK159">
        <v>350.16</v>
      </c>
      <c r="AL159">
        <v>3391.65</v>
      </c>
      <c r="AM159">
        <v>1892.2</v>
      </c>
      <c r="AN159">
        <v>433.99</v>
      </c>
      <c r="AO159">
        <v>44.18</v>
      </c>
      <c r="AP159">
        <v>374.68</v>
      </c>
      <c r="AQ159">
        <v>852.85</v>
      </c>
      <c r="AR159">
        <v>191.71</v>
      </c>
      <c r="AS159">
        <v>-10.53</v>
      </c>
      <c r="AT159">
        <v>140.06</v>
      </c>
      <c r="AU159">
        <v>321.23</v>
      </c>
      <c r="AV159">
        <v>3066.28</v>
      </c>
      <c r="AW159">
        <v>325.37</v>
      </c>
      <c r="AX159">
        <v>325.37</v>
      </c>
      <c r="AY159">
        <v>426.71</v>
      </c>
      <c r="AZ159" t="e">
        <v>#N/A</v>
      </c>
      <c r="BA159">
        <v>752.07</v>
      </c>
      <c r="BB159">
        <v>0</v>
      </c>
      <c r="BC159">
        <v>81.34</v>
      </c>
      <c r="BD159">
        <v>5.48</v>
      </c>
      <c r="BE159">
        <v>32.590000000000003</v>
      </c>
      <c r="BF159">
        <v>27.87</v>
      </c>
      <c r="BG159">
        <v>583.88</v>
      </c>
      <c r="BH159">
        <v>752.07</v>
      </c>
      <c r="BI159">
        <v>0</v>
      </c>
      <c r="BJ159">
        <v>0</v>
      </c>
      <c r="BK159">
        <v>10.53</v>
      </c>
      <c r="BL159" s="2">
        <f>+(9.4+9.75)/2</f>
        <v>9.5749999999999993</v>
      </c>
    </row>
    <row r="160" spans="1:64" x14ac:dyDescent="0.25">
      <c r="A160" t="str">
        <f t="shared" si="48"/>
        <v>DCB Bank</v>
      </c>
      <c r="B160" s="9">
        <f t="shared" si="49"/>
        <v>5.71</v>
      </c>
      <c r="C160">
        <v>43160</v>
      </c>
      <c r="D160">
        <v>2018</v>
      </c>
      <c r="E160">
        <v>311.39999999999998</v>
      </c>
      <c r="F160">
        <v>30369.93</v>
      </c>
      <c r="G160">
        <v>3407.95</v>
      </c>
      <c r="H160">
        <v>1305.1099999999999</v>
      </c>
      <c r="I160">
        <v>38505.14</v>
      </c>
      <c r="J160">
        <v>1029.8</v>
      </c>
      <c r="K160">
        <v>2516.0700000000002</v>
      </c>
      <c r="L160">
        <v>7741.5</v>
      </c>
      <c r="M160">
        <v>25345.29</v>
      </c>
      <c r="N160">
        <v>545.87</v>
      </c>
      <c r="O160">
        <v>1326.61</v>
      </c>
      <c r="P160">
        <v>38505.14</v>
      </c>
      <c r="Q160">
        <v>0</v>
      </c>
      <c r="R160">
        <v>0</v>
      </c>
      <c r="S160">
        <v>18</v>
      </c>
      <c r="T160">
        <v>0</v>
      </c>
      <c r="U160">
        <v>0</v>
      </c>
      <c r="V160">
        <v>0</v>
      </c>
      <c r="W160">
        <v>0</v>
      </c>
      <c r="X160">
        <v>631.51</v>
      </c>
      <c r="Y160">
        <v>2</v>
      </c>
      <c r="Z160">
        <v>293.51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1940.27</v>
      </c>
      <c r="AG160">
        <v>420.79</v>
      </c>
      <c r="AH160">
        <v>18.03</v>
      </c>
      <c r="AI160">
        <v>33.9</v>
      </c>
      <c r="AJ160">
        <v>2412.9899999999998</v>
      </c>
      <c r="AK160">
        <v>310.27999999999997</v>
      </c>
      <c r="AL160">
        <v>2723.26</v>
      </c>
      <c r="AM160">
        <v>1417.56</v>
      </c>
      <c r="AN160">
        <v>381.23</v>
      </c>
      <c r="AO160">
        <v>53.36</v>
      </c>
      <c r="AP160">
        <v>346.14</v>
      </c>
      <c r="AQ160">
        <v>780.73</v>
      </c>
      <c r="AR160">
        <v>167.83</v>
      </c>
      <c r="AS160">
        <v>-27</v>
      </c>
      <c r="AT160">
        <v>138.80000000000001</v>
      </c>
      <c r="AU160">
        <v>279.63</v>
      </c>
      <c r="AV160">
        <v>2477.92</v>
      </c>
      <c r="AW160">
        <v>245.34</v>
      </c>
      <c r="AX160">
        <v>245.34</v>
      </c>
      <c r="AY160">
        <v>274.07</v>
      </c>
      <c r="AZ160" t="e">
        <v>#N/A</v>
      </c>
      <c r="BA160">
        <v>519.41</v>
      </c>
      <c r="BB160">
        <v>0</v>
      </c>
      <c r="BC160">
        <v>61.34</v>
      </c>
      <c r="BD160">
        <v>3.24</v>
      </c>
      <c r="BE160">
        <v>-6.07</v>
      </c>
      <c r="BF160">
        <v>18.489999999999998</v>
      </c>
      <c r="BG160">
        <v>426.71</v>
      </c>
      <c r="BH160">
        <v>519.41</v>
      </c>
      <c r="BI160">
        <v>0</v>
      </c>
      <c r="BJ160">
        <v>0</v>
      </c>
      <c r="BK160">
        <v>8.02</v>
      </c>
      <c r="BL160" s="4">
        <v>9.5000000000000001E-2</v>
      </c>
    </row>
    <row r="161" spans="1:64" x14ac:dyDescent="0.25">
      <c r="A161" t="s">
        <v>95</v>
      </c>
      <c r="B161" s="9">
        <f>B156</f>
        <v>6.375</v>
      </c>
      <c r="C161" t="s">
        <v>62</v>
      </c>
      <c r="D161">
        <v>2022</v>
      </c>
      <c r="E161">
        <v>310.88</v>
      </c>
      <c r="F161">
        <v>75654.86</v>
      </c>
      <c r="G161">
        <v>1764.88</v>
      </c>
      <c r="H161">
        <v>1519.24</v>
      </c>
      <c r="I161">
        <v>85581.34</v>
      </c>
      <c r="J161">
        <v>4866.1499999999996</v>
      </c>
      <c r="K161">
        <v>449.42</v>
      </c>
      <c r="L161">
        <v>21635.19</v>
      </c>
      <c r="M161">
        <v>51693.7</v>
      </c>
      <c r="N161">
        <v>837.85</v>
      </c>
      <c r="O161">
        <v>6099.04</v>
      </c>
      <c r="P161">
        <v>85581.34</v>
      </c>
      <c r="Q161">
        <v>859</v>
      </c>
      <c r="R161">
        <v>8421</v>
      </c>
      <c r="S161">
        <v>14.85</v>
      </c>
      <c r="T161">
        <v>0</v>
      </c>
      <c r="U161">
        <v>12.34</v>
      </c>
      <c r="V161">
        <v>2.5099999999999998</v>
      </c>
      <c r="W161">
        <v>0</v>
      </c>
      <c r="X161">
        <v>2588.41</v>
      </c>
      <c r="Y161">
        <v>5</v>
      </c>
      <c r="Z161">
        <v>1642.09</v>
      </c>
      <c r="AA161">
        <v>3.18</v>
      </c>
      <c r="AB161">
        <v>3</v>
      </c>
      <c r="AC161">
        <v>0</v>
      </c>
      <c r="AD161">
        <v>2378.63</v>
      </c>
      <c r="AE161">
        <v>8387.49</v>
      </c>
      <c r="AF161">
        <v>4937.29</v>
      </c>
      <c r="AG161">
        <v>1142.3499999999999</v>
      </c>
      <c r="AH161">
        <v>29.97</v>
      </c>
      <c r="AI161">
        <v>122.8</v>
      </c>
      <c r="AJ161">
        <v>6232.41</v>
      </c>
      <c r="AK161">
        <v>1495.07</v>
      </c>
      <c r="AL161">
        <v>7727.48</v>
      </c>
      <c r="AM161">
        <v>4049.23</v>
      </c>
      <c r="AN161">
        <v>913.31</v>
      </c>
      <c r="AO161">
        <v>73.52</v>
      </c>
      <c r="AP161">
        <v>692.28</v>
      </c>
      <c r="AQ161">
        <v>1679.11</v>
      </c>
      <c r="AR161">
        <v>129.36000000000001</v>
      </c>
      <c r="AS161" t="e">
        <v>#N/A</v>
      </c>
      <c r="AT161">
        <v>1387.21</v>
      </c>
      <c r="AU161">
        <v>1516.57</v>
      </c>
      <c r="AV161">
        <v>7244.91</v>
      </c>
      <c r="AW161">
        <v>482.57</v>
      </c>
      <c r="AX161">
        <v>482.57</v>
      </c>
      <c r="AY161">
        <v>101.68</v>
      </c>
      <c r="AZ161" t="e">
        <v>#N/A</v>
      </c>
      <c r="BA161">
        <v>584.25</v>
      </c>
      <c r="BB161">
        <v>0</v>
      </c>
      <c r="BC161">
        <v>125</v>
      </c>
      <c r="BD161">
        <v>199.69</v>
      </c>
      <c r="BE161">
        <v>100</v>
      </c>
      <c r="BF161">
        <v>0</v>
      </c>
      <c r="BG161">
        <v>85.47</v>
      </c>
      <c r="BH161">
        <v>584.25</v>
      </c>
      <c r="BI161">
        <v>0</v>
      </c>
      <c r="BJ161">
        <v>0</v>
      </c>
      <c r="BK161">
        <v>15.52</v>
      </c>
      <c r="BL161">
        <v>7.58</v>
      </c>
    </row>
    <row r="162" spans="1:64" x14ac:dyDescent="0.25">
      <c r="A162" t="str">
        <f t="shared" ref="A162:A164" si="50">A161</f>
        <v>Karnataka Bank</v>
      </c>
      <c r="B162" s="9">
        <f t="shared" ref="B162:B164" si="51">B157</f>
        <v>5.37</v>
      </c>
      <c r="C162">
        <v>44256</v>
      </c>
      <c r="D162">
        <v>2021</v>
      </c>
      <c r="E162">
        <v>310.88</v>
      </c>
      <c r="F162">
        <v>75654.86</v>
      </c>
      <c r="G162">
        <v>1764.88</v>
      </c>
      <c r="H162">
        <v>1519.24</v>
      </c>
      <c r="I162">
        <v>85581.34</v>
      </c>
      <c r="J162">
        <v>4866.1499999999996</v>
      </c>
      <c r="K162">
        <v>449.42</v>
      </c>
      <c r="L162">
        <v>21635.18</v>
      </c>
      <c r="M162">
        <v>51693.7</v>
      </c>
      <c r="N162">
        <v>837.85</v>
      </c>
      <c r="O162">
        <v>6099.04</v>
      </c>
      <c r="P162">
        <v>85581.34</v>
      </c>
      <c r="Q162">
        <v>0</v>
      </c>
      <c r="R162">
        <v>0</v>
      </c>
      <c r="S162">
        <v>14.85</v>
      </c>
      <c r="T162">
        <v>0</v>
      </c>
      <c r="U162">
        <v>0</v>
      </c>
      <c r="V162">
        <v>0</v>
      </c>
      <c r="W162">
        <v>0</v>
      </c>
      <c r="X162">
        <v>2588.41</v>
      </c>
      <c r="Y162">
        <v>5</v>
      </c>
      <c r="Z162">
        <v>1642.1</v>
      </c>
      <c r="AA162">
        <v>3.18</v>
      </c>
      <c r="AB162">
        <v>1</v>
      </c>
      <c r="AC162">
        <v>0</v>
      </c>
      <c r="AD162">
        <v>0</v>
      </c>
      <c r="AE162">
        <v>0</v>
      </c>
      <c r="AF162">
        <v>5155.84</v>
      </c>
      <c r="AG162">
        <v>1160.1300000000001</v>
      </c>
      <c r="AH162">
        <v>44.6</v>
      </c>
      <c r="AI162">
        <v>114.2</v>
      </c>
      <c r="AJ162">
        <v>6474.77</v>
      </c>
      <c r="AK162">
        <v>1396.05</v>
      </c>
      <c r="AL162">
        <v>7870.82</v>
      </c>
      <c r="AM162">
        <v>4444.41</v>
      </c>
      <c r="AN162">
        <v>897</v>
      </c>
      <c r="AO162">
        <v>63.76</v>
      </c>
      <c r="AP162">
        <v>808.87</v>
      </c>
      <c r="AQ162">
        <v>1769.64</v>
      </c>
      <c r="AR162">
        <v>90.25</v>
      </c>
      <c r="AS162" t="e">
        <v>#N/A</v>
      </c>
      <c r="AT162">
        <v>1134.74</v>
      </c>
      <c r="AU162">
        <v>1224.99</v>
      </c>
      <c r="AV162">
        <v>7439.04</v>
      </c>
      <c r="AW162">
        <v>431.78</v>
      </c>
      <c r="AX162">
        <v>431.78</v>
      </c>
      <c r="AY162">
        <v>119.65</v>
      </c>
      <c r="AZ162" t="e">
        <v>#N/A</v>
      </c>
      <c r="BA162">
        <v>551.42999999999995</v>
      </c>
      <c r="BB162">
        <v>0</v>
      </c>
      <c r="BC162">
        <v>110</v>
      </c>
      <c r="BD162">
        <v>183.08</v>
      </c>
      <c r="BE162">
        <v>30</v>
      </c>
      <c r="BF162">
        <v>0</v>
      </c>
      <c r="BG162">
        <v>101.68</v>
      </c>
      <c r="BH162">
        <v>551.42999999999995</v>
      </c>
      <c r="BI162">
        <v>0</v>
      </c>
      <c r="BJ162">
        <v>0</v>
      </c>
      <c r="BK162">
        <v>13.89</v>
      </c>
      <c r="BL162" s="4">
        <f>15.15/2</f>
        <v>7.5750000000000002</v>
      </c>
    </row>
    <row r="163" spans="1:64" x14ac:dyDescent="0.25">
      <c r="A163" t="str">
        <f t="shared" si="50"/>
        <v>Karnataka Bank</v>
      </c>
      <c r="B163" s="9">
        <f t="shared" si="51"/>
        <v>4.2666700000000004</v>
      </c>
      <c r="C163">
        <v>43891</v>
      </c>
      <c r="D163">
        <v>2020</v>
      </c>
      <c r="E163">
        <v>310.88</v>
      </c>
      <c r="F163">
        <v>71785.149999999994</v>
      </c>
      <c r="G163">
        <v>4065.12</v>
      </c>
      <c r="H163">
        <v>1492.77</v>
      </c>
      <c r="I163">
        <v>83313.490000000005</v>
      </c>
      <c r="J163">
        <v>2756.05</v>
      </c>
      <c r="K163">
        <v>163.44</v>
      </c>
      <c r="L163">
        <v>17545.34</v>
      </c>
      <c r="M163">
        <v>56964.27</v>
      </c>
      <c r="N163">
        <v>826.42</v>
      </c>
      <c r="O163">
        <v>5057.96</v>
      </c>
      <c r="P163">
        <v>83313.490000000005</v>
      </c>
      <c r="Q163">
        <v>848</v>
      </c>
      <c r="R163">
        <v>8509</v>
      </c>
      <c r="S163">
        <v>12.66</v>
      </c>
      <c r="T163">
        <v>0</v>
      </c>
      <c r="U163">
        <v>10.66</v>
      </c>
      <c r="V163">
        <v>2</v>
      </c>
      <c r="W163">
        <v>0</v>
      </c>
      <c r="X163">
        <v>2799.93</v>
      </c>
      <c r="Y163">
        <v>5</v>
      </c>
      <c r="Z163">
        <v>1755.01</v>
      </c>
      <c r="AA163">
        <v>3.08</v>
      </c>
      <c r="AB163">
        <v>3</v>
      </c>
      <c r="AC163">
        <v>0</v>
      </c>
      <c r="AD163">
        <v>2315.38</v>
      </c>
      <c r="AE163">
        <v>7723.76</v>
      </c>
      <c r="AF163">
        <v>4698.03</v>
      </c>
      <c r="AG163">
        <v>1105.6500000000001</v>
      </c>
      <c r="AH163">
        <v>16.63</v>
      </c>
      <c r="AI163">
        <v>85.65</v>
      </c>
      <c r="AJ163">
        <v>5905.96</v>
      </c>
      <c r="AK163">
        <v>1001.96</v>
      </c>
      <c r="AL163">
        <v>6907.92</v>
      </c>
      <c r="AM163">
        <v>4000.84</v>
      </c>
      <c r="AN163">
        <v>605.55999999999995</v>
      </c>
      <c r="AO163">
        <v>54.14</v>
      </c>
      <c r="AP163">
        <v>797.57</v>
      </c>
      <c r="AQ163">
        <v>1457.27</v>
      </c>
      <c r="AR163">
        <v>130.56</v>
      </c>
      <c r="AS163" t="e">
        <v>#N/A</v>
      </c>
      <c r="AT163">
        <v>842.01</v>
      </c>
      <c r="AU163">
        <v>972.57</v>
      </c>
      <c r="AV163">
        <v>6430.68</v>
      </c>
      <c r="AW163">
        <v>477.24</v>
      </c>
      <c r="AX163">
        <v>477.24</v>
      </c>
      <c r="AY163">
        <v>102.23</v>
      </c>
      <c r="AZ163" t="e">
        <v>#N/A</v>
      </c>
      <c r="BA163">
        <v>579.47</v>
      </c>
      <c r="BB163">
        <v>0</v>
      </c>
      <c r="BC163">
        <v>180</v>
      </c>
      <c r="BD163">
        <v>0</v>
      </c>
      <c r="BE163">
        <v>88.5</v>
      </c>
      <c r="BF163">
        <v>84.78</v>
      </c>
      <c r="BG163">
        <v>119.65</v>
      </c>
      <c r="BH163">
        <v>579.47</v>
      </c>
      <c r="BI163">
        <v>0</v>
      </c>
      <c r="BJ163">
        <v>0</v>
      </c>
      <c r="BK163">
        <v>16.89</v>
      </c>
      <c r="BL163" s="5">
        <f>17.35/2</f>
        <v>8.6750000000000007</v>
      </c>
    </row>
    <row r="164" spans="1:64" x14ac:dyDescent="0.25">
      <c r="A164" t="str">
        <f t="shared" si="50"/>
        <v>Karnataka Bank</v>
      </c>
      <c r="B164" s="9">
        <f t="shared" si="51"/>
        <v>4.2666666666666666</v>
      </c>
      <c r="C164">
        <v>43525</v>
      </c>
      <c r="D164">
        <v>2019</v>
      </c>
      <c r="E164">
        <v>310.88</v>
      </c>
      <c r="F164">
        <v>71785.149999999994</v>
      </c>
      <c r="G164">
        <v>4065.12</v>
      </c>
      <c r="H164">
        <v>1492.77</v>
      </c>
      <c r="I164">
        <v>83313.490000000005</v>
      </c>
      <c r="J164">
        <v>2756.05</v>
      </c>
      <c r="K164">
        <v>163.44</v>
      </c>
      <c r="L164">
        <v>17545.34</v>
      </c>
      <c r="M164">
        <v>56964.27</v>
      </c>
      <c r="N164">
        <v>826.42</v>
      </c>
      <c r="O164">
        <v>5057.97</v>
      </c>
      <c r="P164">
        <v>83313.490000000005</v>
      </c>
      <c r="Q164">
        <v>0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2799.93</v>
      </c>
      <c r="Y164">
        <v>5</v>
      </c>
      <c r="Z164">
        <v>1755.01</v>
      </c>
      <c r="AA164">
        <v>3</v>
      </c>
      <c r="AB164">
        <v>1</v>
      </c>
      <c r="AC164">
        <v>0</v>
      </c>
      <c r="AD164">
        <v>0</v>
      </c>
      <c r="AE164">
        <v>0</v>
      </c>
      <c r="AF164">
        <v>4081.93</v>
      </c>
      <c r="AG164">
        <v>1161.53</v>
      </c>
      <c r="AH164">
        <v>15.87</v>
      </c>
      <c r="AI164">
        <v>164.42</v>
      </c>
      <c r="AJ164">
        <v>5423.75</v>
      </c>
      <c r="AK164">
        <v>954.34</v>
      </c>
      <c r="AL164">
        <v>6378.09</v>
      </c>
      <c r="AM164">
        <v>3566.1</v>
      </c>
      <c r="AN164">
        <v>524.79</v>
      </c>
      <c r="AO164">
        <v>50.06</v>
      </c>
      <c r="AP164">
        <v>763.98</v>
      </c>
      <c r="AQ164">
        <v>1338.83</v>
      </c>
      <c r="AR164">
        <v>-15.45</v>
      </c>
      <c r="AS164" t="e">
        <v>#N/A</v>
      </c>
      <c r="AT164">
        <v>1163.01</v>
      </c>
      <c r="AU164">
        <v>1147.56</v>
      </c>
      <c r="AV164">
        <v>6052.49</v>
      </c>
      <c r="AW164">
        <v>325.61</v>
      </c>
      <c r="AX164">
        <v>325.61</v>
      </c>
      <c r="AY164">
        <v>137.13999999999999</v>
      </c>
      <c r="AZ164" t="e">
        <v>#N/A</v>
      </c>
      <c r="BA164">
        <v>462.75</v>
      </c>
      <c r="BB164">
        <v>0</v>
      </c>
      <c r="BC164">
        <v>82</v>
      </c>
      <c r="BD164">
        <v>51.05</v>
      </c>
      <c r="BE164">
        <v>91.25</v>
      </c>
      <c r="BF164">
        <v>113.04</v>
      </c>
      <c r="BG164">
        <v>102.23</v>
      </c>
      <c r="BH164">
        <v>462.75</v>
      </c>
      <c r="BI164">
        <v>0</v>
      </c>
      <c r="BJ164">
        <v>0</v>
      </c>
      <c r="BK164">
        <v>11.52</v>
      </c>
      <c r="BL164" s="2">
        <f>+(9.4+9.75)/2</f>
        <v>9.5749999999999993</v>
      </c>
    </row>
  </sheetData>
  <autoFilter ref="A1:BL164" xr:uid="{349F4022-2556-EA4D-A40A-CF5571BA995D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A510-D05C-B043-BB8A-C64BC1A35897}">
  <dimension ref="A1:N50"/>
  <sheetViews>
    <sheetView topLeftCell="B1" zoomScale="294" workbookViewId="0">
      <selection activeCell="D33" sqref="D33"/>
    </sheetView>
  </sheetViews>
  <sheetFormatPr defaultColWidth="11" defaultRowHeight="15.75" x14ac:dyDescent="0.25"/>
  <cols>
    <col min="3" max="3" width="11" bestFit="1" customWidth="1"/>
    <col min="4" max="5" width="12.125" bestFit="1" customWidth="1"/>
    <col min="6" max="6" width="12.625" bestFit="1" customWidth="1"/>
    <col min="7" max="7" width="11" bestFit="1" customWidth="1"/>
    <col min="8" max="8" width="17" bestFit="1" customWidth="1"/>
    <col min="9" max="9" width="17.625" bestFit="1" customWidth="1"/>
    <col min="10" max="10" width="18.5" bestFit="1" customWidth="1"/>
    <col min="11" max="11" width="34.875" bestFit="1" customWidth="1"/>
    <col min="12" max="12" width="20.375" bestFit="1" customWidth="1"/>
    <col min="14" max="14" width="12.375" bestFit="1" customWidth="1"/>
  </cols>
  <sheetData>
    <row r="1" spans="1:14" x14ac:dyDescent="0.25">
      <c r="A1" t="s">
        <v>0</v>
      </c>
      <c r="B1" s="2" t="s">
        <v>1</v>
      </c>
      <c r="C1" s="2" t="s">
        <v>96</v>
      </c>
      <c r="D1" s="2" t="s">
        <v>3</v>
      </c>
      <c r="E1" s="2" t="s">
        <v>10</v>
      </c>
      <c r="F1" s="1" t="s">
        <v>46</v>
      </c>
      <c r="G1" s="2" t="s">
        <v>24</v>
      </c>
    </row>
    <row r="2" spans="1:14" x14ac:dyDescent="0.25">
      <c r="A2" t="s">
        <v>64</v>
      </c>
      <c r="B2" t="s">
        <v>62</v>
      </c>
      <c r="C2">
        <v>2022</v>
      </c>
      <c r="D2">
        <v>197191.73</v>
      </c>
      <c r="E2">
        <v>181051.99</v>
      </c>
      <c r="F2">
        <v>1066.21</v>
      </c>
      <c r="G2">
        <v>4.53</v>
      </c>
    </row>
    <row r="3" spans="1:14" x14ac:dyDescent="0.25">
      <c r="A3" t="s">
        <v>64</v>
      </c>
      <c r="B3">
        <v>44256</v>
      </c>
      <c r="C3">
        <v>2021</v>
      </c>
      <c r="D3">
        <v>162946.64000000001</v>
      </c>
      <c r="E3">
        <v>166892.99</v>
      </c>
      <c r="F3">
        <v>-3462.23</v>
      </c>
      <c r="G3">
        <v>5.88</v>
      </c>
      <c r="I3" t="s">
        <v>107</v>
      </c>
    </row>
    <row r="4" spans="1:14" x14ac:dyDescent="0.25">
      <c r="A4" t="s">
        <v>64</v>
      </c>
      <c r="B4">
        <v>43891</v>
      </c>
      <c r="C4">
        <v>2020</v>
      </c>
      <c r="D4">
        <v>162946.64000000001</v>
      </c>
      <c r="E4">
        <v>166892.99</v>
      </c>
      <c r="F4">
        <v>-16418.03</v>
      </c>
      <c r="G4">
        <v>5.88</v>
      </c>
      <c r="H4" s="6" t="s">
        <v>97</v>
      </c>
      <c r="I4" t="s">
        <v>99</v>
      </c>
      <c r="J4" t="s">
        <v>100</v>
      </c>
      <c r="K4" t="s">
        <v>101</v>
      </c>
      <c r="L4" t="s">
        <v>102</v>
      </c>
    </row>
    <row r="5" spans="1:14" x14ac:dyDescent="0.25">
      <c r="A5" t="s">
        <v>64</v>
      </c>
      <c r="B5">
        <v>43525</v>
      </c>
      <c r="C5">
        <v>2019</v>
      </c>
      <c r="D5">
        <v>105363.94</v>
      </c>
      <c r="E5">
        <v>171443.29</v>
      </c>
      <c r="F5">
        <v>1720.28</v>
      </c>
      <c r="G5">
        <v>5.03</v>
      </c>
      <c r="H5" s="7" t="s">
        <v>85</v>
      </c>
      <c r="I5" s="8">
        <v>871772.152</v>
      </c>
      <c r="J5" s="8">
        <v>569210.04</v>
      </c>
      <c r="K5" s="8">
        <v>695.99200000000019</v>
      </c>
      <c r="L5" s="8">
        <v>3.7459999999999996</v>
      </c>
    </row>
    <row r="6" spans="1:14" x14ac:dyDescent="0.25">
      <c r="A6" t="s">
        <v>64</v>
      </c>
      <c r="B6">
        <v>43160</v>
      </c>
      <c r="C6">
        <v>2018</v>
      </c>
      <c r="D6">
        <v>105363.94</v>
      </c>
      <c r="E6">
        <v>171443.29</v>
      </c>
      <c r="F6">
        <v>4224.5600000000004</v>
      </c>
      <c r="G6">
        <v>5</v>
      </c>
      <c r="H6" s="7" t="s">
        <v>65</v>
      </c>
      <c r="I6" s="8">
        <v>1304868.496</v>
      </c>
      <c r="J6" s="8">
        <v>1124379.9899999998</v>
      </c>
      <c r="K6" s="8">
        <v>26580.015999999996</v>
      </c>
      <c r="L6" s="8">
        <v>0.29599999999999999</v>
      </c>
    </row>
    <row r="7" spans="1:14" x14ac:dyDescent="0.25">
      <c r="A7" t="s">
        <v>65</v>
      </c>
      <c r="B7" t="s">
        <v>62</v>
      </c>
      <c r="C7">
        <v>2022</v>
      </c>
      <c r="D7">
        <v>1559217.44</v>
      </c>
      <c r="E7">
        <v>1368820.93</v>
      </c>
      <c r="F7">
        <v>36961.33</v>
      </c>
      <c r="G7">
        <v>0.32</v>
      </c>
      <c r="H7" s="7" t="s">
        <v>66</v>
      </c>
      <c r="I7" s="8">
        <v>894310.78200000001</v>
      </c>
      <c r="J7" s="8">
        <v>723411.71199999994</v>
      </c>
      <c r="K7" s="8">
        <v>11520.74</v>
      </c>
      <c r="L7" s="8">
        <v>1.3080000000000001</v>
      </c>
    </row>
    <row r="8" spans="1:14" x14ac:dyDescent="0.25">
      <c r="A8" t="s">
        <v>65</v>
      </c>
      <c r="B8">
        <v>44256</v>
      </c>
      <c r="C8">
        <v>2021</v>
      </c>
      <c r="D8">
        <v>1335060.22</v>
      </c>
      <c r="E8">
        <v>1132836.6299999999</v>
      </c>
      <c r="F8">
        <v>31116.53</v>
      </c>
      <c r="G8">
        <v>0.4</v>
      </c>
      <c r="H8" s="7" t="s">
        <v>88</v>
      </c>
      <c r="I8" s="8">
        <v>3579465.9480000003</v>
      </c>
      <c r="J8" s="8">
        <v>2456708.2580000004</v>
      </c>
      <c r="K8" s="8">
        <v>13349.436000000002</v>
      </c>
      <c r="L8" s="8">
        <v>1.65</v>
      </c>
    </row>
    <row r="9" spans="1:14" x14ac:dyDescent="0.25">
      <c r="A9" t="s">
        <v>65</v>
      </c>
      <c r="B9">
        <v>43891</v>
      </c>
      <c r="C9">
        <v>2020</v>
      </c>
      <c r="D9">
        <v>1335060.22</v>
      </c>
      <c r="E9">
        <v>1132836.6299999999</v>
      </c>
      <c r="F9">
        <v>26257.32</v>
      </c>
      <c r="G9">
        <v>0.4</v>
      </c>
      <c r="H9" s="7" t="s">
        <v>64</v>
      </c>
      <c r="I9" s="8">
        <v>146762.57799999998</v>
      </c>
      <c r="J9" s="8">
        <v>171544.91</v>
      </c>
      <c r="K9" s="8">
        <v>-2573.8419999999996</v>
      </c>
      <c r="L9" s="8">
        <v>5.2640000000000002</v>
      </c>
    </row>
    <row r="10" spans="1:14" x14ac:dyDescent="0.25">
      <c r="A10" t="s">
        <v>65</v>
      </c>
      <c r="B10">
        <v>43525</v>
      </c>
      <c r="C10">
        <v>2019</v>
      </c>
      <c r="D10">
        <v>1147502.29</v>
      </c>
      <c r="E10">
        <v>993702.88</v>
      </c>
      <c r="F10">
        <v>21078.17</v>
      </c>
      <c r="G10">
        <v>0.36</v>
      </c>
      <c r="H10" s="7" t="s">
        <v>98</v>
      </c>
      <c r="I10" s="8">
        <v>1359435.9911999998</v>
      </c>
      <c r="J10" s="8">
        <v>1009050.9819999996</v>
      </c>
      <c r="K10" s="8">
        <v>9914.4683999999979</v>
      </c>
      <c r="L10" s="8">
        <v>2.4527999999999999</v>
      </c>
    </row>
    <row r="11" spans="1:14" x14ac:dyDescent="0.25">
      <c r="A11" t="s">
        <v>65</v>
      </c>
      <c r="B11">
        <v>43160</v>
      </c>
      <c r="C11">
        <v>2018</v>
      </c>
      <c r="D11">
        <v>1147502.31</v>
      </c>
      <c r="E11">
        <v>993702.88</v>
      </c>
      <c r="F11">
        <v>17486.73</v>
      </c>
      <c r="G11">
        <v>0</v>
      </c>
    </row>
    <row r="12" spans="1:14" x14ac:dyDescent="0.25">
      <c r="A12" t="s">
        <v>66</v>
      </c>
      <c r="B12" t="s">
        <v>62</v>
      </c>
      <c r="C12">
        <v>2022</v>
      </c>
      <c r="D12">
        <v>1064571.6100000001</v>
      </c>
      <c r="E12">
        <v>859020.44</v>
      </c>
      <c r="F12">
        <v>23339.49</v>
      </c>
      <c r="G12">
        <v>0.76</v>
      </c>
    </row>
    <row r="13" spans="1:14" x14ac:dyDescent="0.25">
      <c r="A13" t="s">
        <v>66</v>
      </c>
      <c r="B13">
        <v>44256</v>
      </c>
      <c r="C13">
        <v>2021</v>
      </c>
      <c r="D13">
        <v>932522.16</v>
      </c>
      <c r="E13">
        <v>733729.09</v>
      </c>
      <c r="F13">
        <v>16192.68</v>
      </c>
      <c r="G13">
        <v>2.1</v>
      </c>
      <c r="I13" t="s">
        <v>108</v>
      </c>
    </row>
    <row r="14" spans="1:14" x14ac:dyDescent="0.25">
      <c r="A14" t="s">
        <v>66</v>
      </c>
      <c r="B14">
        <v>43891</v>
      </c>
      <c r="C14">
        <v>2020</v>
      </c>
      <c r="D14">
        <v>932522.16</v>
      </c>
      <c r="E14">
        <v>733729.09</v>
      </c>
      <c r="F14">
        <v>7930.81</v>
      </c>
      <c r="G14">
        <v>1.1399999999999999</v>
      </c>
      <c r="H14" s="6" t="s">
        <v>97</v>
      </c>
      <c r="I14" t="s">
        <v>103</v>
      </c>
      <c r="J14" t="s">
        <v>104</v>
      </c>
      <c r="K14" t="s">
        <v>105</v>
      </c>
      <c r="L14" t="s">
        <v>106</v>
      </c>
      <c r="N14">
        <f>1/D2</f>
        <v>5.0712065866048237E-6</v>
      </c>
    </row>
    <row r="15" spans="1:14" x14ac:dyDescent="0.25">
      <c r="A15" t="s">
        <v>66</v>
      </c>
      <c r="B15">
        <v>43525</v>
      </c>
      <c r="C15">
        <v>2019</v>
      </c>
      <c r="D15">
        <v>770968.99</v>
      </c>
      <c r="E15">
        <v>645289.97</v>
      </c>
      <c r="F15">
        <v>3363.3</v>
      </c>
      <c r="G15">
        <v>1.54</v>
      </c>
      <c r="H15" s="7" t="s">
        <v>85</v>
      </c>
      <c r="I15" s="8">
        <v>227054.31651926434</v>
      </c>
      <c r="J15" s="8">
        <v>127840.91985102453</v>
      </c>
      <c r="K15" s="8">
        <v>4374.1558835642791</v>
      </c>
      <c r="L15" s="8">
        <v>0.64449980605117529</v>
      </c>
      <c r="N15">
        <f t="shared" ref="N15:N17" si="0">1/D3</f>
        <v>6.1369783384302977E-6</v>
      </c>
    </row>
    <row r="16" spans="1:14" x14ac:dyDescent="0.25">
      <c r="A16" t="s">
        <v>66</v>
      </c>
      <c r="B16">
        <v>43160</v>
      </c>
      <c r="C16">
        <v>2018</v>
      </c>
      <c r="D16">
        <v>770968.99</v>
      </c>
      <c r="E16">
        <v>645289.97</v>
      </c>
      <c r="F16">
        <v>6777.42</v>
      </c>
      <c r="G16">
        <v>1</v>
      </c>
      <c r="H16" s="7" t="s">
        <v>65</v>
      </c>
      <c r="I16" s="8">
        <v>170326.67509606294</v>
      </c>
      <c r="J16" s="8">
        <v>153335.75644983293</v>
      </c>
      <c r="K16" s="8">
        <v>7768.7504148466514</v>
      </c>
      <c r="L16" s="8">
        <v>0.16876018487783195</v>
      </c>
      <c r="N16">
        <f t="shared" si="0"/>
        <v>6.1369783384302977E-6</v>
      </c>
    </row>
    <row r="17" spans="1:14" x14ac:dyDescent="0.25">
      <c r="A17" t="s">
        <v>85</v>
      </c>
      <c r="B17" t="s">
        <v>62</v>
      </c>
      <c r="C17">
        <v>2022</v>
      </c>
      <c r="D17">
        <v>1086409.25</v>
      </c>
      <c r="E17">
        <v>703601.82</v>
      </c>
      <c r="F17">
        <v>7033.32</v>
      </c>
      <c r="G17">
        <v>2.65</v>
      </c>
      <c r="H17" s="7" t="s">
        <v>66</v>
      </c>
      <c r="I17" s="8">
        <v>124835.25511259474</v>
      </c>
      <c r="J17" s="8">
        <v>87761.946243228289</v>
      </c>
      <c r="K17" s="8">
        <v>8115.4233455039202</v>
      </c>
      <c r="L17" s="8">
        <v>0.52547121709947131</v>
      </c>
      <c r="N17">
        <f t="shared" si="0"/>
        <v>9.4909131150562509E-6</v>
      </c>
    </row>
    <row r="18" spans="1:14" x14ac:dyDescent="0.25">
      <c r="A18" t="s">
        <v>85</v>
      </c>
      <c r="B18">
        <v>44256</v>
      </c>
      <c r="C18">
        <v>2021</v>
      </c>
      <c r="D18">
        <v>1010874.58</v>
      </c>
      <c r="E18">
        <v>639048.99</v>
      </c>
      <c r="F18">
        <v>2557.58</v>
      </c>
      <c r="G18">
        <v>3.82</v>
      </c>
      <c r="H18" s="7" t="s">
        <v>88</v>
      </c>
      <c r="I18" s="8">
        <v>343459.66097366728</v>
      </c>
      <c r="J18" s="8">
        <v>166971.48912988693</v>
      </c>
      <c r="K18" s="8">
        <v>18077.485495944395</v>
      </c>
      <c r="L18" s="8">
        <v>0.47455242070818693</v>
      </c>
      <c r="N18">
        <f>1/D6</f>
        <v>9.4909131150562509E-6</v>
      </c>
    </row>
    <row r="19" spans="1:14" x14ac:dyDescent="0.25">
      <c r="A19" t="s">
        <v>85</v>
      </c>
      <c r="B19">
        <v>43891</v>
      </c>
      <c r="C19">
        <v>2020</v>
      </c>
      <c r="D19">
        <v>1010874.58</v>
      </c>
      <c r="E19">
        <v>639048.99</v>
      </c>
      <c r="F19">
        <v>-2235.7199999999998</v>
      </c>
      <c r="G19">
        <v>3.82</v>
      </c>
      <c r="H19" s="7" t="s">
        <v>64</v>
      </c>
      <c r="I19" s="8">
        <v>40294.669478694472</v>
      </c>
      <c r="J19" s="8">
        <v>5781.1318690198077</v>
      </c>
      <c r="K19" s="8">
        <v>8221.2910586640828</v>
      </c>
      <c r="L19" s="8">
        <v>0.59626336463009499</v>
      </c>
    </row>
    <row r="20" spans="1:14" x14ac:dyDescent="0.25">
      <c r="A20" t="s">
        <v>85</v>
      </c>
      <c r="B20">
        <v>43525</v>
      </c>
      <c r="C20">
        <v>2019</v>
      </c>
      <c r="D20">
        <v>625351.17000000004</v>
      </c>
      <c r="E20">
        <v>432175.2</v>
      </c>
      <c r="F20">
        <v>347.02</v>
      </c>
      <c r="G20">
        <v>4.22</v>
      </c>
      <c r="H20" s="7" t="s">
        <v>98</v>
      </c>
      <c r="I20" s="8">
        <v>1210099.3770433082</v>
      </c>
      <c r="J20" s="8">
        <v>809559.39757904818</v>
      </c>
      <c r="K20" s="8">
        <v>14177.76526013229</v>
      </c>
      <c r="L20" s="8">
        <v>1.8942138210877879</v>
      </c>
      <c r="N20">
        <f>AVERAGE(N14:N18)</f>
        <v>7.2653978987155842E-6</v>
      </c>
    </row>
    <row r="21" spans="1:14" x14ac:dyDescent="0.25">
      <c r="A21" t="s">
        <v>85</v>
      </c>
      <c r="B21">
        <v>43160</v>
      </c>
      <c r="C21">
        <v>2018</v>
      </c>
      <c r="D21">
        <v>625351.18000000005</v>
      </c>
      <c r="E21">
        <v>432175.2</v>
      </c>
      <c r="F21">
        <v>-4222.24</v>
      </c>
      <c r="G21">
        <v>4.22</v>
      </c>
      <c r="N21">
        <f>1/N20</f>
        <v>137638.71076858506</v>
      </c>
    </row>
    <row r="22" spans="1:14" x14ac:dyDescent="0.25">
      <c r="A22" t="s">
        <v>88</v>
      </c>
      <c r="B22" t="s">
        <v>62</v>
      </c>
      <c r="C22">
        <v>2022</v>
      </c>
      <c r="D22">
        <v>4051534.12</v>
      </c>
      <c r="E22">
        <v>2733966.59</v>
      </c>
      <c r="F22">
        <v>39094.370000000003</v>
      </c>
      <c r="G22">
        <v>1.02</v>
      </c>
      <c r="H22" s="7" t="s">
        <v>85</v>
      </c>
      <c r="I22" s="9">
        <f>I15/I5*100</f>
        <v>26.045144479364414</v>
      </c>
      <c r="J22" s="9">
        <f t="shared" ref="J22:L22" si="1">J15/J5*100</f>
        <v>22.459357858660493</v>
      </c>
      <c r="K22" s="9">
        <f t="shared" si="1"/>
        <v>628.47789680977337</v>
      </c>
      <c r="L22" s="9">
        <f t="shared" si="1"/>
        <v>17.205013509107726</v>
      </c>
    </row>
    <row r="23" spans="1:14" x14ac:dyDescent="0.25">
      <c r="A23" t="s">
        <v>88</v>
      </c>
      <c r="B23">
        <v>44256</v>
      </c>
      <c r="C23">
        <v>2021</v>
      </c>
      <c r="D23">
        <v>3681277.08</v>
      </c>
      <c r="E23">
        <v>2449497.79</v>
      </c>
      <c r="F23">
        <v>20410.47</v>
      </c>
      <c r="G23">
        <v>1.5</v>
      </c>
      <c r="H23" s="7" t="s">
        <v>65</v>
      </c>
      <c r="I23" s="9">
        <f t="shared" ref="I23:L26" si="2">I16/I6*100</f>
        <v>13.053167857005487</v>
      </c>
      <c r="J23" s="9">
        <f t="shared" si="2"/>
        <v>13.63736084006911</v>
      </c>
      <c r="K23" s="9">
        <f t="shared" si="2"/>
        <v>29.227786826187963</v>
      </c>
      <c r="L23" s="9">
        <f t="shared" si="2"/>
        <v>57.013575972240524</v>
      </c>
    </row>
    <row r="24" spans="1:14" x14ac:dyDescent="0.25">
      <c r="A24" t="s">
        <v>88</v>
      </c>
      <c r="B24">
        <v>43891</v>
      </c>
      <c r="C24">
        <v>2020</v>
      </c>
      <c r="D24">
        <v>3681277.08</v>
      </c>
      <c r="E24">
        <v>2449497.79</v>
      </c>
      <c r="F24">
        <v>14488.11</v>
      </c>
      <c r="G24">
        <v>1.5</v>
      </c>
      <c r="H24" s="7" t="s">
        <v>66</v>
      </c>
      <c r="I24" s="9">
        <f t="shared" si="2"/>
        <v>13.958822550860706</v>
      </c>
      <c r="J24" s="9">
        <f t="shared" si="2"/>
        <v>12.13167340083489</v>
      </c>
      <c r="K24" s="9">
        <f t="shared" si="2"/>
        <v>70.441858296462897</v>
      </c>
      <c r="L24" s="9">
        <f t="shared" si="2"/>
        <v>40.173640451029911</v>
      </c>
    </row>
    <row r="25" spans="1:14" x14ac:dyDescent="0.25">
      <c r="A25" t="s">
        <v>88</v>
      </c>
      <c r="B25">
        <v>43525</v>
      </c>
      <c r="C25">
        <v>2019</v>
      </c>
      <c r="D25">
        <v>3241620.73</v>
      </c>
      <c r="E25">
        <v>2325289.56</v>
      </c>
      <c r="F25">
        <v>-698.32</v>
      </c>
      <c r="G25">
        <v>2.23</v>
      </c>
      <c r="H25" s="7" t="s">
        <v>88</v>
      </c>
      <c r="I25" s="9">
        <f t="shared" si="2"/>
        <v>9.5952766687324615</v>
      </c>
      <c r="J25" s="9">
        <f t="shared" si="2"/>
        <v>6.7965534200555817</v>
      </c>
      <c r="K25" s="9">
        <f t="shared" si="2"/>
        <v>135.41759738721839</v>
      </c>
      <c r="L25" s="9">
        <f t="shared" si="2"/>
        <v>28.76075277019315</v>
      </c>
    </row>
    <row r="26" spans="1:14" x14ac:dyDescent="0.25">
      <c r="A26" t="s">
        <v>88</v>
      </c>
      <c r="B26">
        <v>43160</v>
      </c>
      <c r="C26">
        <v>2018</v>
      </c>
      <c r="D26">
        <v>3241620.73</v>
      </c>
      <c r="E26">
        <v>2325289.56</v>
      </c>
      <c r="F26">
        <v>-6547.45</v>
      </c>
      <c r="G26">
        <v>2</v>
      </c>
      <c r="H26" s="7" t="s">
        <v>64</v>
      </c>
      <c r="I26" s="9">
        <f t="shared" si="2"/>
        <v>27.4556838860479</v>
      </c>
      <c r="J26" s="9">
        <f t="shared" si="2"/>
        <v>3.3700398741179831</v>
      </c>
      <c r="K26" s="9">
        <f t="shared" si="2"/>
        <v>-319.41708382503992</v>
      </c>
      <c r="L26" s="9">
        <f t="shared" si="2"/>
        <v>11.327191577319432</v>
      </c>
    </row>
    <row r="27" spans="1:14" x14ac:dyDescent="0.25">
      <c r="E27">
        <f>INTERCEPT(E2:E26,D2:D26)</f>
        <v>106454.70613371616</v>
      </c>
      <c r="F27" t="s">
        <v>122</v>
      </c>
    </row>
    <row r="28" spans="1:14" x14ac:dyDescent="0.25">
      <c r="D28" s="8">
        <f>AVERAGE(D2:D26)</f>
        <v>1359435.9912</v>
      </c>
      <c r="E28">
        <f>SLOPE(E2:E26,D2:D26)</f>
        <v>0.6639490801398783</v>
      </c>
      <c r="F28" t="s">
        <v>121</v>
      </c>
    </row>
    <row r="29" spans="1:14" x14ac:dyDescent="0.25">
      <c r="D29" s="8">
        <f>GEOMEAN(D2:D26)</f>
        <v>868330.22289532225</v>
      </c>
    </row>
    <row r="30" spans="1:14" x14ac:dyDescent="0.25">
      <c r="E30">
        <f>CORREL(E2:E26,D2:D26)</f>
        <v>0.99244647232606953</v>
      </c>
    </row>
    <row r="32" spans="1:14" x14ac:dyDescent="0.25">
      <c r="B32" t="s">
        <v>123</v>
      </c>
      <c r="D32">
        <f>VAR(D2:D26)</f>
        <v>1464340502320.6008</v>
      </c>
      <c r="E32">
        <f>VAR(E2:E26)</f>
        <v>655386418208.55042</v>
      </c>
    </row>
    <row r="33" spans="2:10" ht="16.5" thickBot="1" x14ac:dyDescent="0.3">
      <c r="D33">
        <f>D32/E32</f>
        <v>2.2343162165661989</v>
      </c>
    </row>
    <row r="34" spans="2:10" x14ac:dyDescent="0.25">
      <c r="B34" s="17" t="s">
        <v>124</v>
      </c>
      <c r="C34" s="17"/>
      <c r="D34">
        <f>FINV(0.05,24,24)</f>
        <v>1.9837595684896132</v>
      </c>
    </row>
    <row r="35" spans="2:10" x14ac:dyDescent="0.25">
      <c r="B35" t="s">
        <v>125</v>
      </c>
      <c r="C35">
        <v>0.99244647232606964</v>
      </c>
    </row>
    <row r="36" spans="2:10" x14ac:dyDescent="0.25">
      <c r="B36" t="s">
        <v>126</v>
      </c>
      <c r="C36">
        <v>0.98495000043246006</v>
      </c>
    </row>
    <row r="37" spans="2:10" x14ac:dyDescent="0.25">
      <c r="B37" t="s">
        <v>127</v>
      </c>
      <c r="C37">
        <v>0.98429565262517582</v>
      </c>
    </row>
    <row r="38" spans="2:10" x14ac:dyDescent="0.25">
      <c r="B38" t="s">
        <v>128</v>
      </c>
      <c r="C38">
        <v>101451.54496748184</v>
      </c>
    </row>
    <row r="39" spans="2:10" ht="16.5" thickBot="1" x14ac:dyDescent="0.3">
      <c r="B39" s="15" t="s">
        <v>129</v>
      </c>
      <c r="C39" s="15">
        <v>25</v>
      </c>
    </row>
    <row r="41" spans="2:10" ht="16.5" thickBot="1" x14ac:dyDescent="0.3">
      <c r="B41" t="s">
        <v>110</v>
      </c>
    </row>
    <row r="42" spans="2:10" x14ac:dyDescent="0.25">
      <c r="B42" s="16"/>
      <c r="C42" s="16" t="s">
        <v>112</v>
      </c>
      <c r="D42" s="16" t="s">
        <v>113</v>
      </c>
      <c r="E42" s="16" t="s">
        <v>133</v>
      </c>
      <c r="F42" s="16" t="s">
        <v>118</v>
      </c>
      <c r="G42" s="16" t="s">
        <v>134</v>
      </c>
    </row>
    <row r="43" spans="2:10" x14ac:dyDescent="0.25">
      <c r="B43" t="s">
        <v>130</v>
      </c>
      <c r="C43">
        <v>1</v>
      </c>
      <c r="D43">
        <v>15492548469550.568</v>
      </c>
      <c r="E43">
        <v>15492548469550.568</v>
      </c>
      <c r="F43">
        <v>1505.2392465715834</v>
      </c>
      <c r="G43">
        <v>1.8241245022300393E-22</v>
      </c>
    </row>
    <row r="44" spans="2:10" x14ac:dyDescent="0.25">
      <c r="B44" t="s">
        <v>131</v>
      </c>
      <c r="C44">
        <v>23</v>
      </c>
      <c r="D44">
        <v>236725567454.64679</v>
      </c>
      <c r="E44">
        <v>10292415976.28899</v>
      </c>
    </row>
    <row r="45" spans="2:10" ht="16.5" thickBot="1" x14ac:dyDescent="0.3">
      <c r="B45" s="15" t="s">
        <v>117</v>
      </c>
      <c r="C45" s="15">
        <v>24</v>
      </c>
      <c r="D45" s="15">
        <v>15729274037005.215</v>
      </c>
      <c r="E45" s="15"/>
      <c r="F45" s="15"/>
      <c r="G45" s="15"/>
    </row>
    <row r="46" spans="2:10" ht="16.5" thickBot="1" x14ac:dyDescent="0.3">
      <c r="F46">
        <f>D43/D45</f>
        <v>0.98495000043246006</v>
      </c>
    </row>
    <row r="47" spans="2:10" x14ac:dyDescent="0.25">
      <c r="B47" s="16"/>
      <c r="C47" s="16" t="s">
        <v>135</v>
      </c>
      <c r="D47" s="16" t="s">
        <v>128</v>
      </c>
      <c r="E47" s="16" t="s">
        <v>136</v>
      </c>
      <c r="F47" s="16" t="s">
        <v>137</v>
      </c>
      <c r="G47" s="16" t="s">
        <v>138</v>
      </c>
      <c r="H47" s="16" t="s">
        <v>139</v>
      </c>
      <c r="I47" s="16" t="s">
        <v>140</v>
      </c>
      <c r="J47" s="16" t="s">
        <v>141</v>
      </c>
    </row>
    <row r="48" spans="2:10" x14ac:dyDescent="0.25">
      <c r="B48" t="s">
        <v>132</v>
      </c>
      <c r="C48">
        <v>106454.70613371592</v>
      </c>
      <c r="D48">
        <v>30869.503402249458</v>
      </c>
      <c r="E48">
        <f>C48/D48</f>
        <v>3.4485396394798684</v>
      </c>
      <c r="F48">
        <v>2.1853235903127439E-3</v>
      </c>
      <c r="G48">
        <v>42596.272990795856</v>
      </c>
      <c r="H48">
        <v>170313.13927663601</v>
      </c>
      <c r="I48">
        <v>42596.272990795856</v>
      </c>
      <c r="J48">
        <v>170313.13927663601</v>
      </c>
    </row>
    <row r="49" spans="2:10" ht="16.5" thickBot="1" x14ac:dyDescent="0.3">
      <c r="B49" s="15" t="s">
        <v>3</v>
      </c>
      <c r="C49" s="15">
        <v>0.66394908013987841</v>
      </c>
      <c r="D49" s="15">
        <v>1.7113230774107705E-2</v>
      </c>
      <c r="E49" s="15">
        <f>C49/D49</f>
        <v>38.797412885031179</v>
      </c>
      <c r="F49" s="18">
        <v>0.03</v>
      </c>
      <c r="G49" s="15">
        <v>0.62854766506016302</v>
      </c>
      <c r="H49" s="15">
        <v>0.6993504952195938</v>
      </c>
      <c r="I49" s="15">
        <v>0.62854766506016302</v>
      </c>
      <c r="J49" s="15">
        <v>0.6993504952195938</v>
      </c>
    </row>
    <row r="50" spans="2:10" x14ac:dyDescent="0.25">
      <c r="E50">
        <f>TINV(0.05,24)</f>
        <v>2.0638985616280254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FD58-B47F-8443-88AA-6F1BAB7B3F1B}">
  <dimension ref="D1:S33"/>
  <sheetViews>
    <sheetView topLeftCell="F12" zoomScale="182" workbookViewId="0">
      <selection activeCell="L30" sqref="L30"/>
    </sheetView>
  </sheetViews>
  <sheetFormatPr defaultColWidth="11" defaultRowHeight="15.75" x14ac:dyDescent="0.25"/>
  <cols>
    <col min="7" max="8" width="12.125" bestFit="1" customWidth="1"/>
    <col min="9" max="9" width="18.375" bestFit="1" customWidth="1"/>
    <col min="10" max="11" width="12.125" bestFit="1" customWidth="1"/>
  </cols>
  <sheetData>
    <row r="1" spans="4:19" x14ac:dyDescent="0.25">
      <c r="F1" t="s">
        <v>109</v>
      </c>
      <c r="G1" t="s">
        <v>64</v>
      </c>
      <c r="H1" t="s">
        <v>65</v>
      </c>
      <c r="I1" t="s">
        <v>66</v>
      </c>
      <c r="J1" t="s">
        <v>85</v>
      </c>
      <c r="K1" t="s">
        <v>88</v>
      </c>
    </row>
    <row r="2" spans="4:19" x14ac:dyDescent="0.25">
      <c r="D2" t="s">
        <v>0</v>
      </c>
      <c r="E2" s="2" t="s">
        <v>1</v>
      </c>
      <c r="F2" s="2" t="s">
        <v>96</v>
      </c>
      <c r="G2" s="8">
        <v>197191.73</v>
      </c>
      <c r="H2" s="8">
        <v>1559217.44</v>
      </c>
      <c r="I2" s="8">
        <v>1064571.6100000001</v>
      </c>
      <c r="J2" s="8">
        <v>1086409.25</v>
      </c>
      <c r="K2" s="8">
        <v>4051534.12</v>
      </c>
      <c r="O2" t="s">
        <v>142</v>
      </c>
    </row>
    <row r="3" spans="4:19" x14ac:dyDescent="0.25">
      <c r="D3" t="s">
        <v>64</v>
      </c>
      <c r="E3" t="s">
        <v>62</v>
      </c>
      <c r="F3">
        <v>2022</v>
      </c>
      <c r="G3" s="8">
        <v>162946.64000000001</v>
      </c>
      <c r="H3" s="8">
        <v>1335060.22</v>
      </c>
      <c r="I3" s="8">
        <v>932522.16</v>
      </c>
      <c r="J3" s="8">
        <v>1010874.58</v>
      </c>
      <c r="K3" s="8">
        <v>3681277.08</v>
      </c>
    </row>
    <row r="4" spans="4:19" ht="16.5" thickBot="1" x14ac:dyDescent="0.3">
      <c r="D4" t="s">
        <v>64</v>
      </c>
      <c r="E4">
        <v>44256</v>
      </c>
      <c r="F4">
        <v>2021</v>
      </c>
      <c r="G4" s="8">
        <v>162946.64000000001</v>
      </c>
      <c r="H4" s="8">
        <v>1335060.22</v>
      </c>
      <c r="I4" s="8">
        <v>932522.16</v>
      </c>
      <c r="J4" s="8">
        <v>1010874.58</v>
      </c>
      <c r="K4" s="8">
        <v>3681277.08</v>
      </c>
      <c r="O4" t="s">
        <v>143</v>
      </c>
    </row>
    <row r="5" spans="4:19" x14ac:dyDescent="0.25">
      <c r="D5" t="s">
        <v>64</v>
      </c>
      <c r="E5">
        <v>43891</v>
      </c>
      <c r="F5">
        <v>2020</v>
      </c>
      <c r="G5" s="8">
        <v>105363.94</v>
      </c>
      <c r="H5" s="8">
        <v>1147502.29</v>
      </c>
      <c r="I5" s="8">
        <v>770968.99</v>
      </c>
      <c r="J5" s="8">
        <v>625351.17000000004</v>
      </c>
      <c r="K5" s="8">
        <v>3241620.73</v>
      </c>
      <c r="O5" s="16" t="s">
        <v>144</v>
      </c>
      <c r="P5" s="16" t="s">
        <v>145</v>
      </c>
      <c r="Q5" s="16" t="s">
        <v>146</v>
      </c>
      <c r="R5" s="16" t="s">
        <v>147</v>
      </c>
      <c r="S5" s="16" t="s">
        <v>148</v>
      </c>
    </row>
    <row r="6" spans="4:19" x14ac:dyDescent="0.25">
      <c r="D6" t="s">
        <v>64</v>
      </c>
      <c r="E6">
        <v>43525</v>
      </c>
      <c r="F6">
        <v>2019</v>
      </c>
      <c r="G6" s="8">
        <v>105363.94</v>
      </c>
      <c r="H6" s="8">
        <v>1147502.31</v>
      </c>
      <c r="I6" s="8">
        <v>770968.99</v>
      </c>
      <c r="J6" s="8">
        <v>625351.18000000005</v>
      </c>
      <c r="K6" s="8">
        <v>3241620.73</v>
      </c>
      <c r="O6" t="s">
        <v>64</v>
      </c>
      <c r="P6">
        <v>5</v>
      </c>
      <c r="Q6">
        <v>733812.8899999999</v>
      </c>
      <c r="R6">
        <v>146762.57799999998</v>
      </c>
      <c r="S6">
        <v>1623660388.3972321</v>
      </c>
    </row>
    <row r="7" spans="4:19" x14ac:dyDescent="0.25">
      <c r="D7" t="s">
        <v>64</v>
      </c>
      <c r="E7">
        <v>43160</v>
      </c>
      <c r="F7">
        <v>2018</v>
      </c>
      <c r="H7" s="10">
        <f>-H8-G8</f>
        <v>-1451631.074</v>
      </c>
      <c r="I7" s="10">
        <f>I8-G8</f>
        <v>747548.20400000003</v>
      </c>
      <c r="O7" t="s">
        <v>65</v>
      </c>
      <c r="P7">
        <v>5</v>
      </c>
      <c r="Q7">
        <v>6524342.4800000004</v>
      </c>
      <c r="R7">
        <v>1304868.496</v>
      </c>
      <c r="S7">
        <v>29011176249.279785</v>
      </c>
    </row>
    <row r="8" spans="4:19" x14ac:dyDescent="0.25">
      <c r="D8" t="s">
        <v>65</v>
      </c>
      <c r="E8" t="s">
        <v>62</v>
      </c>
      <c r="F8">
        <v>2022</v>
      </c>
      <c r="G8" s="11">
        <f>AVERAGE(G2:G6)</f>
        <v>146762.57799999998</v>
      </c>
      <c r="H8" s="11">
        <f t="shared" ref="H8:K8" si="0">AVERAGE(H2:H6)</f>
        <v>1304868.496</v>
      </c>
      <c r="I8" s="11">
        <f t="shared" si="0"/>
        <v>894310.78200000001</v>
      </c>
      <c r="J8" s="11">
        <f t="shared" si="0"/>
        <v>871772.152</v>
      </c>
      <c r="K8" s="11">
        <f t="shared" si="0"/>
        <v>3579465.9480000003</v>
      </c>
      <c r="M8" s="10">
        <f>AVERAGE(G8:K8)</f>
        <v>1359435.9912</v>
      </c>
      <c r="O8" t="s">
        <v>66</v>
      </c>
      <c r="P8">
        <v>5</v>
      </c>
      <c r="Q8">
        <v>4471553.91</v>
      </c>
      <c r="R8">
        <v>894310.78200000001</v>
      </c>
      <c r="S8">
        <v>15583840919.026611</v>
      </c>
    </row>
    <row r="9" spans="4:19" x14ac:dyDescent="0.25">
      <c r="D9" t="s">
        <v>65</v>
      </c>
      <c r="E9">
        <v>44256</v>
      </c>
      <c r="F9">
        <v>2021</v>
      </c>
      <c r="G9">
        <f>(G8-$M8)^2*5</f>
        <v>7352884035410.6914</v>
      </c>
      <c r="H9">
        <f>(H8-$M8)^2*5</f>
        <v>14888057662.010118</v>
      </c>
      <c r="I9">
        <f>(I8-$M8)^2*5</f>
        <v>1081707301166.719</v>
      </c>
      <c r="J9">
        <f>(J8-$M8)^2*5</f>
        <v>1189080100316.4175</v>
      </c>
      <c r="K9">
        <f>(K8-$M8)^2*5</f>
        <v>24642665045447.055</v>
      </c>
      <c r="O9" t="s">
        <v>85</v>
      </c>
      <c r="P9">
        <v>5</v>
      </c>
      <c r="Q9">
        <v>4358860.76</v>
      </c>
      <c r="R9">
        <v>871772.152</v>
      </c>
      <c r="S9">
        <v>51553662650.030273</v>
      </c>
    </row>
    <row r="10" spans="4:19" ht="16.5" thickBot="1" x14ac:dyDescent="0.3">
      <c r="D10" t="s">
        <v>65</v>
      </c>
      <c r="E10">
        <v>43891</v>
      </c>
      <c r="F10">
        <v>2020</v>
      </c>
      <c r="O10" s="15" t="s">
        <v>88</v>
      </c>
      <c r="P10" s="15">
        <v>5</v>
      </c>
      <c r="Q10" s="15">
        <v>17897329.740000002</v>
      </c>
      <c r="R10" s="15">
        <v>3579465.9480000003</v>
      </c>
      <c r="S10" s="15">
        <v>117964538716.14992</v>
      </c>
    </row>
    <row r="11" spans="4:19" x14ac:dyDescent="0.25">
      <c r="D11" t="s">
        <v>65</v>
      </c>
      <c r="E11">
        <v>43525</v>
      </c>
      <c r="F11">
        <v>2019</v>
      </c>
      <c r="G11">
        <f>(G2-G8)^2</f>
        <v>2543099371.4391069</v>
      </c>
      <c r="H11">
        <f>(H2-H8)^2</f>
        <v>64693385313.915085</v>
      </c>
      <c r="I11">
        <f t="shared" ref="I11:K11" si="1">(I2-I8)^2</f>
        <v>28988749551.245617</v>
      </c>
      <c r="J11">
        <f t="shared" si="1"/>
        <v>46069083837.861603</v>
      </c>
      <c r="K11">
        <f t="shared" si="1"/>
        <v>222848359015.42139</v>
      </c>
    </row>
    <row r="12" spans="4:19" x14ac:dyDescent="0.25">
      <c r="D12" t="s">
        <v>65</v>
      </c>
      <c r="E12">
        <v>43160</v>
      </c>
      <c r="F12">
        <v>2018</v>
      </c>
      <c r="G12">
        <f>(G2-G8)^2</f>
        <v>2543099371.4391069</v>
      </c>
      <c r="H12">
        <f t="shared" ref="H12:K12" si="2">(H2-H8)^2</f>
        <v>64693385313.915085</v>
      </c>
      <c r="I12">
        <f t="shared" si="2"/>
        <v>28988749551.245617</v>
      </c>
      <c r="J12">
        <f t="shared" si="2"/>
        <v>46069083837.861603</v>
      </c>
      <c r="K12">
        <f t="shared" si="2"/>
        <v>222848359015.42139</v>
      </c>
    </row>
    <row r="13" spans="4:19" x14ac:dyDescent="0.25">
      <c r="D13" t="s">
        <v>66</v>
      </c>
      <c r="E13" t="s">
        <v>62</v>
      </c>
      <c r="F13">
        <v>2022</v>
      </c>
      <c r="G13">
        <f>(G3-G8)^2</f>
        <v>261923862.81984511</v>
      </c>
      <c r="H13">
        <f t="shared" ref="H13:K13" si="3">(H3-H8)^2</f>
        <v>911540198.09217167</v>
      </c>
      <c r="I13">
        <f t="shared" si="3"/>
        <v>1460109408.658886</v>
      </c>
      <c r="J13">
        <f t="shared" si="3"/>
        <v>19349485475.495171</v>
      </c>
      <c r="K13">
        <f t="shared" si="3"/>
        <v>10365506599.121372</v>
      </c>
    </row>
    <row r="14" spans="4:19" x14ac:dyDescent="0.25">
      <c r="D14" t="s">
        <v>66</v>
      </c>
      <c r="E14">
        <v>44256</v>
      </c>
      <c r="F14">
        <v>2021</v>
      </c>
      <c r="G14">
        <f>(G4-G8)^2</f>
        <v>261923862.81984511</v>
      </c>
      <c r="H14">
        <f t="shared" ref="H14:K14" si="4">(H4-H8)^2</f>
        <v>911540198.09217167</v>
      </c>
      <c r="I14">
        <f t="shared" si="4"/>
        <v>1460109408.658886</v>
      </c>
      <c r="J14">
        <f t="shared" si="4"/>
        <v>19349485475.495171</v>
      </c>
      <c r="K14">
        <f t="shared" si="4"/>
        <v>10365506599.121372</v>
      </c>
    </row>
    <row r="15" spans="4:19" x14ac:dyDescent="0.25">
      <c r="D15" t="s">
        <v>66</v>
      </c>
      <c r="E15">
        <v>43891</v>
      </c>
      <c r="F15">
        <v>2020</v>
      </c>
      <c r="G15">
        <f>(G5-G8)^2</f>
        <v>1713847228.2550421</v>
      </c>
      <c r="H15">
        <f t="shared" ref="H15:K15" si="5">(H5-H8)^2</f>
        <v>24764122790.834438</v>
      </c>
      <c r="I15">
        <f t="shared" si="5"/>
        <v>15213197653.771269</v>
      </c>
      <c r="J15">
        <f t="shared" si="5"/>
        <v>60723300369.844307</v>
      </c>
      <c r="K15">
        <f t="shared" si="5"/>
        <v>114139391325.46776</v>
      </c>
    </row>
    <row r="16" spans="4:19" x14ac:dyDescent="0.25">
      <c r="D16" t="s">
        <v>66</v>
      </c>
      <c r="E16">
        <v>43525</v>
      </c>
      <c r="F16">
        <v>2019</v>
      </c>
      <c r="G16">
        <f>(G6-G8)^2</f>
        <v>1713847228.2550421</v>
      </c>
      <c r="H16">
        <f t="shared" ref="H16:K16" si="6">(H6-H8)^2</f>
        <v>24764116496.186592</v>
      </c>
      <c r="I16">
        <f t="shared" si="6"/>
        <v>15213197653.771269</v>
      </c>
      <c r="J16">
        <f t="shared" si="6"/>
        <v>60723295441.424759</v>
      </c>
      <c r="K16">
        <f t="shared" si="6"/>
        <v>114139391325.46776</v>
      </c>
    </row>
    <row r="17" spans="4:14" x14ac:dyDescent="0.25">
      <c r="D17" t="s">
        <v>66</v>
      </c>
      <c r="E17">
        <v>43160</v>
      </c>
      <c r="F17">
        <v>2018</v>
      </c>
      <c r="G17" s="12">
        <f>SUM(G12:G16)</f>
        <v>6494641553.5888815</v>
      </c>
      <c r="H17" s="12">
        <f t="shared" ref="H17:K17" si="7">SUM(H12:H16)</f>
        <v>116044704997.12045</v>
      </c>
      <c r="I17" s="12">
        <f t="shared" si="7"/>
        <v>62335363676.105927</v>
      </c>
      <c r="J17" s="12">
        <f t="shared" si="7"/>
        <v>206214650600.12103</v>
      </c>
      <c r="K17" s="12">
        <f t="shared" si="7"/>
        <v>471858154864.59967</v>
      </c>
    </row>
    <row r="18" spans="4:14" x14ac:dyDescent="0.25">
      <c r="D18" t="s">
        <v>85</v>
      </c>
      <c r="E18" t="s">
        <v>62</v>
      </c>
      <c r="F18">
        <v>2022</v>
      </c>
      <c r="G18" t="s">
        <v>110</v>
      </c>
    </row>
    <row r="19" spans="4:14" x14ac:dyDescent="0.25">
      <c r="D19" t="s">
        <v>85</v>
      </c>
      <c r="E19">
        <v>44256</v>
      </c>
      <c r="F19">
        <v>2021</v>
      </c>
      <c r="G19" t="s">
        <v>111</v>
      </c>
      <c r="H19" t="s">
        <v>112</v>
      </c>
      <c r="I19" t="s">
        <v>113</v>
      </c>
      <c r="J19" t="s">
        <v>114</v>
      </c>
      <c r="K19" t="s">
        <v>118</v>
      </c>
      <c r="L19" t="s">
        <v>119</v>
      </c>
    </row>
    <row r="20" spans="4:14" x14ac:dyDescent="0.25">
      <c r="D20" t="s">
        <v>85</v>
      </c>
      <c r="E20">
        <v>43891</v>
      </c>
      <c r="F20">
        <v>2020</v>
      </c>
      <c r="G20" t="s">
        <v>115</v>
      </c>
      <c r="H20">
        <v>4</v>
      </c>
      <c r="I20">
        <f>SUM(G9:K9)</f>
        <v>34281224540002.891</v>
      </c>
      <c r="J20">
        <f>I20/H20</f>
        <v>8570306135000.7227</v>
      </c>
      <c r="K20">
        <f>J20/J21</f>
        <v>198.62867623259288</v>
      </c>
      <c r="L20">
        <f>FINV(0.05,4,20)</f>
        <v>2.8660814020156589</v>
      </c>
    </row>
    <row r="21" spans="4:14" x14ac:dyDescent="0.25">
      <c r="D21" t="s">
        <v>85</v>
      </c>
      <c r="E21">
        <v>43525</v>
      </c>
      <c r="F21">
        <v>2019</v>
      </c>
      <c r="G21" t="s">
        <v>116</v>
      </c>
      <c r="H21">
        <f>25-5</f>
        <v>20</v>
      </c>
      <c r="I21">
        <f>G17+H17+I17+J17+K17</f>
        <v>862947515691.53589</v>
      </c>
      <c r="J21" s="13">
        <f>I21/H21</f>
        <v>43147375784.576797</v>
      </c>
    </row>
    <row r="22" spans="4:14" x14ac:dyDescent="0.25">
      <c r="D22" t="s">
        <v>85</v>
      </c>
      <c r="E22">
        <v>43160</v>
      </c>
      <c r="F22">
        <v>2018</v>
      </c>
      <c r="G22" t="s">
        <v>117</v>
      </c>
      <c r="H22">
        <v>24</v>
      </c>
      <c r="I22">
        <f>I20+I21</f>
        <v>35144172055694.426</v>
      </c>
    </row>
    <row r="23" spans="4:14" x14ac:dyDescent="0.25">
      <c r="D23" t="s">
        <v>88</v>
      </c>
      <c r="E23" t="s">
        <v>62</v>
      </c>
      <c r="F23">
        <v>2022</v>
      </c>
    </row>
    <row r="24" spans="4:14" x14ac:dyDescent="0.25">
      <c r="D24" t="s">
        <v>88</v>
      </c>
      <c r="E24">
        <v>44256</v>
      </c>
      <c r="F24">
        <v>2021</v>
      </c>
      <c r="K24">
        <f>SQRT(2*J21/5)</f>
        <v>131373.32420940988</v>
      </c>
    </row>
    <row r="25" spans="4:14" x14ac:dyDescent="0.25">
      <c r="D25" t="s">
        <v>88</v>
      </c>
      <c r="E25">
        <v>43891</v>
      </c>
      <c r="F25">
        <v>2020</v>
      </c>
      <c r="K25">
        <f>TINV(0.05,24)</f>
        <v>2.0638985616280254</v>
      </c>
    </row>
    <row r="26" spans="4:14" x14ac:dyDescent="0.25">
      <c r="D26" t="s">
        <v>88</v>
      </c>
      <c r="E26">
        <v>43525</v>
      </c>
      <c r="F26">
        <v>2019</v>
      </c>
      <c r="I26" t="s">
        <v>120</v>
      </c>
      <c r="K26" s="14">
        <f>K24*K25</f>
        <v>271141.21487209329</v>
      </c>
    </row>
    <row r="27" spans="4:14" x14ac:dyDescent="0.25">
      <c r="D27" t="s">
        <v>88</v>
      </c>
      <c r="E27">
        <v>43160</v>
      </c>
      <c r="F27">
        <v>2018</v>
      </c>
    </row>
    <row r="28" spans="4:14" ht="16.5" thickBot="1" x14ac:dyDescent="0.3">
      <c r="H28" t="s">
        <v>110</v>
      </c>
    </row>
    <row r="29" spans="4:14" x14ac:dyDescent="0.25">
      <c r="H29" s="16" t="s">
        <v>149</v>
      </c>
      <c r="I29" s="16" t="s">
        <v>113</v>
      </c>
      <c r="J29" s="16" t="s">
        <v>112</v>
      </c>
      <c r="K29" s="16" t="s">
        <v>133</v>
      </c>
      <c r="L29" s="16" t="s">
        <v>118</v>
      </c>
      <c r="M29" s="16" t="s">
        <v>137</v>
      </c>
      <c r="N29" s="16" t="s">
        <v>150</v>
      </c>
    </row>
    <row r="30" spans="4:14" x14ac:dyDescent="0.25">
      <c r="H30" t="s">
        <v>151</v>
      </c>
      <c r="I30">
        <v>34281224540002.887</v>
      </c>
      <c r="J30">
        <v>4</v>
      </c>
      <c r="K30">
        <v>8570306135000.7217</v>
      </c>
      <c r="L30">
        <v>198.62867623259285</v>
      </c>
      <c r="M30">
        <v>8.5683869481351128E-16</v>
      </c>
      <c r="N30">
        <v>2.8660814020156589</v>
      </c>
    </row>
    <row r="31" spans="4:14" x14ac:dyDescent="0.25">
      <c r="H31" t="s">
        <v>152</v>
      </c>
      <c r="I31">
        <v>862947515691.53589</v>
      </c>
      <c r="J31">
        <v>20</v>
      </c>
      <c r="K31">
        <v>43147375784.576797</v>
      </c>
    </row>
    <row r="33" spans="8:14" ht="16.5" thickBot="1" x14ac:dyDescent="0.3">
      <c r="H33" s="15" t="s">
        <v>117</v>
      </c>
      <c r="I33" s="15">
        <v>35144172055694.422</v>
      </c>
      <c r="J33" s="15">
        <v>24</v>
      </c>
      <c r="K33" s="15"/>
      <c r="L33" s="15"/>
      <c r="M33" s="15"/>
      <c r="N3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LALITH ACHOTH</cp:lastModifiedBy>
  <dcterms:created xsi:type="dcterms:W3CDTF">2022-06-01T04:56:25Z</dcterms:created>
  <dcterms:modified xsi:type="dcterms:W3CDTF">2023-06-06T12:40:48Z</dcterms:modified>
</cp:coreProperties>
</file>