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sulawestara/Downloads/"/>
    </mc:Choice>
  </mc:AlternateContent>
  <xr:revisionPtr revIDLastSave="0" documentId="13_ncr:1_{8617C051-EB3D-E846-BE28-92A9DBD5F1FF}" xr6:coauthVersionLast="47" xr6:coauthVersionMax="47" xr10:uidLastSave="{00000000-0000-0000-0000-000000000000}"/>
  <bookViews>
    <workbookView xWindow="0" yWindow="500" windowWidth="28800" windowHeight="17500" xr2:uid="{D5809A1B-07CC-4F49-B887-6577914DAF71}"/>
  </bookViews>
  <sheets>
    <sheet name="MAPPING AGST-22" sheetId="1" r:id="rId1"/>
    <sheet name="TIM KANVAS" sheetId="4" r:id="rId2"/>
    <sheet name="Promosi dan Pinjam RSO" sheetId="5" r:id="rId3"/>
  </sheets>
  <definedNames>
    <definedName name="_xlnm.Print_Area" localSheetId="2">'Promosi dan Pinjam RSO'!$B$2:$G$13</definedName>
    <definedName name="_xlnm.Print_Area" localSheetId="1">'TIM KANVAS'!$B$2:$H$19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Q17" i="1"/>
  <c r="R17" i="1"/>
  <c r="Q35" i="1"/>
  <c r="Q30" i="1"/>
  <c r="Q25" i="1"/>
  <c r="Q21" i="1"/>
  <c r="Q12" i="1"/>
  <c r="Q8" i="1"/>
  <c r="M35" i="1"/>
  <c r="M30" i="1"/>
  <c r="M25" i="1"/>
  <c r="M21" i="1"/>
  <c r="M12" i="1"/>
  <c r="M8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D4" i="1" l="1"/>
  <c r="N81" i="1" l="1"/>
  <c r="N6" i="1" s="1"/>
  <c r="L81" i="1"/>
  <c r="L6" i="1" s="1"/>
  <c r="K81" i="1"/>
  <c r="K6" i="1" s="1"/>
  <c r="I81" i="1"/>
  <c r="I6" i="1" s="1"/>
  <c r="G81" i="1"/>
  <c r="G6" i="1" s="1"/>
  <c r="F81" i="1"/>
  <c r="F6" i="1" s="1"/>
  <c r="F4" i="1" s="1"/>
  <c r="E81" i="1"/>
  <c r="E6" i="1" s="1"/>
  <c r="N40" i="1"/>
  <c r="N5" i="1" s="1"/>
  <c r="L40" i="1"/>
  <c r="L5" i="1" s="1"/>
  <c r="K40" i="1"/>
  <c r="K5" i="1" s="1"/>
  <c r="I40" i="1"/>
  <c r="I5" i="1" s="1"/>
  <c r="G40" i="1"/>
  <c r="G5" i="1" s="1"/>
  <c r="F40" i="1"/>
  <c r="F5" i="1" s="1"/>
  <c r="K4" i="1" l="1"/>
  <c r="N4" i="1"/>
  <c r="H81" i="1"/>
  <c r="H6" i="1" s="1"/>
  <c r="G4" i="1"/>
  <c r="I4" i="1"/>
  <c r="L4" i="1"/>
  <c r="H40" i="1"/>
  <c r="H5" i="1" s="1"/>
  <c r="H4" i="1" l="1"/>
  <c r="E40" i="1"/>
  <c r="E5" i="1" l="1"/>
  <c r="E4" i="1" s="1"/>
</calcChain>
</file>

<file path=xl/sharedStrings.xml><?xml version="1.0" encoding="utf-8"?>
<sst xmlns="http://schemas.openxmlformats.org/spreadsheetml/2006/main" count="243" uniqueCount="187">
  <si>
    <t>Kecamatan</t>
  </si>
  <si>
    <t>SUB TOTAL</t>
  </si>
  <si>
    <t>DSO / SUB</t>
  </si>
  <si>
    <t>Jml Pddk.</t>
  </si>
  <si>
    <t>OU</t>
  </si>
  <si>
    <t xml:space="preserve"> Smokers </t>
  </si>
  <si>
    <t>Model Kendaraan</t>
  </si>
  <si>
    <t>Tipe Kendaraan</t>
  </si>
  <si>
    <t>No Polisi</t>
  </si>
  <si>
    <t>Mobil Station</t>
  </si>
  <si>
    <t>Avanza 1.3 E M/T</t>
  </si>
  <si>
    <t>Revo Spoke FI</t>
  </si>
  <si>
    <t>Mobil Box Kecil</t>
  </si>
  <si>
    <t>L300</t>
  </si>
  <si>
    <t>T120SS</t>
  </si>
  <si>
    <t>FE71</t>
  </si>
  <si>
    <t>PINJAMAN GS RSO SURABAYA ( TUNDA JUAL )</t>
  </si>
  <si>
    <t>DSO / SUB DSO</t>
  </si>
  <si>
    <t>Jml
CL</t>
  </si>
  <si>
    <t>Jml
Jlr.</t>
  </si>
  <si>
    <t>Jml
Tim</t>
  </si>
  <si>
    <t>Fungsi</t>
  </si>
  <si>
    <t>Sektor</t>
  </si>
  <si>
    <t>APR/PR</t>
  </si>
  <si>
    <t>DATA KENDARAAN KANVAS ( 07 Juli 2022)</t>
  </si>
  <si>
    <t>APR</t>
  </si>
  <si>
    <t>Ternak Warung</t>
  </si>
  <si>
    <t>Tim Gonusa</t>
  </si>
  <si>
    <t>PROMOSI ( D.Selling, MCD dan TW)</t>
  </si>
  <si>
    <t>MP
Jt btg.</t>
  </si>
  <si>
    <t>MP
bal Std.</t>
  </si>
  <si>
    <t>MADURA BARAT</t>
  </si>
  <si>
    <t>MADURA TIMUR</t>
  </si>
  <si>
    <t>BPC : ???</t>
  </si>
  <si>
    <t>Arosbaya</t>
  </si>
  <si>
    <t>Bangkalan</t>
  </si>
  <si>
    <t>Banyuates</t>
  </si>
  <si>
    <t>Burneh</t>
  </si>
  <si>
    <t>Galis</t>
  </si>
  <si>
    <t>Geger</t>
  </si>
  <si>
    <t>Kamal</t>
  </si>
  <si>
    <t>Klampis</t>
  </si>
  <si>
    <t>Kokop</t>
  </si>
  <si>
    <t>Kwanyar</t>
  </si>
  <si>
    <t>Labang</t>
  </si>
  <si>
    <t>Modung</t>
  </si>
  <si>
    <t>Sepulu</t>
  </si>
  <si>
    <t>Socah</t>
  </si>
  <si>
    <t>Tanah Merah</t>
  </si>
  <si>
    <t>Tanjung Bumi</t>
  </si>
  <si>
    <t>Tragah</t>
  </si>
  <si>
    <t>Blega</t>
  </si>
  <si>
    <t>Camplong</t>
  </si>
  <si>
    <t>Jrengik</t>
  </si>
  <si>
    <t>Karang Penang</t>
  </si>
  <si>
    <t>Kedungdung</t>
  </si>
  <si>
    <t>Ketapang</t>
  </si>
  <si>
    <t>Konang</t>
  </si>
  <si>
    <t>Omben</t>
  </si>
  <si>
    <t>Pangarengan</t>
  </si>
  <si>
    <t>Robatal</t>
  </si>
  <si>
    <t>Sampang</t>
  </si>
  <si>
    <t>Sokobanah</t>
  </si>
  <si>
    <t>Sreseh</t>
  </si>
  <si>
    <t>Tambelangan</t>
  </si>
  <si>
    <t>Torjun</t>
  </si>
  <si>
    <t>Batu Marmar</t>
  </si>
  <si>
    <t>Kadur</t>
  </si>
  <si>
    <t>Larangan</t>
  </si>
  <si>
    <t>Pademawu</t>
  </si>
  <si>
    <t>Pakong</t>
  </si>
  <si>
    <t>Palengaan</t>
  </si>
  <si>
    <t>Pamekasan</t>
  </si>
  <si>
    <t>Pasean</t>
  </si>
  <si>
    <t>Pegantenan</t>
  </si>
  <si>
    <t>Proppo</t>
  </si>
  <si>
    <t>Tlanakan</t>
  </si>
  <si>
    <t>Waru</t>
  </si>
  <si>
    <t>Ambunten</t>
  </si>
  <si>
    <t>Arjasa</t>
  </si>
  <si>
    <t>Batang Batang</t>
  </si>
  <si>
    <t>Batuan</t>
  </si>
  <si>
    <t>Batuputih</t>
  </si>
  <si>
    <t>Bluto</t>
  </si>
  <si>
    <t>Dasuk</t>
  </si>
  <si>
    <t>Dungkek</t>
  </si>
  <si>
    <t>Ganding</t>
  </si>
  <si>
    <t>Gapura</t>
  </si>
  <si>
    <t>Gayam</t>
  </si>
  <si>
    <t>Giligenteng</t>
  </si>
  <si>
    <t>Guluk Guluk</t>
  </si>
  <si>
    <t>Kalianget</t>
  </si>
  <si>
    <t>Kangayan</t>
  </si>
  <si>
    <t>Kota Sumenep</t>
  </si>
  <si>
    <t>Lenteng</t>
  </si>
  <si>
    <t>Manding</t>
  </si>
  <si>
    <t>Masalembu</t>
  </si>
  <si>
    <t>Nonggunong</t>
  </si>
  <si>
    <t>Pasongsongan</t>
  </si>
  <si>
    <t>Pragaan</t>
  </si>
  <si>
    <t>Raas</t>
  </si>
  <si>
    <t>Rubaru</t>
  </si>
  <si>
    <t>Sapeken</t>
  </si>
  <si>
    <t>Saronggi</t>
  </si>
  <si>
    <t>Talango</t>
  </si>
  <si>
    <t>DSO PAMEKASAN</t>
  </si>
  <si>
    <t>M-8594-E</t>
  </si>
  <si>
    <t>M-8596-E</t>
  </si>
  <si>
    <t>M-8601-E</t>
  </si>
  <si>
    <t>M-8817-AA</t>
  </si>
  <si>
    <t>M-9066-AA</t>
  </si>
  <si>
    <t>M-9087-AA</t>
  </si>
  <si>
    <t>M-9938-AB</t>
  </si>
  <si>
    <t>M-9939-AB</t>
  </si>
  <si>
    <t>M-8020-CY</t>
  </si>
  <si>
    <t>M-8237-CY</t>
  </si>
  <si>
    <t>M-8542-CZ</t>
  </si>
  <si>
    <t>M-8983-AA</t>
  </si>
  <si>
    <t>M-8984-AA</t>
  </si>
  <si>
    <t>M-1523-AM</t>
  </si>
  <si>
    <t>L-1923-GS</t>
  </si>
  <si>
    <t>Pondok Pesantren</t>
  </si>
  <si>
    <t>Revo Spoke</t>
  </si>
  <si>
    <t>L-4823-YO</t>
  </si>
  <si>
    <t>S-2758-TD</t>
  </si>
  <si>
    <t>L-5415-YO</t>
  </si>
  <si>
    <t>S-2757-TD</t>
  </si>
  <si>
    <t>L-4256-WT</t>
  </si>
  <si>
    <t>M-8034-CY</t>
  </si>
  <si>
    <t>M-9978-CZ</t>
  </si>
  <si>
    <t>Kanvas Gang-2</t>
  </si>
  <si>
    <t>Sepeda Motor</t>
  </si>
  <si>
    <t>Baha'udin - Didit</t>
  </si>
  <si>
    <t>Burneh - Geger - Labang - Tragah</t>
  </si>
  <si>
    <t>Arosbaya - Bangkalan Kota - Kamal - Socah</t>
  </si>
  <si>
    <t>Karang Penang - Ketapang - Omben - Robatal - Sokobanah</t>
  </si>
  <si>
    <t>Camplong - Kedungdung - Pangarengan - Sampang Kota - Torjun</t>
  </si>
  <si>
    <t>Blega - Konang - Jrengkik - Sreseh - Tambelangan</t>
  </si>
  <si>
    <t>Galis Bangkalan - Kwanyar - Modung - Tanah Merah</t>
  </si>
  <si>
    <t>Banyuates - Klampis - Kokop - Sepulu - Tanjung Bumi</t>
  </si>
  <si>
    <t>BPC : EKA SULAWESTARA</t>
  </si>
  <si>
    <t>PGL : Ranggha Darmawan</t>
  </si>
  <si>
    <t>Ambunten - Pasongsongan - Rubaru - Manding - Dasuk - Batuputih - Batang-batang - Dungkek - Gapura</t>
  </si>
  <si>
    <t>Batu Marmar - Waru - Pasean - Pegantenan</t>
  </si>
  <si>
    <t>Kadur - Pakong - Larangan</t>
  </si>
  <si>
    <t>Pademawu - Palengaan - Tlanakan - Galis</t>
  </si>
  <si>
    <t>Batuan - Sumenep Kota - Kalianget - Talango - Saronggi</t>
  </si>
  <si>
    <t>Ganding - Pragaan - Bluto - Lenteng - Guluk-guluk</t>
  </si>
  <si>
    <t>Pamekasan Kota - Proppo</t>
  </si>
  <si>
    <t>Ahmad Santoso SV - Cahya Alif Ibrahim</t>
  </si>
  <si>
    <t>Fany Firmansyah - Sulistiyo</t>
  </si>
  <si>
    <t>Mohammad Hadi Wahyudi - Wahyu Kuswantoro</t>
  </si>
  <si>
    <t>Hermansyah Budi Prasetia</t>
  </si>
  <si>
    <t>Hermansyah Budi Prasetia - Taufikkur Rohman</t>
  </si>
  <si>
    <t>Fathor Arifin</t>
  </si>
  <si>
    <t>Fathor Arifin - Moh. Sutrisno</t>
  </si>
  <si>
    <t>Fahrul Antoni</t>
  </si>
  <si>
    <t>Nurcholis Alamy</t>
  </si>
  <si>
    <t>Ranggha Darmawan</t>
  </si>
  <si>
    <t>Cahya Alif Ibrahim</t>
  </si>
  <si>
    <t>Kevien Agastha P</t>
  </si>
  <si>
    <t>Narang Andhika P. - Bareza Fuadi A.</t>
  </si>
  <si>
    <t>Yudhi Imam Saputra - Ach Safi'i</t>
  </si>
  <si>
    <t>Ibnu Hajar - Agus Mahreza A.S.</t>
  </si>
  <si>
    <t>Rofi Wijayanto</t>
  </si>
  <si>
    <t>Rendra Adi Pradana - Etza Enggar Adikara</t>
  </si>
  <si>
    <t>EM Darwis A.</t>
  </si>
  <si>
    <t>Syaiful Bahri - Moh. Syafiuddin</t>
  </si>
  <si>
    <t>Sementara digunakan PGL</t>
  </si>
  <si>
    <t>PGL : KEVIEN AGASTA P</t>
  </si>
  <si>
    <t>Zona</t>
  </si>
  <si>
    <t>Sumenep</t>
  </si>
  <si>
    <t>Team</t>
  </si>
  <si>
    <t>Tanah Merah 1</t>
  </si>
  <si>
    <t>Team Larangan</t>
  </si>
  <si>
    <t>Team Manding</t>
  </si>
  <si>
    <t>Team Sampang Kota</t>
  </si>
  <si>
    <t>Team Blega</t>
  </si>
  <si>
    <t>Team Ketapang</t>
  </si>
  <si>
    <t>Team Waru</t>
  </si>
  <si>
    <t>Team Tanah Merah 2</t>
  </si>
  <si>
    <t>Team Tanjung Bumi</t>
  </si>
  <si>
    <t>Team Pademawu</t>
  </si>
  <si>
    <t>Team Bangkalan Kota</t>
  </si>
  <si>
    <t>Team Sumenep Kota</t>
  </si>
  <si>
    <t>Team Ganding</t>
  </si>
  <si>
    <t>Team Pamekasan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</si>
</sst>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b/>
      <sz val="11"/>
      <name val="Tahoma"/>
      <family val="2"/>
    </font>
    <font>
      <sz val="11"/>
      <color theme="0"/>
      <name val="Tahoma"/>
      <family val="2"/>
    </font>
    <font>
      <b/>
      <sz val="10"/>
      <color theme="1"/>
      <name val="Tahoma"/>
      <family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sz val="14"/>
      <color theme="1"/>
      <name val="Calibri"/>
      <family val="2"/>
      <charset val="1"/>
      <scheme val="minor"/>
    </font>
    <font>
      <b/>
      <sz val="16"/>
      <color rgb="FFFFFF00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41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38" fontId="2" fillId="0" borderId="11" xfId="0" applyNumberFormat="1" applyFont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38" fontId="2" fillId="0" borderId="4" xfId="0" applyNumberFormat="1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38" fontId="3" fillId="4" borderId="33" xfId="0" applyNumberFormat="1" applyFont="1" applyFill="1" applyBorder="1" applyAlignment="1">
      <alignment vertical="center"/>
    </xf>
    <xf numFmtId="38" fontId="3" fillId="4" borderId="34" xfId="0" applyNumberFormat="1" applyFont="1" applyFill="1" applyBorder="1" applyAlignment="1">
      <alignment vertical="center"/>
    </xf>
    <xf numFmtId="164" fontId="3" fillId="4" borderId="33" xfId="1" applyNumberFormat="1" applyFont="1" applyFill="1" applyBorder="1" applyAlignment="1">
      <alignment vertical="center"/>
    </xf>
    <xf numFmtId="41" fontId="3" fillId="0" borderId="0" xfId="1" applyFont="1" applyAlignment="1">
      <alignment vertical="center"/>
    </xf>
    <xf numFmtId="41" fontId="3" fillId="3" borderId="25" xfId="1" applyFont="1" applyFill="1" applyBorder="1" applyAlignment="1">
      <alignment vertical="center"/>
    </xf>
    <xf numFmtId="41" fontId="2" fillId="5" borderId="22" xfId="1" applyFont="1" applyFill="1" applyBorder="1" applyAlignment="1">
      <alignment horizontal="center" vertical="center"/>
    </xf>
    <xf numFmtId="41" fontId="2" fillId="5" borderId="39" xfId="1" applyFont="1" applyFill="1" applyBorder="1" applyAlignment="1">
      <alignment horizontal="center" vertical="center"/>
    </xf>
    <xf numFmtId="41" fontId="2" fillId="5" borderId="39" xfId="1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164" fontId="2" fillId="5" borderId="39" xfId="1" applyNumberFormat="1" applyFont="1" applyFill="1" applyBorder="1" applyAlignment="1">
      <alignment vertical="center"/>
    </xf>
    <xf numFmtId="0" fontId="2" fillId="5" borderId="40" xfId="0" applyFont="1" applyFill="1" applyBorder="1" applyAlignment="1">
      <alignment vertical="center"/>
    </xf>
    <xf numFmtId="41" fontId="2" fillId="3" borderId="8" xfId="1" applyFont="1" applyFill="1" applyBorder="1" applyAlignment="1">
      <alignment vertical="center"/>
    </xf>
    <xf numFmtId="41" fontId="2" fillId="3" borderId="26" xfId="1" applyFont="1" applyFill="1" applyBorder="1" applyAlignment="1">
      <alignment vertical="center"/>
    </xf>
    <xf numFmtId="41" fontId="2" fillId="7" borderId="0" xfId="1" applyFont="1" applyFill="1" applyAlignment="1">
      <alignment vertical="center"/>
    </xf>
    <xf numFmtId="41" fontId="5" fillId="8" borderId="22" xfId="1" applyFont="1" applyFill="1" applyBorder="1" applyAlignment="1">
      <alignment horizontal="left" vertical="center"/>
    </xf>
    <xf numFmtId="41" fontId="4" fillId="8" borderId="18" xfId="1" applyFont="1" applyFill="1" applyBorder="1" applyAlignment="1">
      <alignment horizontal="center" vertical="center"/>
    </xf>
    <xf numFmtId="41" fontId="5" fillId="8" borderId="23" xfId="1" applyFont="1" applyFill="1" applyBorder="1" applyAlignment="1">
      <alignment horizontal="center" vertical="center"/>
    </xf>
    <xf numFmtId="164" fontId="5" fillId="8" borderId="23" xfId="1" applyNumberFormat="1" applyFont="1" applyFill="1" applyBorder="1" applyAlignment="1">
      <alignment horizontal="center" vertical="center"/>
    </xf>
    <xf numFmtId="41" fontId="5" fillId="8" borderId="24" xfId="1" applyFont="1" applyFill="1" applyBorder="1" applyAlignment="1">
      <alignment horizontal="center" vertical="center"/>
    </xf>
    <xf numFmtId="41" fontId="2" fillId="3" borderId="7" xfId="1" applyFont="1" applyFill="1" applyBorder="1" applyAlignment="1">
      <alignment vertical="center"/>
    </xf>
    <xf numFmtId="41" fontId="8" fillId="0" borderId="1" xfId="1" applyFont="1" applyBorder="1" applyAlignment="1">
      <alignment vertical="center"/>
    </xf>
    <xf numFmtId="41" fontId="8" fillId="0" borderId="5" xfId="1" applyFont="1" applyBorder="1" applyAlignment="1">
      <alignment vertical="center"/>
    </xf>
    <xf numFmtId="0" fontId="2" fillId="9" borderId="32" xfId="0" applyFont="1" applyFill="1" applyBorder="1" applyAlignment="1">
      <alignment vertical="center"/>
    </xf>
    <xf numFmtId="0" fontId="2" fillId="9" borderId="23" xfId="0" applyFont="1" applyFill="1" applyBorder="1" applyAlignment="1">
      <alignment vertical="center"/>
    </xf>
    <xf numFmtId="0" fontId="2" fillId="9" borderId="24" xfId="0" applyFont="1" applyFill="1" applyBorder="1" applyAlignment="1">
      <alignment vertical="center"/>
    </xf>
    <xf numFmtId="41" fontId="2" fillId="0" borderId="1" xfId="1" applyFont="1" applyBorder="1" applyAlignment="1">
      <alignment vertical="center"/>
    </xf>
    <xf numFmtId="41" fontId="2" fillId="0" borderId="15" xfId="1" applyFont="1" applyBorder="1" applyAlignment="1">
      <alignment vertical="center"/>
    </xf>
    <xf numFmtId="41" fontId="3" fillId="4" borderId="32" xfId="1" applyFont="1" applyFill="1" applyBorder="1" applyAlignment="1">
      <alignment vertical="center"/>
    </xf>
    <xf numFmtId="41" fontId="3" fillId="4" borderId="23" xfId="1" applyFont="1" applyFill="1" applyBorder="1" applyAlignment="1">
      <alignment vertical="center"/>
    </xf>
    <xf numFmtId="41" fontId="3" fillId="4" borderId="24" xfId="1" applyFont="1" applyFill="1" applyBorder="1" applyAlignment="1">
      <alignment vertical="center"/>
    </xf>
    <xf numFmtId="0" fontId="0" fillId="0" borderId="0" xfId="0" applyAlignment="1">
      <alignment vertical="center"/>
    </xf>
    <xf numFmtId="41" fontId="9" fillId="4" borderId="46" xfId="1" applyFont="1" applyFill="1" applyBorder="1" applyAlignment="1">
      <alignment horizontal="center" vertical="center"/>
    </xf>
    <xf numFmtId="41" fontId="9" fillId="4" borderId="43" xfId="1" applyFont="1" applyFill="1" applyBorder="1" applyAlignment="1">
      <alignment horizontal="center" vertical="center"/>
    </xf>
    <xf numFmtId="41" fontId="9" fillId="4" borderId="44" xfId="1" applyFont="1" applyFill="1" applyBorder="1" applyAlignment="1">
      <alignment horizontal="center" vertical="center"/>
    </xf>
    <xf numFmtId="0" fontId="9" fillId="4" borderId="52" xfId="0" applyFont="1" applyFill="1" applyBorder="1" applyAlignment="1">
      <alignment horizontal="center" vertical="center"/>
    </xf>
    <xf numFmtId="41" fontId="9" fillId="2" borderId="22" xfId="1" applyFont="1" applyFill="1" applyBorder="1" applyAlignment="1">
      <alignment horizontal="center" vertical="center"/>
    </xf>
    <xf numFmtId="41" fontId="9" fillId="2" borderId="39" xfId="1" applyFont="1" applyFill="1" applyBorder="1" applyAlignment="1">
      <alignment horizontal="center" vertical="center"/>
    </xf>
    <xf numFmtId="0" fontId="0" fillId="2" borderId="40" xfId="0" applyFill="1" applyBorder="1" applyAlignment="1">
      <alignment vertical="center"/>
    </xf>
    <xf numFmtId="41" fontId="8" fillId="0" borderId="15" xfId="1" applyFont="1" applyBorder="1" applyAlignment="1">
      <alignment vertical="center"/>
    </xf>
    <xf numFmtId="41" fontId="8" fillId="0" borderId="49" xfId="1" applyFont="1" applyBorder="1" applyAlignment="1">
      <alignment vertical="center"/>
    </xf>
    <xf numFmtId="41" fontId="8" fillId="0" borderId="16" xfId="1" applyFont="1" applyBorder="1" applyAlignment="1">
      <alignment vertical="center"/>
    </xf>
    <xf numFmtId="41" fontId="8" fillId="0" borderId="51" xfId="1" applyFont="1" applyBorder="1" applyAlignment="1">
      <alignment vertical="center"/>
    </xf>
    <xf numFmtId="0" fontId="11" fillId="0" borderId="0" xfId="0" applyFont="1" applyAlignment="1">
      <alignment vertical="center"/>
    </xf>
    <xf numFmtId="41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41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41" fontId="9" fillId="4" borderId="47" xfId="1" applyFont="1" applyFill="1" applyBorder="1" applyAlignment="1">
      <alignment horizontal="center" vertical="center"/>
    </xf>
    <xf numFmtId="41" fontId="8" fillId="0" borderId="17" xfId="1" applyFont="1" applyBorder="1" applyAlignment="1">
      <alignment vertical="center"/>
    </xf>
    <xf numFmtId="41" fontId="8" fillId="0" borderId="50" xfId="1" applyFont="1" applyBorder="1" applyAlignment="1">
      <alignment vertical="center"/>
    </xf>
    <xf numFmtId="41" fontId="2" fillId="7" borderId="0" xfId="0" applyNumberFormat="1" applyFont="1" applyFill="1" applyAlignment="1">
      <alignment vertical="center"/>
    </xf>
    <xf numFmtId="9" fontId="2" fillId="7" borderId="0" xfId="4" applyFont="1" applyFill="1" applyAlignment="1">
      <alignment vertical="center"/>
    </xf>
    <xf numFmtId="41" fontId="0" fillId="0" borderId="0" xfId="1" applyFont="1" applyAlignment="1">
      <alignment vertical="center"/>
    </xf>
    <xf numFmtId="41" fontId="9" fillId="4" borderId="52" xfId="1" applyFont="1" applyFill="1" applyBorder="1" applyAlignment="1">
      <alignment horizontal="center" vertical="center"/>
    </xf>
    <xf numFmtId="41" fontId="3" fillId="8" borderId="32" xfId="1" applyFont="1" applyFill="1" applyBorder="1" applyAlignment="1">
      <alignment vertical="center"/>
    </xf>
    <xf numFmtId="41" fontId="3" fillId="8" borderId="23" xfId="1" applyFont="1" applyFill="1" applyBorder="1" applyAlignment="1">
      <alignment vertical="center"/>
    </xf>
    <xf numFmtId="41" fontId="3" fillId="8" borderId="24" xfId="1" applyFont="1" applyFill="1" applyBorder="1" applyAlignment="1">
      <alignment vertical="center"/>
    </xf>
    <xf numFmtId="41" fontId="5" fillId="10" borderId="19" xfId="1" applyFont="1" applyFill="1" applyBorder="1" applyAlignment="1">
      <alignment vertical="center"/>
    </xf>
    <xf numFmtId="41" fontId="4" fillId="10" borderId="21" xfId="1" applyFont="1" applyFill="1" applyBorder="1" applyAlignment="1">
      <alignment horizontal="center" vertical="center"/>
    </xf>
    <xf numFmtId="41" fontId="5" fillId="10" borderId="13" xfId="1" applyFont="1" applyFill="1" applyBorder="1" applyAlignment="1">
      <alignment horizontal="center" vertical="center"/>
    </xf>
    <xf numFmtId="164" fontId="5" fillId="10" borderId="13" xfId="1" applyNumberFormat="1" applyFont="1" applyFill="1" applyBorder="1" applyAlignment="1">
      <alignment horizontal="center" vertical="center"/>
    </xf>
    <xf numFmtId="41" fontId="5" fillId="10" borderId="14" xfId="1" applyFont="1" applyFill="1" applyBorder="1" applyAlignment="1">
      <alignment horizontal="center" vertical="center"/>
    </xf>
    <xf numFmtId="41" fontId="5" fillId="10" borderId="20" xfId="1" applyFont="1" applyFill="1" applyBorder="1" applyAlignment="1">
      <alignment vertical="center"/>
    </xf>
    <xf numFmtId="41" fontId="4" fillId="10" borderId="2" xfId="1" applyFont="1" applyFill="1" applyBorder="1" applyAlignment="1">
      <alignment horizontal="center" vertical="center"/>
    </xf>
    <xf numFmtId="41" fontId="5" fillId="10" borderId="1" xfId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 vertical="center"/>
    </xf>
    <xf numFmtId="41" fontId="5" fillId="10" borderId="15" xfId="1" applyFont="1" applyFill="1" applyBorder="1" applyAlignment="1">
      <alignment horizontal="center" vertical="center"/>
    </xf>
    <xf numFmtId="41" fontId="3" fillId="10" borderId="41" xfId="1" applyFont="1" applyFill="1" applyBorder="1" applyAlignment="1">
      <alignment vertical="center"/>
    </xf>
    <xf numFmtId="41" fontId="3" fillId="10" borderId="13" xfId="1" applyFont="1" applyFill="1" applyBorder="1" applyAlignment="1">
      <alignment vertical="center"/>
    </xf>
    <xf numFmtId="41" fontId="3" fillId="10" borderId="14" xfId="1" applyFont="1" applyFill="1" applyBorder="1" applyAlignment="1">
      <alignment vertical="center"/>
    </xf>
    <xf numFmtId="41" fontId="3" fillId="10" borderId="5" xfId="1" applyFont="1" applyFill="1" applyBorder="1" applyAlignment="1">
      <alignment vertical="center"/>
    </xf>
    <xf numFmtId="41" fontId="3" fillId="10" borderId="1" xfId="1" applyFont="1" applyFill="1" applyBorder="1" applyAlignment="1">
      <alignment vertical="center"/>
    </xf>
    <xf numFmtId="41" fontId="3" fillId="10" borderId="15" xfId="1" applyFont="1" applyFill="1" applyBorder="1" applyAlignment="1">
      <alignment vertical="center"/>
    </xf>
    <xf numFmtId="38" fontId="2" fillId="7" borderId="12" xfId="0" applyNumberFormat="1" applyFont="1" applyFill="1" applyBorder="1" applyAlignment="1">
      <alignment vertical="center"/>
    </xf>
    <xf numFmtId="38" fontId="2" fillId="7" borderId="6" xfId="0" applyNumberFormat="1" applyFont="1" applyFill="1" applyBorder="1" applyAlignment="1">
      <alignment vertical="center"/>
    </xf>
    <xf numFmtId="41" fontId="6" fillId="11" borderId="11" xfId="1" applyFont="1" applyFill="1" applyBorder="1" applyAlignment="1">
      <alignment vertical="center"/>
    </xf>
    <xf numFmtId="41" fontId="6" fillId="11" borderId="4" xfId="1" applyFont="1" applyFill="1" applyBorder="1" applyAlignment="1">
      <alignment vertical="center"/>
    </xf>
    <xf numFmtId="41" fontId="0" fillId="2" borderId="39" xfId="1" applyFont="1" applyFill="1" applyBorder="1" applyAlignment="1">
      <alignment vertical="center"/>
    </xf>
    <xf numFmtId="41" fontId="9" fillId="10" borderId="15" xfId="1" applyFont="1" applyFill="1" applyBorder="1" applyAlignment="1">
      <alignment vertical="center"/>
    </xf>
    <xf numFmtId="41" fontId="9" fillId="10" borderId="29" xfId="1" applyFont="1" applyFill="1" applyBorder="1" applyAlignment="1">
      <alignment vertical="center"/>
    </xf>
    <xf numFmtId="41" fontId="9" fillId="10" borderId="49" xfId="1" applyFont="1" applyFill="1" applyBorder="1" applyAlignment="1">
      <alignment vertical="center"/>
    </xf>
    <xf numFmtId="41" fontId="9" fillId="10" borderId="14" xfId="1" applyFont="1" applyFill="1" applyBorder="1" applyAlignment="1">
      <alignment vertical="center"/>
    </xf>
    <xf numFmtId="41" fontId="9" fillId="10" borderId="28" xfId="1" applyFont="1" applyFill="1" applyBorder="1" applyAlignment="1">
      <alignment vertical="center"/>
    </xf>
    <xf numFmtId="41" fontId="9" fillId="7" borderId="17" xfId="1" applyFont="1" applyFill="1" applyBorder="1" applyAlignment="1">
      <alignment vertical="center"/>
    </xf>
    <xf numFmtId="41" fontId="9" fillId="7" borderId="30" xfId="1" applyFont="1" applyFill="1" applyBorder="1" applyAlignment="1">
      <alignment vertical="center"/>
    </xf>
    <xf numFmtId="41" fontId="8" fillId="7" borderId="48" xfId="1" applyFont="1" applyFill="1" applyBorder="1" applyAlignment="1">
      <alignment vertical="center"/>
    </xf>
    <xf numFmtId="41" fontId="8" fillId="7" borderId="55" xfId="1" applyFont="1" applyFill="1" applyBorder="1" applyAlignment="1">
      <alignment vertical="center"/>
    </xf>
    <xf numFmtId="41" fontId="9" fillId="7" borderId="51" xfId="1" applyFont="1" applyFill="1" applyBorder="1" applyAlignment="1">
      <alignment vertical="center"/>
    </xf>
    <xf numFmtId="41" fontId="2" fillId="0" borderId="11" xfId="1" applyFont="1" applyBorder="1" applyAlignment="1">
      <alignment vertical="center"/>
    </xf>
    <xf numFmtId="41" fontId="2" fillId="0" borderId="4" xfId="1" applyFont="1" applyBorder="1" applyAlignment="1">
      <alignment vertical="center"/>
    </xf>
    <xf numFmtId="41" fontId="3" fillId="4" borderId="33" xfId="1" applyFont="1" applyFill="1" applyBorder="1" applyAlignment="1">
      <alignment vertical="center"/>
    </xf>
    <xf numFmtId="0" fontId="9" fillId="10" borderId="28" xfId="0" applyFont="1" applyFill="1" applyBorder="1" applyAlignment="1">
      <alignment vertical="center"/>
    </xf>
    <xf numFmtId="0" fontId="9" fillId="10" borderId="30" xfId="0" applyFont="1" applyFill="1" applyBorder="1" applyAlignment="1">
      <alignment vertical="center"/>
    </xf>
    <xf numFmtId="41" fontId="9" fillId="0" borderId="54" xfId="1" applyFont="1" applyBorder="1" applyAlignment="1">
      <alignment horizontal="center" vertical="center" wrapText="1"/>
    </xf>
    <xf numFmtId="41" fontId="9" fillId="7" borderId="45" xfId="1" applyFont="1" applyFill="1" applyBorder="1" applyAlignment="1">
      <alignment vertical="center"/>
    </xf>
    <xf numFmtId="41" fontId="9" fillId="7" borderId="56" xfId="1" applyFont="1" applyFill="1" applyBorder="1" applyAlignment="1">
      <alignment vertical="center"/>
    </xf>
    <xf numFmtId="41" fontId="9" fillId="10" borderId="42" xfId="1" applyFont="1" applyFill="1" applyBorder="1" applyAlignment="1">
      <alignment vertical="center"/>
    </xf>
    <xf numFmtId="0" fontId="9" fillId="8" borderId="30" xfId="0" applyFont="1" applyFill="1" applyBorder="1" applyAlignment="1">
      <alignment vertical="center"/>
    </xf>
    <xf numFmtId="0" fontId="9" fillId="8" borderId="27" xfId="0" applyFont="1" applyFill="1" applyBorder="1" applyAlignment="1">
      <alignment vertical="center"/>
    </xf>
    <xf numFmtId="41" fontId="9" fillId="12" borderId="45" xfId="1" applyFont="1" applyFill="1" applyBorder="1" applyAlignment="1">
      <alignment vertical="center"/>
    </xf>
    <xf numFmtId="41" fontId="9" fillId="12" borderId="56" xfId="1" applyFont="1" applyFill="1" applyBorder="1" applyAlignment="1">
      <alignment vertical="center"/>
    </xf>
    <xf numFmtId="0" fontId="9" fillId="12" borderId="30" xfId="0" applyFont="1" applyFill="1" applyBorder="1" applyAlignment="1">
      <alignment vertical="center"/>
    </xf>
    <xf numFmtId="41" fontId="3" fillId="13" borderId="37" xfId="1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164" fontId="7" fillId="13" borderId="37" xfId="1" applyNumberFormat="1" applyFont="1" applyFill="1" applyBorder="1" applyAlignment="1">
      <alignment horizontal="center" vertical="center" wrapText="1"/>
    </xf>
    <xf numFmtId="41" fontId="7" fillId="13" borderId="37" xfId="1" applyFont="1" applyFill="1" applyBorder="1" applyAlignment="1">
      <alignment horizontal="center" vertical="center" wrapText="1"/>
    </xf>
    <xf numFmtId="0" fontId="3" fillId="13" borderId="38" xfId="0" applyFont="1" applyFill="1" applyBorder="1" applyAlignment="1">
      <alignment horizontal="center" vertical="center"/>
    </xf>
    <xf numFmtId="0" fontId="7" fillId="13" borderId="46" xfId="0" applyFont="1" applyFill="1" applyBorder="1" applyAlignment="1">
      <alignment horizontal="center" vertical="center" wrapText="1"/>
    </xf>
    <xf numFmtId="0" fontId="7" fillId="13" borderId="43" xfId="0" applyFont="1" applyFill="1" applyBorder="1" applyAlignment="1">
      <alignment horizontal="center" vertical="center" wrapText="1"/>
    </xf>
    <xf numFmtId="0" fontId="7" fillId="13" borderId="44" xfId="0" applyFont="1" applyFill="1" applyBorder="1" applyAlignment="1">
      <alignment horizontal="center" vertical="center" wrapText="1"/>
    </xf>
    <xf numFmtId="9" fontId="2" fillId="0" borderId="0" xfId="4" applyFont="1" applyAlignment="1">
      <alignment vertical="center"/>
    </xf>
    <xf numFmtId="9" fontId="2" fillId="0" borderId="0" xfId="0" applyNumberFormat="1" applyFont="1" applyAlignment="1">
      <alignment vertical="center"/>
    </xf>
    <xf numFmtId="164" fontId="2" fillId="0" borderId="11" xfId="1" applyNumberFormat="1" applyFont="1" applyFill="1" applyBorder="1" applyAlignment="1">
      <alignment vertical="center"/>
    </xf>
    <xf numFmtId="41" fontId="6" fillId="14" borderId="11" xfId="1" applyFont="1" applyFill="1" applyBorder="1" applyAlignment="1">
      <alignment vertical="center"/>
    </xf>
    <xf numFmtId="41" fontId="6" fillId="14" borderId="4" xfId="1" applyFont="1" applyFill="1" applyBorder="1" applyAlignment="1">
      <alignment vertical="center"/>
    </xf>
    <xf numFmtId="41" fontId="9" fillId="4" borderId="58" xfId="1" applyFont="1" applyFill="1" applyBorder="1" applyAlignment="1">
      <alignment horizontal="center" vertical="center"/>
    </xf>
    <xf numFmtId="41" fontId="8" fillId="0" borderId="2" xfId="1" applyFont="1" applyBorder="1" applyAlignment="1">
      <alignment vertical="center"/>
    </xf>
    <xf numFmtId="41" fontId="8" fillId="0" borderId="59" xfId="1" applyFont="1" applyBorder="1" applyAlignment="1">
      <alignment vertical="center"/>
    </xf>
    <xf numFmtId="41" fontId="8" fillId="0" borderId="2" xfId="1" applyFont="1" applyBorder="1" applyAlignment="1">
      <alignment horizontal="left" vertical="center"/>
    </xf>
    <xf numFmtId="41" fontId="8" fillId="0" borderId="59" xfId="1" applyFont="1" applyBorder="1" applyAlignment="1">
      <alignment horizontal="left" vertical="center"/>
    </xf>
    <xf numFmtId="41" fontId="2" fillId="0" borderId="57" xfId="1" applyFont="1" applyBorder="1" applyAlignment="1">
      <alignment horizontal="center" vertical="center"/>
    </xf>
    <xf numFmtId="41" fontId="2" fillId="0" borderId="54" xfId="1" applyFont="1" applyBorder="1" applyAlignment="1">
      <alignment horizontal="center" vertical="center"/>
    </xf>
    <xf numFmtId="41" fontId="2" fillId="0" borderId="9" xfId="1" applyFont="1" applyBorder="1" applyAlignment="1">
      <alignment horizontal="center" vertical="center"/>
    </xf>
    <xf numFmtId="41" fontId="2" fillId="0" borderId="53" xfId="1" applyFont="1" applyBorder="1" applyAlignment="1">
      <alignment horizontal="center" vertical="center"/>
    </xf>
    <xf numFmtId="41" fontId="2" fillId="0" borderId="46" xfId="1" applyFont="1" applyBorder="1" applyAlignment="1">
      <alignment horizontal="center" vertical="center"/>
    </xf>
    <xf numFmtId="41" fontId="6" fillId="3" borderId="9" xfId="1" applyFont="1" applyFill="1" applyBorder="1" applyAlignment="1">
      <alignment horizontal="center" vertical="center" wrapText="1"/>
    </xf>
    <xf numFmtId="41" fontId="6" fillId="3" borderId="5" xfId="1" applyFont="1" applyFill="1" applyBorder="1" applyAlignment="1">
      <alignment horizontal="center" vertical="center"/>
    </xf>
    <xf numFmtId="41" fontId="6" fillId="3" borderId="20" xfId="1" applyFont="1" applyFill="1" applyBorder="1" applyAlignment="1">
      <alignment horizontal="center" vertical="center"/>
    </xf>
    <xf numFmtId="41" fontId="2" fillId="0" borderId="10" xfId="1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41" fontId="3" fillId="4" borderId="35" xfId="1" applyFont="1" applyFill="1" applyBorder="1" applyAlignment="1">
      <alignment horizontal="center" vertical="center"/>
    </xf>
    <xf numFmtId="41" fontId="3" fillId="4" borderId="33" xfId="1" applyFont="1" applyFill="1" applyBorder="1" applyAlignment="1">
      <alignment horizontal="center" vertical="center"/>
    </xf>
    <xf numFmtId="41" fontId="3" fillId="13" borderId="36" xfId="1" applyFont="1" applyFill="1" applyBorder="1" applyAlignment="1">
      <alignment horizontal="center" vertical="center"/>
    </xf>
    <xf numFmtId="41" fontId="3" fillId="13" borderId="37" xfId="1" applyFont="1" applyFill="1" applyBorder="1" applyAlignment="1">
      <alignment horizontal="center" vertical="center"/>
    </xf>
    <xf numFmtId="41" fontId="12" fillId="6" borderId="22" xfId="1" applyFont="1" applyFill="1" applyBorder="1" applyAlignment="1">
      <alignment horizontal="center" vertical="center"/>
    </xf>
    <xf numFmtId="41" fontId="12" fillId="6" borderId="39" xfId="1" applyFont="1" applyFill="1" applyBorder="1" applyAlignment="1">
      <alignment horizontal="center" vertical="center"/>
    </xf>
    <xf numFmtId="41" fontId="12" fillId="6" borderId="40" xfId="1" applyFont="1" applyFill="1" applyBorder="1" applyAlignment="1">
      <alignment horizontal="center" vertical="center"/>
    </xf>
    <xf numFmtId="41" fontId="9" fillId="2" borderId="22" xfId="1" applyFont="1" applyFill="1" applyBorder="1" applyAlignment="1">
      <alignment horizontal="center" vertical="center"/>
    </xf>
    <xf numFmtId="41" fontId="9" fillId="2" borderId="39" xfId="1" applyFont="1" applyFill="1" applyBorder="1" applyAlignment="1">
      <alignment horizontal="center" vertical="center"/>
    </xf>
    <xf numFmtId="41" fontId="9" fillId="2" borderId="40" xfId="1" applyFont="1" applyFill="1" applyBorder="1" applyAlignment="1">
      <alignment horizontal="center" vertical="center"/>
    </xf>
    <xf numFmtId="41" fontId="9" fillId="8" borderId="31" xfId="1" applyFont="1" applyFill="1" applyBorder="1" applyAlignment="1">
      <alignment horizontal="center" vertical="center"/>
    </xf>
    <xf numFmtId="41" fontId="9" fillId="8" borderId="27" xfId="1" applyFont="1" applyFill="1" applyBorder="1" applyAlignment="1">
      <alignment horizontal="center" vertical="center"/>
    </xf>
    <xf numFmtId="41" fontId="9" fillId="0" borderId="46" xfId="1" applyFont="1" applyBorder="1" applyAlignment="1">
      <alignment horizontal="center" vertical="center"/>
    </xf>
    <xf numFmtId="41" fontId="9" fillId="0" borderId="54" xfId="1" applyFont="1" applyBorder="1" applyAlignment="1">
      <alignment horizontal="center" vertical="center"/>
    </xf>
    <xf numFmtId="41" fontId="9" fillId="0" borderId="53" xfId="1" applyFont="1" applyBorder="1" applyAlignment="1">
      <alignment horizontal="center" vertical="center"/>
    </xf>
    <xf numFmtId="41" fontId="9" fillId="12" borderId="31" xfId="1" applyFont="1" applyFill="1" applyBorder="1" applyAlignment="1">
      <alignment horizontal="left" vertical="center"/>
    </xf>
    <xf numFmtId="41" fontId="9" fillId="12" borderId="26" xfId="1" applyFont="1" applyFill="1" applyBorder="1" applyAlignment="1">
      <alignment horizontal="left" vertical="center"/>
    </xf>
    <xf numFmtId="41" fontId="9" fillId="12" borderId="30" xfId="1" applyFont="1" applyFill="1" applyBorder="1" applyAlignment="1">
      <alignment horizontal="left" vertical="center"/>
    </xf>
    <xf numFmtId="0" fontId="7" fillId="13" borderId="47" xfId="0" applyFont="1" applyFill="1" applyBorder="1" applyAlignment="1">
      <alignment horizontal="center" vertical="center" wrapText="1"/>
    </xf>
    <xf numFmtId="0" fontId="2" fillId="9" borderId="60" xfId="0" applyFont="1" applyFill="1" applyBorder="1" applyAlignment="1">
      <alignment vertical="center"/>
    </xf>
    <xf numFmtId="41" fontId="3" fillId="8" borderId="60" xfId="1" applyFont="1" applyFill="1" applyBorder="1" applyAlignment="1">
      <alignment vertical="center"/>
    </xf>
    <xf numFmtId="41" fontId="3" fillId="10" borderId="42" xfId="1" applyFont="1" applyFill="1" applyBorder="1" applyAlignment="1">
      <alignment vertical="center"/>
    </xf>
    <xf numFmtId="41" fontId="3" fillId="10" borderId="49" xfId="1" applyFont="1" applyFill="1" applyBorder="1" applyAlignment="1">
      <alignment vertical="center"/>
    </xf>
    <xf numFmtId="41" fontId="2" fillId="0" borderId="49" xfId="1" applyFont="1" applyBorder="1" applyAlignment="1">
      <alignment vertical="center"/>
    </xf>
    <xf numFmtId="41" fontId="3" fillId="4" borderId="60" xfId="1" applyFont="1" applyFill="1" applyBorder="1" applyAlignment="1">
      <alignment vertical="center"/>
    </xf>
    <xf numFmtId="41" fontId="2" fillId="0" borderId="43" xfId="1" applyFont="1" applyBorder="1" applyAlignment="1">
      <alignment horizontal="center" vertical="center"/>
    </xf>
    <xf numFmtId="41" fontId="2" fillId="0" borderId="61" xfId="1" applyFont="1" applyBorder="1" applyAlignment="1">
      <alignment horizontal="center" vertical="center"/>
    </xf>
    <xf numFmtId="41" fontId="2" fillId="0" borderId="62" xfId="1" applyFont="1" applyBorder="1" applyAlignment="1">
      <alignment horizontal="center" vertical="center"/>
    </xf>
    <xf numFmtId="41" fontId="2" fillId="0" borderId="63" xfId="1" applyFont="1" applyBorder="1" applyAlignment="1">
      <alignment horizontal="center" vertical="center"/>
    </xf>
    <xf numFmtId="41" fontId="2" fillId="0" borderId="64" xfId="1" applyFont="1" applyBorder="1" applyAlignment="1">
      <alignment horizontal="center" vertical="center"/>
    </xf>
    <xf numFmtId="9" fontId="2" fillId="0" borderId="43" xfId="4" applyFont="1" applyBorder="1" applyAlignment="1">
      <alignment horizontal="center" vertical="center"/>
    </xf>
    <xf numFmtId="9" fontId="2" fillId="0" borderId="61" xfId="4" applyFont="1" applyBorder="1" applyAlignment="1">
      <alignment horizontal="center" vertical="center"/>
    </xf>
    <xf numFmtId="9" fontId="2" fillId="0" borderId="62" xfId="4" applyFont="1" applyBorder="1" applyAlignment="1">
      <alignment horizontal="center" vertical="center"/>
    </xf>
    <xf numFmtId="9" fontId="3" fillId="0" borderId="0" xfId="4" applyFont="1" applyAlignment="1">
      <alignment vertical="center"/>
    </xf>
    <xf numFmtId="9" fontId="2" fillId="0" borderId="63" xfId="4" applyFont="1" applyBorder="1" applyAlignment="1">
      <alignment horizontal="center" vertical="center"/>
    </xf>
    <xf numFmtId="9" fontId="2" fillId="0" borderId="64" xfId="4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41" fontId="2" fillId="0" borderId="65" xfId="0" applyNumberFormat="1" applyFont="1" applyBorder="1" applyAlignment="1">
      <alignment horizontal="center" vertical="center"/>
    </xf>
  </cellXfs>
  <cellStyles count="5">
    <cellStyle name="Comma [0]" xfId="1" builtinId="6"/>
    <cellStyle name="Comma [0] 11" xfId="2" xr:uid="{EC0B8C87-AF94-49C9-B63B-362647582B92}"/>
    <cellStyle name="Normal" xfId="0" builtinId="0"/>
    <cellStyle name="Percent" xfId="4" builtinId="5"/>
    <cellStyle name="Percent 2 2" xfId="3" xr:uid="{45818438-287C-4194-B431-0E74280E45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CFFFF"/>
      <color rgb="FFFF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D568-E2A2-4117-B372-CD78FFD353D2}">
  <sheetPr>
    <tabColor rgb="FFC00000"/>
  </sheetPr>
  <dimension ref="A1:R82"/>
  <sheetViews>
    <sheetView showGridLines="0" tabSelected="1" workbookViewId="0">
      <pane ySplit="3" topLeftCell="A4" activePane="bottomLeft" state="frozen"/>
      <selection pane="bottomLeft" activeCell="B8" sqref="B8:B40"/>
    </sheetView>
  </sheetViews>
  <sheetFormatPr baseColWidth="10" defaultColWidth="9.1640625" defaultRowHeight="14" x14ac:dyDescent="0.2"/>
  <cols>
    <col min="1" max="1" width="1.6640625" style="1" customWidth="1"/>
    <col min="2" max="2" width="19.6640625" style="1" customWidth="1"/>
    <col min="3" max="3" width="10.6640625" style="1" customWidth="1"/>
    <col min="4" max="4" width="17.33203125" style="1" bestFit="1" customWidth="1"/>
    <col min="5" max="6" width="13.33203125" style="2" bestFit="1" customWidth="1"/>
    <col min="7" max="7" width="8.6640625" style="3" bestFit="1" customWidth="1"/>
    <col min="8" max="8" width="10" style="1" bestFit="1" customWidth="1"/>
    <col min="9" max="9" width="10" style="2" bestFit="1" customWidth="1"/>
    <col min="10" max="10" width="1.33203125" style="1" customWidth="1"/>
    <col min="11" max="11" width="5.6640625" style="2" customWidth="1"/>
    <col min="12" max="12" width="8" style="2" bestFit="1" customWidth="1"/>
    <col min="13" max="13" width="8" style="2" customWidth="1"/>
    <col min="14" max="14" width="6.33203125" style="2" bestFit="1" customWidth="1"/>
    <col min="15" max="15" width="1" style="2" customWidth="1"/>
    <col min="16" max="16" width="9.1640625" style="2"/>
    <col min="17" max="17" width="9.1640625" style="120"/>
    <col min="18" max="16384" width="9.1640625" style="2"/>
  </cols>
  <sheetData>
    <row r="1" spans="1:17" ht="15" customHeight="1" thickBot="1" x14ac:dyDescent="0.25"/>
    <row r="2" spans="1:17" s="4" customFormat="1" ht="26.5" customHeight="1" thickTop="1" thickBot="1" x14ac:dyDescent="0.25">
      <c r="A2" s="13"/>
      <c r="B2" s="142" t="s">
        <v>2</v>
      </c>
      <c r="C2" s="143"/>
      <c r="D2" s="112" t="s">
        <v>0</v>
      </c>
      <c r="E2" s="113" t="s">
        <v>3</v>
      </c>
      <c r="F2" s="113" t="s">
        <v>5</v>
      </c>
      <c r="G2" s="114" t="s">
        <v>29</v>
      </c>
      <c r="H2" s="115" t="s">
        <v>30</v>
      </c>
      <c r="I2" s="116" t="s">
        <v>4</v>
      </c>
      <c r="J2" s="14"/>
      <c r="K2" s="117" t="s">
        <v>20</v>
      </c>
      <c r="L2" s="118" t="s">
        <v>18</v>
      </c>
      <c r="M2" s="158"/>
      <c r="N2" s="119" t="s">
        <v>19</v>
      </c>
      <c r="Q2" s="173"/>
    </row>
    <row r="3" spans="1:17" ht="6" customHeight="1" thickTop="1" thickBot="1" x14ac:dyDescent="0.25">
      <c r="B3" s="15"/>
      <c r="C3" s="16"/>
      <c r="D3" s="17"/>
      <c r="E3" s="18"/>
      <c r="F3" s="18"/>
      <c r="G3" s="19"/>
      <c r="H3" s="17"/>
      <c r="I3" s="20"/>
      <c r="J3" s="21"/>
      <c r="K3" s="32"/>
      <c r="L3" s="33"/>
      <c r="M3" s="159"/>
      <c r="N3" s="34"/>
    </row>
    <row r="4" spans="1:17" s="5" customFormat="1" ht="15" customHeight="1" thickTop="1" thickBot="1" x14ac:dyDescent="0.25">
      <c r="A4" s="23"/>
      <c r="B4" s="24" t="s">
        <v>105</v>
      </c>
      <c r="C4" s="25"/>
      <c r="D4" s="26">
        <f>SUM(D5:D6)</f>
        <v>72</v>
      </c>
      <c r="E4" s="26">
        <f t="shared" ref="E4:I4" si="0">SUM(E5:E6)</f>
        <v>4004563.7</v>
      </c>
      <c r="F4" s="26">
        <f>SUM(F5:F6)</f>
        <v>1212375.8747615642</v>
      </c>
      <c r="G4" s="27">
        <f t="shared" si="0"/>
        <v>12.352134352119974</v>
      </c>
      <c r="H4" s="26">
        <f t="shared" si="0"/>
        <v>30880.335880299939</v>
      </c>
      <c r="I4" s="28">
        <f t="shared" si="0"/>
        <v>48560</v>
      </c>
      <c r="J4" s="22"/>
      <c r="K4" s="64">
        <f t="shared" ref="K4" si="1">SUM(K5:K6)</f>
        <v>14</v>
      </c>
      <c r="L4" s="65">
        <f t="shared" ref="L4" si="2">SUM(L5:L6)</f>
        <v>9413</v>
      </c>
      <c r="M4" s="160"/>
      <c r="N4" s="66">
        <f t="shared" ref="N4" si="3">SUM(N5:N6)</f>
        <v>256</v>
      </c>
      <c r="P4" s="60"/>
      <c r="Q4" s="61"/>
    </row>
    <row r="5" spans="1:17" s="5" customFormat="1" ht="15" customHeight="1" thickTop="1" x14ac:dyDescent="0.2">
      <c r="A5" s="23"/>
      <c r="B5" s="67" t="s">
        <v>31</v>
      </c>
      <c r="C5" s="68"/>
      <c r="D5" s="69">
        <v>32</v>
      </c>
      <c r="E5" s="69">
        <f>E40</f>
        <v>2030070.7000000002</v>
      </c>
      <c r="F5" s="69">
        <f>F40</f>
        <v>628455.87476156408</v>
      </c>
      <c r="G5" s="70">
        <f t="shared" ref="G5:I5" si="4">G40</f>
        <v>6.4029411678623305</v>
      </c>
      <c r="H5" s="69">
        <f t="shared" si="4"/>
        <v>16007.352919655828</v>
      </c>
      <c r="I5" s="71">
        <f t="shared" si="4"/>
        <v>24616.972179016655</v>
      </c>
      <c r="J5" s="22"/>
      <c r="K5" s="77">
        <f t="shared" ref="K5:N5" si="5">K40</f>
        <v>7</v>
      </c>
      <c r="L5" s="78">
        <f t="shared" si="5"/>
        <v>4680</v>
      </c>
      <c r="M5" s="161"/>
      <c r="N5" s="79">
        <f t="shared" si="5"/>
        <v>136</v>
      </c>
      <c r="P5" s="61"/>
      <c r="Q5" s="61"/>
    </row>
    <row r="6" spans="1:17" s="5" customFormat="1" ht="15" customHeight="1" thickBot="1" x14ac:dyDescent="0.25">
      <c r="A6" s="23"/>
      <c r="B6" s="72" t="s">
        <v>32</v>
      </c>
      <c r="C6" s="73"/>
      <c r="D6" s="74">
        <v>40</v>
      </c>
      <c r="E6" s="74">
        <f>E81</f>
        <v>1974493</v>
      </c>
      <c r="F6" s="74">
        <f t="shared" ref="F6:I6" si="6">F81</f>
        <v>583920.00000000012</v>
      </c>
      <c r="G6" s="75">
        <f t="shared" si="6"/>
        <v>5.9491931842576431</v>
      </c>
      <c r="H6" s="74">
        <f t="shared" si="6"/>
        <v>14872.982960644111</v>
      </c>
      <c r="I6" s="76">
        <f t="shared" si="6"/>
        <v>23943.027820983345</v>
      </c>
      <c r="J6" s="22"/>
      <c r="K6" s="80">
        <f t="shared" ref="K6:N6" si="7">K81</f>
        <v>7</v>
      </c>
      <c r="L6" s="81">
        <f t="shared" si="7"/>
        <v>4733</v>
      </c>
      <c r="M6" s="162"/>
      <c r="N6" s="82">
        <f t="shared" si="7"/>
        <v>120</v>
      </c>
      <c r="O6" s="60"/>
      <c r="P6" s="60"/>
      <c r="Q6" s="61"/>
    </row>
    <row r="7" spans="1:17" ht="6" customHeight="1" thickTop="1" thickBot="1" x14ac:dyDescent="0.25">
      <c r="B7" s="15"/>
      <c r="C7" s="16"/>
      <c r="D7" s="17"/>
      <c r="E7" s="18"/>
      <c r="F7" s="18"/>
      <c r="G7" s="19"/>
      <c r="H7" s="17"/>
      <c r="I7" s="20"/>
      <c r="J7" s="21"/>
      <c r="K7" s="32"/>
      <c r="L7" s="33"/>
      <c r="M7" s="159"/>
      <c r="N7" s="34"/>
    </row>
    <row r="8" spans="1:17" ht="15" customHeight="1" thickTop="1" x14ac:dyDescent="0.2">
      <c r="B8" s="135" t="s">
        <v>140</v>
      </c>
      <c r="C8" s="138" t="s">
        <v>169</v>
      </c>
      <c r="D8" s="85" t="s">
        <v>34</v>
      </c>
      <c r="E8" s="6">
        <v>48029.4</v>
      </c>
      <c r="F8" s="6">
        <v>14828.04295365946</v>
      </c>
      <c r="G8" s="122">
        <v>0.15107359240271001</v>
      </c>
      <c r="H8" s="98">
        <v>377.68398100677501</v>
      </c>
      <c r="I8" s="83">
        <v>582.41242710160907</v>
      </c>
      <c r="J8" s="22"/>
      <c r="K8" s="134">
        <v>1</v>
      </c>
      <c r="L8" s="35">
        <v>135</v>
      </c>
      <c r="M8" s="165">
        <f>SUM(L8:L11)</f>
        <v>698</v>
      </c>
      <c r="N8" s="36">
        <v>4</v>
      </c>
      <c r="P8" s="1"/>
      <c r="Q8" s="170">
        <f>300/M8</f>
        <v>0.42979942693409739</v>
      </c>
    </row>
    <row r="9" spans="1:17" ht="15" customHeight="1" x14ac:dyDescent="0.2">
      <c r="B9" s="135"/>
      <c r="C9" s="138"/>
      <c r="D9" s="85" t="s">
        <v>35</v>
      </c>
      <c r="E9" s="6">
        <v>86248.9</v>
      </c>
      <c r="F9" s="6">
        <v>26627.256954141496</v>
      </c>
      <c r="G9" s="122">
        <v>0.27128835386192551</v>
      </c>
      <c r="H9" s="98">
        <v>678.22088465481374</v>
      </c>
      <c r="I9" s="83">
        <v>1045.8683886087265</v>
      </c>
      <c r="J9" s="22"/>
      <c r="K9" s="131"/>
      <c r="L9" s="35">
        <v>296</v>
      </c>
      <c r="M9" s="166"/>
      <c r="N9" s="36">
        <v>8</v>
      </c>
      <c r="P9" s="1"/>
      <c r="Q9" s="171"/>
    </row>
    <row r="10" spans="1:17" ht="15" customHeight="1" x14ac:dyDescent="0.2">
      <c r="B10" s="135"/>
      <c r="C10" s="138"/>
      <c r="D10" s="85" t="s">
        <v>40</v>
      </c>
      <c r="E10" s="6">
        <v>48759.4</v>
      </c>
      <c r="F10" s="6">
        <v>15052.845946111382</v>
      </c>
      <c r="G10" s="122">
        <v>0.15336396853385076</v>
      </c>
      <c r="H10" s="98">
        <v>383.40992133462692</v>
      </c>
      <c r="I10" s="83">
        <v>591.26452751894044</v>
      </c>
      <c r="J10" s="22"/>
      <c r="K10" s="131"/>
      <c r="L10" s="35">
        <v>124</v>
      </c>
      <c r="M10" s="166"/>
      <c r="N10" s="36">
        <v>4</v>
      </c>
      <c r="P10" s="1"/>
      <c r="Q10" s="171"/>
    </row>
    <row r="11" spans="1:17" ht="15" customHeight="1" x14ac:dyDescent="0.2">
      <c r="B11" s="135"/>
      <c r="C11" s="138"/>
      <c r="D11" s="85" t="s">
        <v>47</v>
      </c>
      <c r="E11" s="6">
        <v>63419.199999999997</v>
      </c>
      <c r="F11" s="6">
        <v>19578.900400549366</v>
      </c>
      <c r="G11" s="122">
        <v>0.19947708730341063</v>
      </c>
      <c r="H11" s="98">
        <v>498.69271825852655</v>
      </c>
      <c r="I11" s="83">
        <v>769.03168052989133</v>
      </c>
      <c r="J11" s="22"/>
      <c r="K11" s="132"/>
      <c r="L11" s="35">
        <v>143</v>
      </c>
      <c r="M11" s="167"/>
      <c r="N11" s="36">
        <v>4</v>
      </c>
      <c r="P11" s="1"/>
      <c r="Q11" s="172"/>
    </row>
    <row r="12" spans="1:17" ht="15" customHeight="1" x14ac:dyDescent="0.2">
      <c r="B12" s="135"/>
      <c r="C12" s="138"/>
      <c r="D12" s="85" t="s">
        <v>36</v>
      </c>
      <c r="E12" s="6">
        <v>84979</v>
      </c>
      <c r="F12" s="6">
        <v>26386.380475722854</v>
      </c>
      <c r="G12" s="122">
        <v>0.26883421510378025</v>
      </c>
      <c r="H12" s="98">
        <v>672.08553775945063</v>
      </c>
      <c r="I12" s="83">
        <v>1030.4693717320565</v>
      </c>
      <c r="J12" s="22"/>
      <c r="K12" s="130">
        <v>1</v>
      </c>
      <c r="L12" s="35">
        <v>145</v>
      </c>
      <c r="M12" s="168">
        <f>SUM(L12:L16)</f>
        <v>815</v>
      </c>
      <c r="N12" s="36">
        <v>5</v>
      </c>
      <c r="P12" s="1"/>
      <c r="Q12" s="174">
        <f>300/M12</f>
        <v>0.36809815950920244</v>
      </c>
    </row>
    <row r="13" spans="1:17" ht="15" customHeight="1" x14ac:dyDescent="0.2">
      <c r="B13" s="135"/>
      <c r="C13" s="138"/>
      <c r="D13" s="85" t="s">
        <v>41</v>
      </c>
      <c r="E13" s="6">
        <v>57219.3</v>
      </c>
      <c r="F13" s="6">
        <v>17664.693526938572</v>
      </c>
      <c r="G13" s="122">
        <v>0.17997443884858041</v>
      </c>
      <c r="H13" s="98">
        <v>449.93609712145104</v>
      </c>
      <c r="I13" s="83">
        <v>693.85067042384674</v>
      </c>
      <c r="J13" s="22"/>
      <c r="K13" s="131"/>
      <c r="L13" s="35">
        <v>173</v>
      </c>
      <c r="M13" s="166"/>
      <c r="N13" s="36">
        <v>5</v>
      </c>
      <c r="P13" s="1"/>
      <c r="Q13" s="171"/>
    </row>
    <row r="14" spans="1:17" ht="15" customHeight="1" x14ac:dyDescent="0.2">
      <c r="B14" s="135"/>
      <c r="C14" s="138"/>
      <c r="D14" s="85" t="s">
        <v>42</v>
      </c>
      <c r="E14" s="6">
        <v>73939.100000000006</v>
      </c>
      <c r="F14" s="6">
        <v>22826.95923578088</v>
      </c>
      <c r="G14" s="122">
        <v>0.23256951346560262</v>
      </c>
      <c r="H14" s="98">
        <v>581.42378366400658</v>
      </c>
      <c r="I14" s="83">
        <v>896.5977232426095</v>
      </c>
      <c r="J14" s="22"/>
      <c r="K14" s="131"/>
      <c r="L14" s="35">
        <v>144</v>
      </c>
      <c r="M14" s="166"/>
      <c r="N14" s="36">
        <v>5</v>
      </c>
      <c r="P14" s="1"/>
      <c r="Q14" s="171"/>
    </row>
    <row r="15" spans="1:17" ht="15" customHeight="1" x14ac:dyDescent="0.2">
      <c r="B15" s="135"/>
      <c r="C15" s="138"/>
      <c r="D15" s="85" t="s">
        <v>46</v>
      </c>
      <c r="E15" s="6">
        <v>46489.4</v>
      </c>
      <c r="F15" s="6">
        <v>14352.136897215283</v>
      </c>
      <c r="G15" s="122">
        <v>0.14622488527271854</v>
      </c>
      <c r="H15" s="98">
        <v>365.56221318179638</v>
      </c>
      <c r="I15" s="83">
        <v>563.73813307052649</v>
      </c>
      <c r="J15" s="22"/>
      <c r="K15" s="131"/>
      <c r="L15" s="35">
        <v>176</v>
      </c>
      <c r="M15" s="166"/>
      <c r="N15" s="36">
        <v>5</v>
      </c>
      <c r="P15" s="1"/>
      <c r="Q15" s="171"/>
    </row>
    <row r="16" spans="1:17" ht="15" customHeight="1" x14ac:dyDescent="0.2">
      <c r="B16" s="135"/>
      <c r="C16" s="138"/>
      <c r="D16" s="85" t="s">
        <v>49</v>
      </c>
      <c r="E16" s="6">
        <v>54339.3</v>
      </c>
      <c r="F16" s="6">
        <v>16775.500632003397</v>
      </c>
      <c r="G16" s="122">
        <v>0.17091501236885945</v>
      </c>
      <c r="H16" s="98">
        <v>427.28753092214862</v>
      </c>
      <c r="I16" s="83">
        <v>658.92731535273117</v>
      </c>
      <c r="J16" s="22"/>
      <c r="K16" s="132"/>
      <c r="L16" s="35">
        <v>177</v>
      </c>
      <c r="M16" s="167"/>
      <c r="N16" s="36">
        <v>4</v>
      </c>
      <c r="P16" s="1"/>
      <c r="Q16" s="172"/>
    </row>
    <row r="17" spans="2:18" ht="15" customHeight="1" x14ac:dyDescent="0.2">
      <c r="B17" s="135"/>
      <c r="C17" s="138"/>
      <c r="D17" s="85" t="s">
        <v>37</v>
      </c>
      <c r="E17" s="6">
        <v>63569.2</v>
      </c>
      <c r="F17" s="6">
        <v>19625.23862183472</v>
      </c>
      <c r="G17" s="122">
        <v>0.19994919826080454</v>
      </c>
      <c r="H17" s="98">
        <v>499.87299565201135</v>
      </c>
      <c r="I17" s="83">
        <v>770.85060527317864</v>
      </c>
      <c r="J17" s="22"/>
      <c r="K17" s="130">
        <v>1</v>
      </c>
      <c r="L17" s="35">
        <v>88</v>
      </c>
      <c r="M17" s="168">
        <f>L17+L18+L20+L22</f>
        <v>353</v>
      </c>
      <c r="N17" s="36">
        <v>2</v>
      </c>
      <c r="P17" s="1"/>
      <c r="Q17" s="174">
        <f>299/M17</f>
        <v>0.84702549575070818</v>
      </c>
      <c r="R17" s="177">
        <f>92.3%*M17</f>
        <v>325.81899999999996</v>
      </c>
    </row>
    <row r="18" spans="2:18" ht="15" customHeight="1" x14ac:dyDescent="0.2">
      <c r="B18" s="135"/>
      <c r="C18" s="138"/>
      <c r="D18" s="85" t="s">
        <v>39</v>
      </c>
      <c r="E18" s="6">
        <v>81829</v>
      </c>
      <c r="F18" s="6">
        <v>25262.158002762146</v>
      </c>
      <c r="G18" s="122">
        <v>0.25738022025221308</v>
      </c>
      <c r="H18" s="98">
        <v>643.45055063053269</v>
      </c>
      <c r="I18" s="83">
        <v>992.27195212302399</v>
      </c>
      <c r="J18" s="22"/>
      <c r="K18" s="131"/>
      <c r="L18" s="35">
        <v>133</v>
      </c>
      <c r="M18" s="166"/>
      <c r="N18" s="36">
        <v>4</v>
      </c>
      <c r="P18" s="1"/>
      <c r="Q18" s="171"/>
      <c r="R18" s="176"/>
    </row>
    <row r="19" spans="2:18" ht="15" customHeight="1" x14ac:dyDescent="0.2">
      <c r="B19" s="135"/>
      <c r="C19" s="138"/>
      <c r="D19" s="85" t="s">
        <v>44</v>
      </c>
      <c r="E19" s="6">
        <v>38319.5</v>
      </c>
      <c r="F19" s="6">
        <v>11829.897417279095</v>
      </c>
      <c r="G19" s="122">
        <v>0.12052737547154387</v>
      </c>
      <c r="H19" s="98">
        <v>301.31843867885965</v>
      </c>
      <c r="I19" s="83">
        <v>464.66857800264233</v>
      </c>
      <c r="J19" s="22"/>
      <c r="K19" s="131"/>
      <c r="L19" s="35">
        <v>150</v>
      </c>
      <c r="M19" s="166"/>
      <c r="N19" s="36">
        <v>4</v>
      </c>
      <c r="P19" s="1"/>
      <c r="Q19" s="171"/>
      <c r="R19" s="176"/>
    </row>
    <row r="20" spans="2:18" ht="15" customHeight="1" x14ac:dyDescent="0.2">
      <c r="B20" s="135"/>
      <c r="C20" s="138"/>
      <c r="D20" s="85" t="s">
        <v>50</v>
      </c>
      <c r="E20" s="6">
        <v>30319.599999999999</v>
      </c>
      <c r="F20" s="6">
        <v>9360.195461205627</v>
      </c>
      <c r="G20" s="122">
        <v>9.5365137418009061E-2</v>
      </c>
      <c r="H20" s="98">
        <v>238.41284354502264</v>
      </c>
      <c r="I20" s="83">
        <v>367.6604709771504</v>
      </c>
      <c r="J20" s="22"/>
      <c r="K20" s="132"/>
      <c r="L20" s="35">
        <v>64</v>
      </c>
      <c r="M20" s="167"/>
      <c r="N20" s="36">
        <v>2</v>
      </c>
      <c r="P20" s="1"/>
      <c r="Q20" s="172"/>
      <c r="R20" s="176"/>
    </row>
    <row r="21" spans="2:18" ht="15" customHeight="1" x14ac:dyDescent="0.2">
      <c r="B21" s="135"/>
      <c r="C21" s="138"/>
      <c r="D21" s="85" t="s">
        <v>38</v>
      </c>
      <c r="E21" s="6">
        <v>88258.9</v>
      </c>
      <c r="F21" s="6">
        <v>27247.813404057524</v>
      </c>
      <c r="G21" s="122">
        <v>0.27761081276432231</v>
      </c>
      <c r="H21" s="98">
        <v>694.02703191080582</v>
      </c>
      <c r="I21" s="83">
        <v>1070.2419801687759</v>
      </c>
      <c r="J21" s="22"/>
      <c r="K21" s="130">
        <v>1</v>
      </c>
      <c r="L21" s="35">
        <v>189</v>
      </c>
      <c r="M21" s="168">
        <f>SUM(L21:L24)</f>
        <v>632</v>
      </c>
      <c r="N21" s="36">
        <v>5</v>
      </c>
      <c r="P21" s="1"/>
      <c r="Q21" s="174">
        <f>300/M21</f>
        <v>0.47468354430379744</v>
      </c>
      <c r="R21" s="2">
        <v>20</v>
      </c>
    </row>
    <row r="22" spans="2:18" ht="15" customHeight="1" x14ac:dyDescent="0.2">
      <c r="B22" s="135"/>
      <c r="C22" s="138"/>
      <c r="D22" s="85" t="s">
        <v>43</v>
      </c>
      <c r="E22" s="6">
        <v>51609.4</v>
      </c>
      <c r="F22" s="6">
        <v>15933.27215053311</v>
      </c>
      <c r="G22" s="122">
        <v>0.16233407672433503</v>
      </c>
      <c r="H22" s="98">
        <v>405.83519181083756</v>
      </c>
      <c r="I22" s="83">
        <v>625.82409764139845</v>
      </c>
      <c r="J22" s="22"/>
      <c r="K22" s="131"/>
      <c r="L22" s="35">
        <v>68</v>
      </c>
      <c r="M22" s="166"/>
      <c r="N22" s="36">
        <v>2</v>
      </c>
      <c r="P22" s="1"/>
      <c r="Q22" s="171"/>
      <c r="R22" s="2">
        <v>32</v>
      </c>
    </row>
    <row r="23" spans="2:18" ht="15" customHeight="1" x14ac:dyDescent="0.2">
      <c r="B23" s="135"/>
      <c r="C23" s="138"/>
      <c r="D23" s="85" t="s">
        <v>45</v>
      </c>
      <c r="E23" s="6">
        <v>46059.4</v>
      </c>
      <c r="F23" s="6">
        <v>14219.384155154539</v>
      </c>
      <c r="G23" s="122">
        <v>0.14487235117856304</v>
      </c>
      <c r="H23" s="98">
        <v>362.18087794640758</v>
      </c>
      <c r="I23" s="83">
        <v>558.52388213976963</v>
      </c>
      <c r="J23" s="22"/>
      <c r="K23" s="131"/>
      <c r="L23" s="35">
        <v>76</v>
      </c>
      <c r="M23" s="166"/>
      <c r="N23" s="36">
        <v>2</v>
      </c>
      <c r="P23" s="1"/>
      <c r="Q23" s="171"/>
      <c r="R23" s="2">
        <v>29</v>
      </c>
    </row>
    <row r="24" spans="2:18" ht="15" customHeight="1" x14ac:dyDescent="0.2">
      <c r="B24" s="135"/>
      <c r="C24" s="138"/>
      <c r="D24" s="85" t="s">
        <v>48</v>
      </c>
      <c r="E24" s="6">
        <v>70809.100000000006</v>
      </c>
      <c r="F24" s="6">
        <v>21860.118510583761</v>
      </c>
      <c r="G24" s="122">
        <v>0.22271898213835672</v>
      </c>
      <c r="H24" s="98">
        <v>556.79745534589176</v>
      </c>
      <c r="I24" s="83">
        <v>858.64282693268194</v>
      </c>
      <c r="J24" s="22"/>
      <c r="K24" s="132"/>
      <c r="L24" s="35">
        <v>299</v>
      </c>
      <c r="M24" s="167"/>
      <c r="N24" s="36">
        <v>9</v>
      </c>
      <c r="P24" s="1"/>
      <c r="Q24" s="172"/>
      <c r="R24" s="2">
        <v>32</v>
      </c>
    </row>
    <row r="25" spans="2:18" ht="15" customHeight="1" x14ac:dyDescent="0.2">
      <c r="B25" s="135"/>
      <c r="C25" s="138"/>
      <c r="D25" s="85" t="s">
        <v>52</v>
      </c>
      <c r="E25" s="6">
        <v>84556</v>
      </c>
      <c r="F25" s="6">
        <v>26255.107749960036</v>
      </c>
      <c r="G25" s="122">
        <v>0.26749675996371469</v>
      </c>
      <c r="H25" s="98">
        <v>668.74189990928676</v>
      </c>
      <c r="I25" s="83">
        <v>1025.3400039559865</v>
      </c>
      <c r="J25" s="22"/>
      <c r="K25" s="130">
        <v>1</v>
      </c>
      <c r="L25" s="35">
        <v>163</v>
      </c>
      <c r="M25" s="168">
        <f>SUM(L25:L29)</f>
        <v>694</v>
      </c>
      <c r="N25" s="36">
        <v>4</v>
      </c>
      <c r="P25" s="1"/>
      <c r="Q25" s="174">
        <f>300/M25</f>
        <v>0.43227665706051871</v>
      </c>
      <c r="R25" s="2">
        <v>35</v>
      </c>
    </row>
    <row r="26" spans="2:18" ht="15" customHeight="1" x14ac:dyDescent="0.2">
      <c r="B26" s="135"/>
      <c r="C26" s="138"/>
      <c r="D26" s="85" t="s">
        <v>55</v>
      </c>
      <c r="E26" s="6">
        <v>96049</v>
      </c>
      <c r="F26" s="6">
        <v>29823.850566054971</v>
      </c>
      <c r="G26" s="122">
        <v>0.30385643327149725</v>
      </c>
      <c r="H26" s="98">
        <v>759.64108317874309</v>
      </c>
      <c r="I26" s="83">
        <v>1164.7060177866567</v>
      </c>
      <c r="J26" s="22"/>
      <c r="K26" s="131"/>
      <c r="L26" s="35">
        <v>139</v>
      </c>
      <c r="M26" s="166"/>
      <c r="N26" s="36">
        <v>4</v>
      </c>
      <c r="P26" s="1"/>
      <c r="Q26" s="171"/>
      <c r="R26" s="2">
        <v>10</v>
      </c>
    </row>
    <row r="27" spans="2:18" ht="15" customHeight="1" x14ac:dyDescent="0.2">
      <c r="B27" s="135"/>
      <c r="C27" s="138"/>
      <c r="D27" s="85" t="s">
        <v>59</v>
      </c>
      <c r="E27" s="6">
        <v>24235</v>
      </c>
      <c r="F27" s="6">
        <v>7525.0527272991503</v>
      </c>
      <c r="G27" s="122">
        <v>7.6668023695758827E-2</v>
      </c>
      <c r="H27" s="98">
        <v>191.67005923939706</v>
      </c>
      <c r="I27" s="83">
        <v>293.87760769044576</v>
      </c>
      <c r="J27" s="22"/>
      <c r="K27" s="131"/>
      <c r="L27" s="35">
        <v>120</v>
      </c>
      <c r="M27" s="166"/>
      <c r="N27" s="36">
        <v>3</v>
      </c>
      <c r="P27" s="1"/>
      <c r="Q27" s="171"/>
      <c r="R27" s="2">
        <v>40</v>
      </c>
    </row>
    <row r="28" spans="2:18" ht="15" customHeight="1" x14ac:dyDescent="0.2">
      <c r="B28" s="135"/>
      <c r="C28" s="138"/>
      <c r="D28" s="85" t="s">
        <v>61</v>
      </c>
      <c r="E28" s="6">
        <v>124390</v>
      </c>
      <c r="F28" s="6">
        <v>38623.49894968931</v>
      </c>
      <c r="G28" s="122">
        <v>0.39351050949389282</v>
      </c>
      <c r="H28" s="98">
        <v>983.77627373473206</v>
      </c>
      <c r="I28" s="83">
        <v>1508.3736587833525</v>
      </c>
      <c r="J28" s="22"/>
      <c r="K28" s="131"/>
      <c r="L28" s="35">
        <v>156</v>
      </c>
      <c r="M28" s="166"/>
      <c r="N28" s="36">
        <v>4</v>
      </c>
      <c r="P28" s="1"/>
      <c r="Q28" s="171"/>
      <c r="R28" s="2">
        <v>29</v>
      </c>
    </row>
    <row r="29" spans="2:18" ht="15" customHeight="1" x14ac:dyDescent="0.2">
      <c r="B29" s="135"/>
      <c r="C29" s="138"/>
      <c r="D29" s="85" t="s">
        <v>65</v>
      </c>
      <c r="E29" s="6">
        <v>40153</v>
      </c>
      <c r="F29" s="6">
        <v>12467.783406378265</v>
      </c>
      <c r="G29" s="122">
        <v>0.12702639413622779</v>
      </c>
      <c r="H29" s="98">
        <v>317.56598534056951</v>
      </c>
      <c r="I29" s="83">
        <v>486.90190144809037</v>
      </c>
      <c r="J29" s="22"/>
      <c r="K29" s="132"/>
      <c r="L29" s="35">
        <v>116</v>
      </c>
      <c r="M29" s="167"/>
      <c r="N29" s="36">
        <v>5</v>
      </c>
      <c r="P29" s="1"/>
      <c r="Q29" s="172"/>
      <c r="R29" s="2">
        <v>30</v>
      </c>
    </row>
    <row r="30" spans="2:18" ht="15" customHeight="1" x14ac:dyDescent="0.2">
      <c r="B30" s="135"/>
      <c r="C30" s="138"/>
      <c r="D30" s="85" t="s">
        <v>51</v>
      </c>
      <c r="E30" s="6">
        <v>57729.3</v>
      </c>
      <c r="F30" s="6">
        <v>17822.493956180588</v>
      </c>
      <c r="G30" s="122">
        <v>0.18158216805484073</v>
      </c>
      <c r="H30" s="98">
        <v>453.95542013710184</v>
      </c>
      <c r="I30" s="83">
        <v>700.03501455102332</v>
      </c>
      <c r="J30" s="22"/>
      <c r="K30" s="130">
        <v>1</v>
      </c>
      <c r="L30" s="35">
        <v>164</v>
      </c>
      <c r="M30" s="168">
        <f>SUM(L30:L34)</f>
        <v>733</v>
      </c>
      <c r="N30" s="36">
        <v>4</v>
      </c>
      <c r="P30" s="1"/>
      <c r="Q30" s="174">
        <f>300/M30</f>
        <v>0.40927694406548432</v>
      </c>
      <c r="R30" s="2">
        <v>42</v>
      </c>
    </row>
    <row r="31" spans="2:18" ht="15" customHeight="1" x14ac:dyDescent="0.2">
      <c r="B31" s="135"/>
      <c r="C31" s="138"/>
      <c r="D31" s="85" t="s">
        <v>53</v>
      </c>
      <c r="E31" s="6">
        <v>36656</v>
      </c>
      <c r="F31" s="6">
        <v>11381.970431854372</v>
      </c>
      <c r="G31" s="122">
        <v>0.11596372947768539</v>
      </c>
      <c r="H31" s="98">
        <v>289.90932369421347</v>
      </c>
      <c r="I31" s="83">
        <v>444.49670259958657</v>
      </c>
      <c r="J31" s="22"/>
      <c r="K31" s="131"/>
      <c r="L31" s="35">
        <v>91</v>
      </c>
      <c r="M31" s="166"/>
      <c r="N31" s="36">
        <v>4</v>
      </c>
      <c r="P31" s="1"/>
      <c r="Q31" s="171"/>
    </row>
    <row r="32" spans="2:18" ht="15" customHeight="1" x14ac:dyDescent="0.2">
      <c r="B32" s="135"/>
      <c r="C32" s="138"/>
      <c r="D32" s="85" t="s">
        <v>57</v>
      </c>
      <c r="E32" s="6">
        <v>53429.3</v>
      </c>
      <c r="F32" s="6">
        <v>16494.966535573145</v>
      </c>
      <c r="G32" s="122">
        <v>0.16805682711328551</v>
      </c>
      <c r="H32" s="98">
        <v>420.1420677832138</v>
      </c>
      <c r="I32" s="83">
        <v>647.89250524345505</v>
      </c>
      <c r="J32" s="22"/>
      <c r="K32" s="131"/>
      <c r="L32" s="35">
        <v>173</v>
      </c>
      <c r="M32" s="166"/>
      <c r="N32" s="36">
        <v>4</v>
      </c>
      <c r="P32" s="1"/>
      <c r="Q32" s="171"/>
    </row>
    <row r="33" spans="2:17" ht="15" customHeight="1" x14ac:dyDescent="0.2">
      <c r="B33" s="135"/>
      <c r="C33" s="138"/>
      <c r="D33" s="85" t="s">
        <v>63</v>
      </c>
      <c r="E33" s="6">
        <v>32869</v>
      </c>
      <c r="F33" s="6">
        <v>10206.141873950261</v>
      </c>
      <c r="G33" s="7">
        <v>0.10398395272309807</v>
      </c>
      <c r="H33" s="98">
        <v>259.95988180774521</v>
      </c>
      <c r="I33" s="83">
        <v>398.57491591406068</v>
      </c>
      <c r="J33" s="22"/>
      <c r="K33" s="131"/>
      <c r="L33" s="35">
        <v>145</v>
      </c>
      <c r="M33" s="166"/>
      <c r="N33" s="36">
        <v>4</v>
      </c>
      <c r="P33" s="1"/>
      <c r="Q33" s="171"/>
    </row>
    <row r="34" spans="2:17" ht="15" customHeight="1" x14ac:dyDescent="0.2">
      <c r="B34" s="135"/>
      <c r="C34" s="138"/>
      <c r="D34" s="85" t="s">
        <v>64</v>
      </c>
      <c r="E34" s="6">
        <v>55472</v>
      </c>
      <c r="F34" s="6">
        <v>17224.16932569597</v>
      </c>
      <c r="G34" s="7">
        <v>0.17548621516120366</v>
      </c>
      <c r="H34" s="98">
        <v>438.71553790300914</v>
      </c>
      <c r="I34" s="83">
        <v>672.6626223975411</v>
      </c>
      <c r="J34" s="22"/>
      <c r="K34" s="132"/>
      <c r="L34" s="35">
        <v>160</v>
      </c>
      <c r="M34" s="167"/>
      <c r="N34" s="36">
        <v>4</v>
      </c>
      <c r="P34" s="1"/>
      <c r="Q34" s="172"/>
    </row>
    <row r="35" spans="2:17" ht="15" customHeight="1" x14ac:dyDescent="0.2">
      <c r="B35" s="135"/>
      <c r="C35" s="138"/>
      <c r="D35" s="85" t="s">
        <v>54</v>
      </c>
      <c r="E35" s="6">
        <v>80944</v>
      </c>
      <c r="F35" s="6">
        <v>25133.663607014805</v>
      </c>
      <c r="G35" s="7">
        <v>0.25607107176715455</v>
      </c>
      <c r="H35" s="98">
        <v>640.17767941788634</v>
      </c>
      <c r="I35" s="83">
        <v>981.54029613762907</v>
      </c>
      <c r="J35" s="22"/>
      <c r="K35" s="130">
        <v>1</v>
      </c>
      <c r="L35" s="35">
        <v>121</v>
      </c>
      <c r="M35" s="168">
        <f>SUM(L35:L39)</f>
        <v>673</v>
      </c>
      <c r="N35" s="36">
        <v>4</v>
      </c>
      <c r="P35" s="1"/>
      <c r="Q35" s="174">
        <f>300/M35</f>
        <v>0.44576523031203569</v>
      </c>
    </row>
    <row r="36" spans="2:17" ht="15" customHeight="1" x14ac:dyDescent="0.2">
      <c r="B36" s="136"/>
      <c r="C36" s="139"/>
      <c r="D36" s="86" t="s">
        <v>56</v>
      </c>
      <c r="E36" s="8">
        <v>89616</v>
      </c>
      <c r="F36" s="8">
        <v>27826.004701588441</v>
      </c>
      <c r="G36" s="9">
        <v>0.28350163980649934</v>
      </c>
      <c r="H36" s="99">
        <v>708.7540995162484</v>
      </c>
      <c r="I36" s="84">
        <v>1086.6983986295436</v>
      </c>
      <c r="J36" s="22"/>
      <c r="K36" s="131"/>
      <c r="L36" s="35">
        <v>112</v>
      </c>
      <c r="M36" s="166"/>
      <c r="N36" s="36">
        <v>5</v>
      </c>
      <c r="P36" s="1"/>
      <c r="Q36" s="171"/>
    </row>
    <row r="37" spans="2:17" ht="15" customHeight="1" x14ac:dyDescent="0.2">
      <c r="B37" s="136"/>
      <c r="C37" s="139"/>
      <c r="D37" s="86" t="s">
        <v>58</v>
      </c>
      <c r="E37" s="8">
        <v>86800</v>
      </c>
      <c r="F37" s="8">
        <v>26951.478304720895</v>
      </c>
      <c r="G37" s="9">
        <v>0.27459164104006251</v>
      </c>
      <c r="H37" s="99">
        <v>686.47910260015624</v>
      </c>
      <c r="I37" s="84">
        <v>1052.5511181155639</v>
      </c>
      <c r="J37" s="22"/>
      <c r="K37" s="131"/>
      <c r="L37" s="35">
        <v>145</v>
      </c>
      <c r="M37" s="166"/>
      <c r="N37" s="36">
        <v>4</v>
      </c>
      <c r="P37" s="1"/>
      <c r="Q37" s="171"/>
    </row>
    <row r="38" spans="2:17" ht="15" customHeight="1" x14ac:dyDescent="0.2">
      <c r="B38" s="136"/>
      <c r="C38" s="139"/>
      <c r="D38" s="86" t="s">
        <v>60</v>
      </c>
      <c r="E38" s="8">
        <v>58814</v>
      </c>
      <c r="F38" s="8">
        <v>18261.848967440161</v>
      </c>
      <c r="G38" s="9">
        <v>0.18605847960172198</v>
      </c>
      <c r="H38" s="99">
        <v>465.14619900430495</v>
      </c>
      <c r="I38" s="84">
        <v>713.18826567798135</v>
      </c>
      <c r="J38" s="22"/>
      <c r="K38" s="131"/>
      <c r="L38" s="35">
        <v>102</v>
      </c>
      <c r="M38" s="166"/>
      <c r="N38" s="36">
        <v>3</v>
      </c>
      <c r="P38" s="1"/>
      <c r="Q38" s="171"/>
    </row>
    <row r="39" spans="2:17" ht="15" customHeight="1" thickBot="1" x14ac:dyDescent="0.25">
      <c r="B39" s="136"/>
      <c r="C39" s="139"/>
      <c r="D39" s="86" t="s">
        <v>62</v>
      </c>
      <c r="E39" s="8">
        <v>74161</v>
      </c>
      <c r="F39" s="8">
        <v>23027.048912630511</v>
      </c>
      <c r="G39" s="9">
        <v>0.23460810118610223</v>
      </c>
      <c r="H39" s="99">
        <v>586.52025296525562</v>
      </c>
      <c r="I39" s="84">
        <v>899.28851924617902</v>
      </c>
      <c r="J39" s="22"/>
      <c r="K39" s="132"/>
      <c r="L39" s="35">
        <v>193</v>
      </c>
      <c r="M39" s="169"/>
      <c r="N39" s="36">
        <v>6</v>
      </c>
      <c r="P39" s="1"/>
      <c r="Q39" s="175"/>
    </row>
    <row r="40" spans="2:17" ht="15" customHeight="1" thickTop="1" thickBot="1" x14ac:dyDescent="0.25">
      <c r="B40" s="137"/>
      <c r="C40" s="140" t="s">
        <v>1</v>
      </c>
      <c r="D40" s="141"/>
      <c r="E40" s="10">
        <f>SUM(E8:E39)</f>
        <v>2030070.7000000002</v>
      </c>
      <c r="F40" s="10">
        <f>SUM(F8:F39)</f>
        <v>628455.87476156408</v>
      </c>
      <c r="G40" s="12">
        <f>SUM(G8:G39)</f>
        <v>6.4029411678623305</v>
      </c>
      <c r="H40" s="100">
        <f>SUM(H8:H39)</f>
        <v>16007.352919655828</v>
      </c>
      <c r="I40" s="11">
        <f>SUM(I8:I39)</f>
        <v>24616.972179016655</v>
      </c>
      <c r="J40" s="29"/>
      <c r="K40" s="37">
        <f>SUM(K8:K39)</f>
        <v>7</v>
      </c>
      <c r="L40" s="38">
        <f>SUM(L8:L39)</f>
        <v>4680</v>
      </c>
      <c r="M40" s="164"/>
      <c r="N40" s="39">
        <f>SUM(N8:N39)</f>
        <v>136</v>
      </c>
      <c r="P40" s="121"/>
    </row>
    <row r="41" spans="2:17" ht="15" customHeight="1" thickTop="1" x14ac:dyDescent="0.2">
      <c r="B41" s="135" t="s">
        <v>33</v>
      </c>
      <c r="C41" s="138" t="s">
        <v>141</v>
      </c>
      <c r="D41" s="85" t="s">
        <v>66</v>
      </c>
      <c r="E41" s="6">
        <v>79519</v>
      </c>
      <c r="F41" s="6">
        <v>23895.088953163486</v>
      </c>
      <c r="G41" s="7">
        <v>0.24345201455231935</v>
      </c>
      <c r="H41" s="98">
        <f t="shared" ref="H41:H80" si="8">G41*2500</f>
        <v>608.6300363807984</v>
      </c>
      <c r="I41" s="83">
        <v>964.26051107640012</v>
      </c>
      <c r="J41" s="22"/>
      <c r="K41" s="134">
        <v>1</v>
      </c>
      <c r="L41" s="35">
        <v>87</v>
      </c>
      <c r="M41" s="163"/>
      <c r="N41" s="36">
        <v>2</v>
      </c>
    </row>
    <row r="42" spans="2:17" ht="15" customHeight="1" x14ac:dyDescent="0.2">
      <c r="B42" s="135"/>
      <c r="C42" s="138"/>
      <c r="D42" s="85" t="s">
        <v>73</v>
      </c>
      <c r="E42" s="6">
        <v>55953</v>
      </c>
      <c r="F42" s="6">
        <v>16813.247438009792</v>
      </c>
      <c r="G42" s="7">
        <v>0.17129959080600962</v>
      </c>
      <c r="H42" s="98">
        <f t="shared" si="8"/>
        <v>428.24897701502408</v>
      </c>
      <c r="I42" s="83">
        <v>678.49530774101561</v>
      </c>
      <c r="J42" s="22"/>
      <c r="K42" s="131"/>
      <c r="L42" s="35">
        <v>142</v>
      </c>
      <c r="M42" s="163"/>
      <c r="N42" s="36">
        <v>4</v>
      </c>
    </row>
    <row r="43" spans="2:17" ht="15" customHeight="1" x14ac:dyDescent="0.2">
      <c r="B43" s="135"/>
      <c r="C43" s="138"/>
      <c r="D43" s="85" t="s">
        <v>77</v>
      </c>
      <c r="E43" s="6">
        <v>64394</v>
      </c>
      <c r="F43" s="6">
        <v>19350.090492875832</v>
      </c>
      <c r="G43" s="7">
        <v>0.19714588723624046</v>
      </c>
      <c r="H43" s="98">
        <f t="shared" si="8"/>
        <v>492.86471809060117</v>
      </c>
      <c r="I43" s="83">
        <v>780.85226612826762</v>
      </c>
      <c r="J43" s="22"/>
      <c r="K43" s="131"/>
      <c r="L43" s="35">
        <v>194</v>
      </c>
      <c r="M43" s="163"/>
      <c r="N43" s="36">
        <v>4</v>
      </c>
    </row>
    <row r="44" spans="2:17" ht="15" customHeight="1" x14ac:dyDescent="0.2">
      <c r="B44" s="135"/>
      <c r="C44" s="138"/>
      <c r="D44" s="85" t="s">
        <v>74</v>
      </c>
      <c r="E44" s="6">
        <v>73686</v>
      </c>
      <c r="F44" s="6">
        <v>22142.394439767748</v>
      </c>
      <c r="G44" s="7">
        <v>0.22559491383102245</v>
      </c>
      <c r="H44" s="98">
        <f t="shared" si="8"/>
        <v>563.98728457755612</v>
      </c>
      <c r="I44" s="83">
        <v>893.528590892436</v>
      </c>
      <c r="J44" s="22"/>
      <c r="K44" s="132"/>
      <c r="L44" s="35">
        <v>108</v>
      </c>
      <c r="M44" s="163"/>
      <c r="N44" s="36">
        <v>3</v>
      </c>
    </row>
    <row r="45" spans="2:17" ht="15" customHeight="1" x14ac:dyDescent="0.2">
      <c r="B45" s="135"/>
      <c r="C45" s="138"/>
      <c r="D45" s="85" t="s">
        <v>38</v>
      </c>
      <c r="E45" s="6">
        <v>29770</v>
      </c>
      <c r="F45" s="6">
        <v>8945.4195332417185</v>
      </c>
      <c r="G45" s="7">
        <v>9.1139246673323099E-2</v>
      </c>
      <c r="H45" s="98">
        <f t="shared" si="8"/>
        <v>227.84811668330775</v>
      </c>
      <c r="I45" s="83">
        <v>360.99593071774586</v>
      </c>
      <c r="J45" s="22"/>
      <c r="K45" s="130">
        <v>1</v>
      </c>
      <c r="L45" s="35">
        <v>123</v>
      </c>
      <c r="M45" s="163"/>
      <c r="N45" s="36">
        <v>3</v>
      </c>
    </row>
    <row r="46" spans="2:17" ht="15" customHeight="1" x14ac:dyDescent="0.2">
      <c r="B46" s="135"/>
      <c r="C46" s="138"/>
      <c r="D46" s="85" t="s">
        <v>69</v>
      </c>
      <c r="E46" s="6">
        <v>84803</v>
      </c>
      <c r="F46" s="6">
        <v>25482.989749640856</v>
      </c>
      <c r="G46" s="7">
        <v>0.25963013586291062</v>
      </c>
      <c r="H46" s="98">
        <f t="shared" si="8"/>
        <v>649.07533965727657</v>
      </c>
      <c r="I46" s="83">
        <v>1028.3351666999329</v>
      </c>
      <c r="J46" s="22"/>
      <c r="K46" s="131"/>
      <c r="L46" s="35">
        <v>151</v>
      </c>
      <c r="M46" s="163"/>
      <c r="N46" s="36">
        <v>4</v>
      </c>
    </row>
    <row r="47" spans="2:17" ht="15" customHeight="1" x14ac:dyDescent="0.2">
      <c r="B47" s="135"/>
      <c r="C47" s="138"/>
      <c r="D47" s="85" t="s">
        <v>71</v>
      </c>
      <c r="E47" s="6">
        <v>82600</v>
      </c>
      <c r="F47" s="6">
        <v>24820.75180172726</v>
      </c>
      <c r="G47" s="7">
        <v>0.25288301042434996</v>
      </c>
      <c r="H47" s="98">
        <f t="shared" si="8"/>
        <v>632.2075260608749</v>
      </c>
      <c r="I47" s="83">
        <v>1001.6212253035204</v>
      </c>
      <c r="J47" s="22"/>
      <c r="K47" s="131"/>
      <c r="L47" s="35">
        <v>168</v>
      </c>
      <c r="M47" s="163"/>
      <c r="N47" s="36">
        <v>4</v>
      </c>
    </row>
    <row r="48" spans="2:17" ht="15" customHeight="1" x14ac:dyDescent="0.2">
      <c r="B48" s="135"/>
      <c r="C48" s="138"/>
      <c r="D48" s="85" t="s">
        <v>76</v>
      </c>
      <c r="E48" s="6">
        <v>64122</v>
      </c>
      <c r="F48" s="6">
        <v>19267.99994244066</v>
      </c>
      <c r="G48" s="7">
        <v>0.19630951831046142</v>
      </c>
      <c r="H48" s="98">
        <f t="shared" si="8"/>
        <v>490.77379577615358</v>
      </c>
      <c r="I48" s="83">
        <v>777.55394926044005</v>
      </c>
      <c r="J48" s="22"/>
      <c r="K48" s="132"/>
      <c r="L48" s="35">
        <v>148</v>
      </c>
      <c r="M48" s="163"/>
      <c r="N48" s="36">
        <v>4</v>
      </c>
    </row>
    <row r="49" spans="2:14" ht="15" customHeight="1" x14ac:dyDescent="0.2">
      <c r="B49" s="135"/>
      <c r="C49" s="138"/>
      <c r="D49" s="85" t="s">
        <v>67</v>
      </c>
      <c r="E49" s="6">
        <v>47959</v>
      </c>
      <c r="F49" s="6">
        <v>14411.179913708957</v>
      </c>
      <c r="G49" s="7">
        <v>0.1468264373882518</v>
      </c>
      <c r="H49" s="98">
        <f t="shared" si="8"/>
        <v>367.06609347062948</v>
      </c>
      <c r="I49" s="83">
        <v>581.55874508875957</v>
      </c>
      <c r="J49" s="22"/>
      <c r="K49" s="130">
        <v>1</v>
      </c>
      <c r="L49" s="35">
        <v>94</v>
      </c>
      <c r="M49" s="163"/>
      <c r="N49" s="36">
        <v>3</v>
      </c>
    </row>
    <row r="50" spans="2:14" ht="15" customHeight="1" x14ac:dyDescent="0.2">
      <c r="B50" s="135"/>
      <c r="C50" s="138"/>
      <c r="D50" s="85" t="s">
        <v>68</v>
      </c>
      <c r="E50" s="6">
        <v>56553</v>
      </c>
      <c r="F50" s="6">
        <v>16993.969172176774</v>
      </c>
      <c r="G50" s="7">
        <v>0.17314085075455299</v>
      </c>
      <c r="H50" s="98">
        <f t="shared" si="8"/>
        <v>432.85212688638245</v>
      </c>
      <c r="I50" s="83">
        <v>685.77100671416463</v>
      </c>
      <c r="J50" s="22"/>
      <c r="K50" s="131"/>
      <c r="L50" s="35">
        <v>197</v>
      </c>
      <c r="M50" s="163"/>
      <c r="N50" s="36">
        <v>5</v>
      </c>
    </row>
    <row r="51" spans="2:14" ht="15" customHeight="1" x14ac:dyDescent="0.2">
      <c r="B51" s="135"/>
      <c r="C51" s="138"/>
      <c r="D51" s="85" t="s">
        <v>70</v>
      </c>
      <c r="E51" s="6">
        <v>36817</v>
      </c>
      <c r="F51" s="6">
        <v>11063.233211259567</v>
      </c>
      <c r="G51" s="7">
        <v>0.11271631664659237</v>
      </c>
      <c r="H51" s="98">
        <f t="shared" si="8"/>
        <v>281.79079161648093</v>
      </c>
      <c r="I51" s="83">
        <v>446.44901515738155</v>
      </c>
      <c r="J51" s="22"/>
      <c r="K51" s="132"/>
      <c r="L51" s="35">
        <v>172</v>
      </c>
      <c r="M51" s="163"/>
      <c r="N51" s="36">
        <v>4</v>
      </c>
    </row>
    <row r="52" spans="2:14" ht="15" customHeight="1" x14ac:dyDescent="0.2">
      <c r="B52" s="135"/>
      <c r="C52" s="138"/>
      <c r="D52" s="85" t="s">
        <v>72</v>
      </c>
      <c r="E52" s="6">
        <v>89017</v>
      </c>
      <c r="F52" s="6">
        <v>26749.267120905792</v>
      </c>
      <c r="G52" s="7">
        <v>0.27253143862100943</v>
      </c>
      <c r="H52" s="98">
        <f t="shared" si="8"/>
        <v>681.32859655252355</v>
      </c>
      <c r="I52" s="83">
        <v>1079.4348258213497</v>
      </c>
      <c r="J52" s="22"/>
      <c r="K52" s="130">
        <v>1</v>
      </c>
      <c r="L52" s="35">
        <v>477</v>
      </c>
      <c r="M52" s="163"/>
      <c r="N52" s="36">
        <v>9</v>
      </c>
    </row>
    <row r="53" spans="2:14" ht="15" customHeight="1" x14ac:dyDescent="0.2">
      <c r="B53" s="135"/>
      <c r="C53" s="138"/>
      <c r="D53" s="85" t="s">
        <v>75</v>
      </c>
      <c r="E53" s="6">
        <v>84864</v>
      </c>
      <c r="F53" s="6">
        <v>25501.368231081564</v>
      </c>
      <c r="G53" s="7">
        <v>0.25981738263733878</v>
      </c>
      <c r="H53" s="98">
        <f t="shared" si="8"/>
        <v>649.54345659334695</v>
      </c>
      <c r="I53" s="83">
        <v>1029.0748627622029</v>
      </c>
      <c r="J53" s="22"/>
      <c r="K53" s="132"/>
      <c r="L53" s="35">
        <v>179</v>
      </c>
      <c r="M53" s="163"/>
      <c r="N53" s="36">
        <v>5</v>
      </c>
    </row>
    <row r="54" spans="2:14" ht="15" customHeight="1" x14ac:dyDescent="0.2">
      <c r="B54" s="135"/>
      <c r="C54" s="138"/>
      <c r="D54" s="85" t="s">
        <v>78</v>
      </c>
      <c r="E54" s="6">
        <v>40048</v>
      </c>
      <c r="F54" s="6">
        <v>11444.415869623297</v>
      </c>
      <c r="G54" s="7">
        <v>0.11659994672107983</v>
      </c>
      <c r="H54" s="98">
        <f t="shared" si="8"/>
        <v>291.49986680269956</v>
      </c>
      <c r="I54" s="83">
        <v>485.62865412778922</v>
      </c>
      <c r="J54" s="22"/>
      <c r="K54" s="130">
        <v>1</v>
      </c>
      <c r="L54" s="35">
        <v>111</v>
      </c>
      <c r="M54" s="163"/>
      <c r="N54" s="36">
        <v>3</v>
      </c>
    </row>
    <row r="55" spans="2:14" ht="15" customHeight="1" x14ac:dyDescent="0.2">
      <c r="B55" s="135"/>
      <c r="C55" s="138"/>
      <c r="D55" s="86" t="s">
        <v>98</v>
      </c>
      <c r="E55" s="8">
        <v>51713</v>
      </c>
      <c r="F55" s="8">
        <v>15354.848517232167</v>
      </c>
      <c r="G55" s="9">
        <v>0.15644088255929955</v>
      </c>
      <c r="H55" s="99">
        <f t="shared" si="8"/>
        <v>391.10220639824888</v>
      </c>
      <c r="I55" s="84">
        <v>627.08036833076221</v>
      </c>
      <c r="J55" s="22"/>
      <c r="K55" s="131"/>
      <c r="L55" s="35">
        <v>98</v>
      </c>
      <c r="M55" s="163"/>
      <c r="N55" s="36">
        <v>2</v>
      </c>
    </row>
    <row r="56" spans="2:14" ht="15" customHeight="1" x14ac:dyDescent="0.2">
      <c r="B56" s="135"/>
      <c r="C56" s="138"/>
      <c r="D56" s="85" t="s">
        <v>80</v>
      </c>
      <c r="E56" s="6">
        <v>54277</v>
      </c>
      <c r="F56" s="6">
        <v>15775.487843975421</v>
      </c>
      <c r="G56" s="7">
        <v>0.1607265117819528</v>
      </c>
      <c r="H56" s="98">
        <f t="shared" si="8"/>
        <v>401.81627945488196</v>
      </c>
      <c r="I56" s="83">
        <v>658.17185527601919</v>
      </c>
      <c r="J56" s="22"/>
      <c r="K56" s="131"/>
      <c r="L56" s="35">
        <v>113</v>
      </c>
      <c r="M56" s="163"/>
      <c r="N56" s="36">
        <v>3</v>
      </c>
    </row>
    <row r="57" spans="2:14" ht="15" customHeight="1" x14ac:dyDescent="0.2">
      <c r="B57" s="135"/>
      <c r="C57" s="138"/>
      <c r="D57" s="85" t="s">
        <v>82</v>
      </c>
      <c r="E57" s="6">
        <v>43551</v>
      </c>
      <c r="F57" s="6">
        <v>12538.683355597115</v>
      </c>
      <c r="G57" s="7">
        <v>0.12774874907296055</v>
      </c>
      <c r="H57" s="98">
        <f t="shared" si="8"/>
        <v>319.37187268240137</v>
      </c>
      <c r="I57" s="83">
        <v>528.10660996602451</v>
      </c>
      <c r="J57" s="22"/>
      <c r="K57" s="131"/>
      <c r="L57" s="35">
        <v>109</v>
      </c>
      <c r="M57" s="163"/>
      <c r="N57" s="36">
        <v>3</v>
      </c>
    </row>
    <row r="58" spans="2:14" ht="15" customHeight="1" x14ac:dyDescent="0.2">
      <c r="B58" s="135"/>
      <c r="C58" s="138"/>
      <c r="D58" s="85" t="s">
        <v>84</v>
      </c>
      <c r="E58" s="6">
        <v>30078</v>
      </c>
      <c r="F58" s="6">
        <v>8732.9566123430413</v>
      </c>
      <c r="G58" s="7">
        <v>8.8974595760667463E-2</v>
      </c>
      <c r="H58" s="98">
        <f t="shared" si="8"/>
        <v>222.43648940166867</v>
      </c>
      <c r="I58" s="83">
        <v>364.73078952396236</v>
      </c>
      <c r="J58" s="22"/>
      <c r="K58" s="131"/>
      <c r="L58" s="35">
        <v>62</v>
      </c>
      <c r="M58" s="163"/>
      <c r="N58" s="36">
        <v>2</v>
      </c>
    </row>
    <row r="59" spans="2:14" ht="15" customHeight="1" x14ac:dyDescent="0.2">
      <c r="B59" s="135"/>
      <c r="C59" s="138"/>
      <c r="D59" s="85" t="s">
        <v>85</v>
      </c>
      <c r="E59" s="6">
        <v>35518</v>
      </c>
      <c r="F59" s="6">
        <v>10108.053807106598</v>
      </c>
      <c r="G59" s="7">
        <v>0.10298459517630515</v>
      </c>
      <c r="H59" s="98">
        <f t="shared" si="8"/>
        <v>257.46148794076288</v>
      </c>
      <c r="I59" s="83">
        <v>430.69712688051385</v>
      </c>
      <c r="J59" s="22"/>
      <c r="K59" s="131"/>
      <c r="L59" s="35">
        <v>106</v>
      </c>
      <c r="M59" s="163"/>
      <c r="N59" s="36">
        <v>3</v>
      </c>
    </row>
    <row r="60" spans="2:14" ht="15" customHeight="1" x14ac:dyDescent="0.2">
      <c r="B60" s="135"/>
      <c r="C60" s="138"/>
      <c r="D60" s="86" t="s">
        <v>101</v>
      </c>
      <c r="E60" s="8">
        <v>39224</v>
      </c>
      <c r="F60" s="8">
        <v>11409.917392465937</v>
      </c>
      <c r="G60" s="9">
        <v>0.11624846346109245</v>
      </c>
      <c r="H60" s="99">
        <f t="shared" si="8"/>
        <v>290.62115865273114</v>
      </c>
      <c r="I60" s="84">
        <v>475.63669420466454</v>
      </c>
      <c r="J60" s="22"/>
      <c r="K60" s="131"/>
      <c r="L60" s="35">
        <v>111</v>
      </c>
      <c r="M60" s="163"/>
      <c r="N60" s="36">
        <v>3</v>
      </c>
    </row>
    <row r="61" spans="2:14" ht="15" customHeight="1" x14ac:dyDescent="0.2">
      <c r="B61" s="135"/>
      <c r="C61" s="138"/>
      <c r="D61" s="86" t="s">
        <v>95</v>
      </c>
      <c r="E61" s="8">
        <v>29716</v>
      </c>
      <c r="F61" s="8">
        <v>8624.0140528987449</v>
      </c>
      <c r="G61" s="9">
        <v>8.7864648623865171E-2</v>
      </c>
      <c r="H61" s="99">
        <f t="shared" si="8"/>
        <v>219.66162155966293</v>
      </c>
      <c r="I61" s="84">
        <v>360.34111781016242</v>
      </c>
      <c r="J61" s="22"/>
      <c r="K61" s="131"/>
      <c r="L61" s="35">
        <v>125</v>
      </c>
      <c r="M61" s="163"/>
      <c r="N61" s="36">
        <v>3</v>
      </c>
    </row>
    <row r="62" spans="2:14" ht="15" customHeight="1" x14ac:dyDescent="0.2">
      <c r="B62" s="135"/>
      <c r="C62" s="138"/>
      <c r="D62" s="85" t="s">
        <v>87</v>
      </c>
      <c r="E62" s="6">
        <v>37191</v>
      </c>
      <c r="F62" s="6">
        <v>10771.39294683409</v>
      </c>
      <c r="G62" s="7">
        <v>0.10974293996483461</v>
      </c>
      <c r="H62" s="98">
        <f t="shared" si="8"/>
        <v>274.35734991208653</v>
      </c>
      <c r="I62" s="83">
        <v>450.98420085064441</v>
      </c>
      <c r="J62" s="22"/>
      <c r="K62" s="132"/>
      <c r="L62" s="35">
        <v>83</v>
      </c>
      <c r="M62" s="163"/>
      <c r="N62" s="36">
        <v>2</v>
      </c>
    </row>
    <row r="63" spans="2:14" ht="15" customHeight="1" x14ac:dyDescent="0.2">
      <c r="B63" s="135"/>
      <c r="C63" s="138"/>
      <c r="D63" s="85" t="s">
        <v>86</v>
      </c>
      <c r="E63" s="6">
        <v>36571</v>
      </c>
      <c r="F63" s="6">
        <v>10687.870317926798</v>
      </c>
      <c r="G63" s="7">
        <v>0.10889198049328622</v>
      </c>
      <c r="H63" s="98">
        <f t="shared" si="8"/>
        <v>272.22995123321556</v>
      </c>
      <c r="I63" s="83">
        <v>443.46597857839043</v>
      </c>
      <c r="J63" s="22"/>
      <c r="K63" s="130">
        <v>1</v>
      </c>
      <c r="L63" s="35">
        <v>145</v>
      </c>
      <c r="M63" s="163"/>
      <c r="N63" s="36">
        <v>4</v>
      </c>
    </row>
    <row r="64" spans="2:14" ht="15" customHeight="1" x14ac:dyDescent="0.2">
      <c r="B64" s="135"/>
      <c r="C64" s="138"/>
      <c r="D64" s="85" t="s">
        <v>90</v>
      </c>
      <c r="E64" s="6">
        <v>50384</v>
      </c>
      <c r="F64" s="6">
        <v>14657.616136788673</v>
      </c>
      <c r="G64" s="7">
        <v>0.14933722088376494</v>
      </c>
      <c r="H64" s="98">
        <f t="shared" si="8"/>
        <v>373.34305220941235</v>
      </c>
      <c r="I64" s="83">
        <v>610.96469510523707</v>
      </c>
      <c r="J64" s="22"/>
      <c r="K64" s="131"/>
      <c r="L64" s="35">
        <v>104</v>
      </c>
      <c r="M64" s="163"/>
      <c r="N64" s="36">
        <v>3</v>
      </c>
    </row>
    <row r="65" spans="2:14" ht="15" customHeight="1" x14ac:dyDescent="0.2">
      <c r="B65" s="135"/>
      <c r="C65" s="138"/>
      <c r="D65" s="85" t="s">
        <v>83</v>
      </c>
      <c r="E65" s="6">
        <v>47025</v>
      </c>
      <c r="F65" s="6">
        <v>13860.519743521239</v>
      </c>
      <c r="G65" s="7">
        <v>0.14121610766616158</v>
      </c>
      <c r="H65" s="98">
        <f t="shared" si="8"/>
        <v>353.04026916540397</v>
      </c>
      <c r="I65" s="83">
        <v>570.2329070205576</v>
      </c>
      <c r="J65" s="22"/>
      <c r="K65" s="131"/>
      <c r="L65" s="35">
        <v>129</v>
      </c>
      <c r="M65" s="163"/>
      <c r="N65" s="36">
        <v>4</v>
      </c>
    </row>
    <row r="66" spans="2:14" ht="15" customHeight="1" x14ac:dyDescent="0.2">
      <c r="B66" s="135"/>
      <c r="C66" s="138"/>
      <c r="D66" s="86" t="s">
        <v>94</v>
      </c>
      <c r="E66" s="8">
        <v>61073</v>
      </c>
      <c r="F66" s="8">
        <v>17807.266577611543</v>
      </c>
      <c r="G66" s="9">
        <v>0.18142702588331541</v>
      </c>
      <c r="H66" s="99">
        <f t="shared" si="8"/>
        <v>453.56756470828856</v>
      </c>
      <c r="I66" s="84">
        <v>740.58127231188757</v>
      </c>
      <c r="J66" s="22"/>
      <c r="K66" s="131"/>
      <c r="L66" s="35">
        <v>102</v>
      </c>
      <c r="M66" s="163"/>
      <c r="N66" s="36">
        <v>3</v>
      </c>
    </row>
    <row r="67" spans="2:14" ht="15" customHeight="1" x14ac:dyDescent="0.2">
      <c r="B67" s="135"/>
      <c r="C67" s="138"/>
      <c r="D67" s="86" t="s">
        <v>99</v>
      </c>
      <c r="E67" s="8">
        <v>65764</v>
      </c>
      <c r="F67" s="8">
        <v>19360.908522575475</v>
      </c>
      <c r="G67" s="9">
        <v>0.19725610532871241</v>
      </c>
      <c r="H67" s="99">
        <f t="shared" si="8"/>
        <v>493.14026332178099</v>
      </c>
      <c r="I67" s="84">
        <v>797.46511211695793</v>
      </c>
      <c r="J67" s="22"/>
      <c r="K67" s="132"/>
      <c r="L67" s="35">
        <v>108</v>
      </c>
      <c r="M67" s="163"/>
      <c r="N67" s="36">
        <v>3</v>
      </c>
    </row>
    <row r="68" spans="2:14" ht="15" customHeight="1" x14ac:dyDescent="0.2">
      <c r="B68" s="136"/>
      <c r="C68" s="138"/>
      <c r="D68" s="85" t="s">
        <v>91</v>
      </c>
      <c r="E68" s="6">
        <v>41713</v>
      </c>
      <c r="F68" s="6">
        <v>12247.564627304302</v>
      </c>
      <c r="G68" s="7">
        <v>0.12478272366850557</v>
      </c>
      <c r="H68" s="98">
        <f t="shared" si="8"/>
        <v>311.9568091712639</v>
      </c>
      <c r="I68" s="83">
        <v>505.81871877827791</v>
      </c>
      <c r="J68" s="22"/>
      <c r="K68" s="130">
        <v>1</v>
      </c>
      <c r="L68" s="35">
        <v>138</v>
      </c>
      <c r="M68" s="163"/>
      <c r="N68" s="36">
        <v>4</v>
      </c>
    </row>
    <row r="69" spans="2:14" ht="15" customHeight="1" x14ac:dyDescent="0.2">
      <c r="B69" s="136"/>
      <c r="C69" s="139"/>
      <c r="D69" s="86" t="s">
        <v>93</v>
      </c>
      <c r="E69" s="8">
        <v>75338</v>
      </c>
      <c r="F69" s="8">
        <v>22140.154261287738</v>
      </c>
      <c r="G69" s="9">
        <v>0.22557209006313511</v>
      </c>
      <c r="H69" s="99">
        <f t="shared" si="8"/>
        <v>563.93022515783775</v>
      </c>
      <c r="I69" s="84">
        <v>913.56101539850636</v>
      </c>
      <c r="J69" s="22"/>
      <c r="K69" s="131"/>
      <c r="L69" s="35">
        <v>502</v>
      </c>
      <c r="M69" s="163"/>
      <c r="N69" s="36">
        <v>11</v>
      </c>
    </row>
    <row r="70" spans="2:14" ht="15" customHeight="1" x14ac:dyDescent="0.2">
      <c r="B70" s="136"/>
      <c r="C70" s="139"/>
      <c r="D70" s="85" t="s">
        <v>81</v>
      </c>
      <c r="E70" s="6">
        <v>13412</v>
      </c>
      <c r="F70" s="6">
        <v>3965.5091637723754</v>
      </c>
      <c r="G70" s="7">
        <v>4.0402075779603107E-2</v>
      </c>
      <c r="H70" s="98">
        <f t="shared" si="8"/>
        <v>101.00518944900777</v>
      </c>
      <c r="I70" s="83">
        <v>162.63612437979197</v>
      </c>
      <c r="J70" s="22"/>
      <c r="K70" s="131"/>
      <c r="L70" s="35">
        <v>58</v>
      </c>
      <c r="M70" s="163"/>
      <c r="N70" s="36">
        <v>2</v>
      </c>
    </row>
    <row r="71" spans="2:14" ht="15" customHeight="1" x14ac:dyDescent="0.2">
      <c r="B71" s="136"/>
      <c r="C71" s="139"/>
      <c r="D71" s="86" t="s">
        <v>103</v>
      </c>
      <c r="E71" s="8">
        <v>36880</v>
      </c>
      <c r="F71" s="8">
        <v>10601.926743254075</v>
      </c>
      <c r="G71" s="9">
        <v>0.10801635552980884</v>
      </c>
      <c r="H71" s="99">
        <f t="shared" si="8"/>
        <v>270.04088882452209</v>
      </c>
      <c r="I71" s="84">
        <v>447.21296354956223</v>
      </c>
      <c r="J71" s="22"/>
      <c r="K71" s="131"/>
      <c r="L71" s="35">
        <v>192</v>
      </c>
      <c r="M71" s="163"/>
      <c r="N71" s="36">
        <v>5</v>
      </c>
    </row>
    <row r="72" spans="2:14" ht="15" customHeight="1" x14ac:dyDescent="0.2">
      <c r="B72" s="136"/>
      <c r="C72" s="139"/>
      <c r="D72" s="86" t="s">
        <v>104</v>
      </c>
      <c r="E72" s="8">
        <v>38400</v>
      </c>
      <c r="F72" s="8">
        <v>10729.631632380444</v>
      </c>
      <c r="G72" s="9">
        <v>0.10931746022906041</v>
      </c>
      <c r="H72" s="99">
        <f t="shared" si="8"/>
        <v>273.29365057265102</v>
      </c>
      <c r="I72" s="84">
        <v>465.6447342815398</v>
      </c>
      <c r="J72" s="22"/>
      <c r="K72" s="132"/>
      <c r="L72" s="35">
        <v>97</v>
      </c>
      <c r="M72" s="163"/>
      <c r="N72" s="36">
        <v>3</v>
      </c>
    </row>
    <row r="73" spans="2:14" ht="15" customHeight="1" x14ac:dyDescent="0.2">
      <c r="B73" s="136"/>
      <c r="C73" s="139"/>
      <c r="D73" s="123" t="s">
        <v>88</v>
      </c>
      <c r="E73" s="6">
        <v>32059</v>
      </c>
      <c r="F73" s="6">
        <v>9149.9645204381522</v>
      </c>
      <c r="G73" s="7">
        <v>9.3223226745427309E-2</v>
      </c>
      <c r="H73" s="98">
        <f t="shared" si="8"/>
        <v>233.05806686356829</v>
      </c>
      <c r="I73" s="83">
        <v>388.75272230030947</v>
      </c>
      <c r="J73" s="22"/>
      <c r="K73" s="130">
        <v>0</v>
      </c>
      <c r="L73" s="35">
        <v>0</v>
      </c>
      <c r="M73" s="163"/>
      <c r="N73" s="36">
        <v>0</v>
      </c>
    </row>
    <row r="74" spans="2:14" ht="15" customHeight="1" x14ac:dyDescent="0.2">
      <c r="B74" s="136"/>
      <c r="C74" s="139"/>
      <c r="D74" s="123" t="s">
        <v>89</v>
      </c>
      <c r="E74" s="6">
        <v>24411</v>
      </c>
      <c r="F74" s="6">
        <v>6979.5866417312318</v>
      </c>
      <c r="G74" s="7">
        <v>7.1110613231132935E-2</v>
      </c>
      <c r="H74" s="98">
        <f t="shared" si="8"/>
        <v>177.77653307783234</v>
      </c>
      <c r="I74" s="83">
        <v>296.01181272256946</v>
      </c>
      <c r="J74" s="22"/>
      <c r="K74" s="131"/>
      <c r="L74" s="35">
        <v>0</v>
      </c>
      <c r="M74" s="163"/>
      <c r="N74" s="36">
        <v>0</v>
      </c>
    </row>
    <row r="75" spans="2:14" ht="15" customHeight="1" x14ac:dyDescent="0.2">
      <c r="B75" s="136"/>
      <c r="C75" s="139"/>
      <c r="D75" s="124" t="s">
        <v>92</v>
      </c>
      <c r="E75" s="8">
        <v>25683</v>
      </c>
      <c r="F75" s="8">
        <v>7635.6629441624364</v>
      </c>
      <c r="G75" s="9">
        <v>7.7794961543875565E-2</v>
      </c>
      <c r="H75" s="99">
        <f t="shared" si="8"/>
        <v>194.48740385968892</v>
      </c>
      <c r="I75" s="84">
        <v>311.43629454564552</v>
      </c>
      <c r="J75" s="22"/>
      <c r="K75" s="131"/>
      <c r="L75" s="35">
        <v>0</v>
      </c>
      <c r="M75" s="163"/>
      <c r="N75" s="36">
        <v>0</v>
      </c>
    </row>
    <row r="76" spans="2:14" ht="15" customHeight="1" x14ac:dyDescent="0.2">
      <c r="B76" s="136"/>
      <c r="C76" s="139"/>
      <c r="D76" s="124" t="s">
        <v>96</v>
      </c>
      <c r="E76" s="8">
        <v>25809</v>
      </c>
      <c r="F76" s="8">
        <v>7664.7142933475825</v>
      </c>
      <c r="G76" s="9">
        <v>7.8090947447022843E-2</v>
      </c>
      <c r="H76" s="99">
        <f t="shared" si="8"/>
        <v>195.22736861755712</v>
      </c>
      <c r="I76" s="84">
        <v>312.96419133000677</v>
      </c>
      <c r="J76" s="22"/>
      <c r="K76" s="131"/>
      <c r="L76" s="35">
        <v>0</v>
      </c>
      <c r="M76" s="163"/>
      <c r="N76" s="36">
        <v>0</v>
      </c>
    </row>
    <row r="77" spans="2:14" ht="15" customHeight="1" x14ac:dyDescent="0.2">
      <c r="B77" s="136"/>
      <c r="C77" s="139"/>
      <c r="D77" s="124" t="s">
        <v>97</v>
      </c>
      <c r="E77" s="8">
        <v>13643</v>
      </c>
      <c r="F77" s="8">
        <v>3937.0630510285869</v>
      </c>
      <c r="G77" s="9">
        <v>4.0112256249438059E-2</v>
      </c>
      <c r="H77" s="99">
        <f t="shared" si="8"/>
        <v>100.28064062359515</v>
      </c>
      <c r="I77" s="84">
        <v>165.43726848445436</v>
      </c>
      <c r="J77" s="22"/>
      <c r="K77" s="131"/>
      <c r="L77" s="35">
        <v>0</v>
      </c>
      <c r="M77" s="163"/>
      <c r="N77" s="36">
        <v>0</v>
      </c>
    </row>
    <row r="78" spans="2:14" ht="15" customHeight="1" x14ac:dyDescent="0.2">
      <c r="B78" s="136"/>
      <c r="C78" s="139"/>
      <c r="D78" s="124" t="s">
        <v>100</v>
      </c>
      <c r="E78" s="8">
        <v>39582</v>
      </c>
      <c r="F78" s="8">
        <v>11651.406732567459</v>
      </c>
      <c r="G78" s="9">
        <v>0.11870884628100414</v>
      </c>
      <c r="H78" s="99">
        <f t="shared" si="8"/>
        <v>296.77211570251035</v>
      </c>
      <c r="I78" s="84">
        <v>479.97786125864343</v>
      </c>
      <c r="J78" s="22"/>
      <c r="K78" s="131"/>
      <c r="L78" s="35">
        <v>0</v>
      </c>
      <c r="M78" s="163"/>
      <c r="N78" s="36">
        <v>0</v>
      </c>
    </row>
    <row r="79" spans="2:14" ht="15" customHeight="1" x14ac:dyDescent="0.2">
      <c r="B79" s="136"/>
      <c r="C79" s="139"/>
      <c r="D79" s="124" t="s">
        <v>102</v>
      </c>
      <c r="E79" s="8">
        <v>50325</v>
      </c>
      <c r="F79" s="8">
        <v>15086.12353726957</v>
      </c>
      <c r="G79" s="9">
        <v>0.15370301295518726</v>
      </c>
      <c r="H79" s="99">
        <f t="shared" si="8"/>
        <v>384.25753238796818</v>
      </c>
      <c r="I79" s="84">
        <v>610.24925137287732</v>
      </c>
      <c r="J79" s="22"/>
      <c r="K79" s="131"/>
      <c r="L79" s="35">
        <v>0</v>
      </c>
      <c r="M79" s="163"/>
      <c r="N79" s="36">
        <v>0</v>
      </c>
    </row>
    <row r="80" spans="2:14" ht="15" customHeight="1" thickBot="1" x14ac:dyDescent="0.25">
      <c r="B80" s="136"/>
      <c r="C80" s="139"/>
      <c r="D80" s="123" t="s">
        <v>79</v>
      </c>
      <c r="E80" s="6">
        <v>85048</v>
      </c>
      <c r="F80" s="6">
        <v>25559.740154955918</v>
      </c>
      <c r="G80" s="7">
        <v>0.26041209741276228</v>
      </c>
      <c r="H80" s="98">
        <f t="shared" si="8"/>
        <v>651.03024353190574</v>
      </c>
      <c r="I80" s="83">
        <v>1031.3060771139687</v>
      </c>
      <c r="J80" s="22"/>
      <c r="K80" s="133"/>
      <c r="L80" s="35">
        <v>0</v>
      </c>
      <c r="M80" s="163"/>
      <c r="N80" s="36">
        <v>0</v>
      </c>
    </row>
    <row r="81" spans="2:14" ht="15" customHeight="1" thickTop="1" thickBot="1" x14ac:dyDescent="0.25">
      <c r="B81" s="137"/>
      <c r="C81" s="140" t="s">
        <v>1</v>
      </c>
      <c r="D81" s="141"/>
      <c r="E81" s="10">
        <f>SUM(E41:E80)</f>
        <v>1974493</v>
      </c>
      <c r="F81" s="10">
        <f>SUM(F41:F80)</f>
        <v>583920.00000000012</v>
      </c>
      <c r="G81" s="12">
        <f>SUM(G41:G80)</f>
        <v>5.9491931842576431</v>
      </c>
      <c r="H81" s="100">
        <f>SUM(H41:H80)</f>
        <v>14872.982960644111</v>
      </c>
      <c r="I81" s="11">
        <f>SUM(I41:I80)</f>
        <v>23943.027820983345</v>
      </c>
      <c r="J81" s="29"/>
      <c r="K81" s="37">
        <f>SUM(K41:K80)</f>
        <v>7</v>
      </c>
      <c r="L81" s="38">
        <f>SUM(L41:L80)</f>
        <v>4733</v>
      </c>
      <c r="M81" s="164"/>
      <c r="N81" s="39">
        <f>SUM(N41:N80)</f>
        <v>120</v>
      </c>
    </row>
    <row r="82" spans="2:14" ht="15" thickTop="1" x14ac:dyDescent="0.2"/>
  </sheetData>
  <mergeCells count="37">
    <mergeCell ref="R17:R20"/>
    <mergeCell ref="M30:M34"/>
    <mergeCell ref="M35:M39"/>
    <mergeCell ref="Q8:Q11"/>
    <mergeCell ref="Q12:Q16"/>
    <mergeCell ref="Q17:Q20"/>
    <mergeCell ref="Q21:Q24"/>
    <mergeCell ref="Q25:Q29"/>
    <mergeCell ref="Q30:Q34"/>
    <mergeCell ref="Q35:Q39"/>
    <mergeCell ref="M8:M11"/>
    <mergeCell ref="M12:M16"/>
    <mergeCell ref="M17:M20"/>
    <mergeCell ref="M21:M24"/>
    <mergeCell ref="M25:M29"/>
    <mergeCell ref="B41:B81"/>
    <mergeCell ref="C41:C80"/>
    <mergeCell ref="C81:D81"/>
    <mergeCell ref="B2:C2"/>
    <mergeCell ref="C8:C39"/>
    <mergeCell ref="B8:B40"/>
    <mergeCell ref="C40:D40"/>
    <mergeCell ref="K8:K11"/>
    <mergeCell ref="K12:K16"/>
    <mergeCell ref="K17:K20"/>
    <mergeCell ref="K21:K24"/>
    <mergeCell ref="K25:K29"/>
    <mergeCell ref="K63:K67"/>
    <mergeCell ref="K68:K72"/>
    <mergeCell ref="K73:K80"/>
    <mergeCell ref="K30:K34"/>
    <mergeCell ref="K35:K39"/>
    <mergeCell ref="K41:K44"/>
    <mergeCell ref="K45:K48"/>
    <mergeCell ref="K49:K51"/>
    <mergeCell ref="K52:K53"/>
    <mergeCell ref="K54:K62"/>
  </mergeCells>
  <conditionalFormatting sqref="B4:B6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62A2-1807-4A53-9166-F63DE9E0EEED}">
  <sheetPr>
    <tabColor rgb="FFFFFF00"/>
    <pageSetUpPr fitToPage="1"/>
  </sheetPr>
  <dimension ref="B1:H31"/>
  <sheetViews>
    <sheetView showGridLines="0" zoomScaleNormal="100" workbookViewId="0">
      <selection activeCell="D27" sqref="D27"/>
    </sheetView>
  </sheetViews>
  <sheetFormatPr baseColWidth="10" defaultColWidth="9.1640625" defaultRowHeight="16" x14ac:dyDescent="0.2"/>
  <cols>
    <col min="1" max="1" width="1.6640625" style="54" customWidth="1"/>
    <col min="2" max="2" width="19.6640625" style="53" customWidth="1"/>
    <col min="3" max="3" width="22.83203125" style="53" bestFit="1" customWidth="1"/>
    <col min="4" max="4" width="19.6640625" style="53" customWidth="1"/>
    <col min="5" max="5" width="18.33203125" style="53" bestFit="1" customWidth="1"/>
    <col min="6" max="6" width="13.33203125" style="53" bestFit="1" customWidth="1"/>
    <col min="7" max="7" width="45.83203125" style="53" bestFit="1" customWidth="1"/>
    <col min="8" max="8" width="92.5" style="53" customWidth="1"/>
    <col min="9" max="16384" width="9.1640625" style="54"/>
  </cols>
  <sheetData>
    <row r="1" spans="2:8" ht="7.75" customHeight="1" x14ac:dyDescent="0.2"/>
    <row r="2" spans="2:8" s="56" customFormat="1" ht="22" thickBot="1" x14ac:dyDescent="0.25">
      <c r="B2" s="55" t="s">
        <v>24</v>
      </c>
      <c r="C2" s="55"/>
      <c r="D2" s="55"/>
      <c r="E2" s="55"/>
      <c r="F2" s="55"/>
      <c r="G2" s="55"/>
    </row>
    <row r="3" spans="2:8" ht="21.5" customHeight="1" thickTop="1" thickBot="1" x14ac:dyDescent="0.25">
      <c r="B3" s="144" t="s">
        <v>105</v>
      </c>
      <c r="C3" s="145"/>
      <c r="D3" s="145"/>
      <c r="E3" s="145"/>
      <c r="F3" s="145"/>
      <c r="G3" s="145"/>
      <c r="H3" s="146"/>
    </row>
    <row r="4" spans="2:8" ht="7.75" customHeight="1" thickTop="1" thickBot="1" x14ac:dyDescent="0.25">
      <c r="B4" s="147"/>
      <c r="C4" s="148"/>
      <c r="D4" s="148"/>
      <c r="E4" s="148"/>
      <c r="F4" s="148"/>
      <c r="G4" s="148"/>
      <c r="H4" s="149"/>
    </row>
    <row r="5" spans="2:8" ht="17" thickTop="1" x14ac:dyDescent="0.2">
      <c r="B5" s="41" t="s">
        <v>170</v>
      </c>
      <c r="C5" s="125" t="s">
        <v>172</v>
      </c>
      <c r="D5" s="125" t="s">
        <v>6</v>
      </c>
      <c r="E5" s="42" t="s">
        <v>7</v>
      </c>
      <c r="F5" s="42" t="s">
        <v>8</v>
      </c>
      <c r="G5" s="57" t="s">
        <v>23</v>
      </c>
      <c r="H5" s="43" t="s">
        <v>22</v>
      </c>
    </row>
    <row r="6" spans="2:8" x14ac:dyDescent="0.2">
      <c r="B6" s="31" t="s">
        <v>35</v>
      </c>
      <c r="C6" s="128" t="s">
        <v>173</v>
      </c>
      <c r="D6" s="126" t="s">
        <v>12</v>
      </c>
      <c r="E6" s="30" t="s">
        <v>13</v>
      </c>
      <c r="F6" s="30" t="s">
        <v>106</v>
      </c>
      <c r="G6" s="49" t="s">
        <v>161</v>
      </c>
      <c r="H6" s="48" t="s">
        <v>138</v>
      </c>
    </row>
    <row r="7" spans="2:8" x14ac:dyDescent="0.2">
      <c r="B7" s="31" t="s">
        <v>72</v>
      </c>
      <c r="C7" s="128" t="s">
        <v>174</v>
      </c>
      <c r="D7" s="126" t="s">
        <v>12</v>
      </c>
      <c r="E7" s="30" t="s">
        <v>13</v>
      </c>
      <c r="F7" s="30" t="s">
        <v>107</v>
      </c>
      <c r="G7" s="49" t="s">
        <v>151</v>
      </c>
      <c r="H7" s="48" t="s">
        <v>144</v>
      </c>
    </row>
    <row r="8" spans="2:8" x14ac:dyDescent="0.2">
      <c r="B8" s="31" t="s">
        <v>171</v>
      </c>
      <c r="C8" s="128" t="s">
        <v>175</v>
      </c>
      <c r="D8" s="126" t="s">
        <v>12</v>
      </c>
      <c r="E8" s="30" t="s">
        <v>13</v>
      </c>
      <c r="F8" s="30" t="s">
        <v>108</v>
      </c>
      <c r="G8" s="49" t="s">
        <v>149</v>
      </c>
      <c r="H8" s="48" t="s">
        <v>142</v>
      </c>
    </row>
    <row r="9" spans="2:8" x14ac:dyDescent="0.2">
      <c r="B9" s="31" t="s">
        <v>61</v>
      </c>
      <c r="C9" s="128" t="s">
        <v>176</v>
      </c>
      <c r="D9" s="126" t="s">
        <v>12</v>
      </c>
      <c r="E9" s="30" t="s">
        <v>13</v>
      </c>
      <c r="F9" s="30" t="s">
        <v>109</v>
      </c>
      <c r="G9" s="49" t="s">
        <v>162</v>
      </c>
      <c r="H9" s="48" t="s">
        <v>136</v>
      </c>
    </row>
    <row r="10" spans="2:8" x14ac:dyDescent="0.2">
      <c r="B10" s="31" t="s">
        <v>61</v>
      </c>
      <c r="C10" s="128" t="s">
        <v>177</v>
      </c>
      <c r="D10" s="126" t="s">
        <v>12</v>
      </c>
      <c r="E10" s="30" t="s">
        <v>13</v>
      </c>
      <c r="F10" s="30" t="s">
        <v>110</v>
      </c>
      <c r="G10" s="49" t="s">
        <v>132</v>
      </c>
      <c r="H10" s="48" t="s">
        <v>137</v>
      </c>
    </row>
    <row r="11" spans="2:8" x14ac:dyDescent="0.2">
      <c r="B11" s="31" t="s">
        <v>61</v>
      </c>
      <c r="C11" s="128" t="s">
        <v>178</v>
      </c>
      <c r="D11" s="126" t="s">
        <v>12</v>
      </c>
      <c r="E11" s="30" t="s">
        <v>13</v>
      </c>
      <c r="F11" s="30" t="s">
        <v>111</v>
      </c>
      <c r="G11" s="49" t="s">
        <v>163</v>
      </c>
      <c r="H11" s="48" t="s">
        <v>135</v>
      </c>
    </row>
    <row r="12" spans="2:8" x14ac:dyDescent="0.2">
      <c r="B12" s="31" t="s">
        <v>72</v>
      </c>
      <c r="C12" s="128" t="s">
        <v>179</v>
      </c>
      <c r="D12" s="126" t="s">
        <v>12</v>
      </c>
      <c r="E12" s="30" t="s">
        <v>13</v>
      </c>
      <c r="F12" s="30" t="s">
        <v>112</v>
      </c>
      <c r="G12" s="49" t="s">
        <v>150</v>
      </c>
      <c r="H12" s="48" t="s">
        <v>143</v>
      </c>
    </row>
    <row r="13" spans="2:8" x14ac:dyDescent="0.2">
      <c r="B13" s="31" t="s">
        <v>35</v>
      </c>
      <c r="C13" s="128" t="s">
        <v>180</v>
      </c>
      <c r="D13" s="126" t="s">
        <v>12</v>
      </c>
      <c r="E13" s="30" t="s">
        <v>13</v>
      </c>
      <c r="F13" s="30" t="s">
        <v>113</v>
      </c>
      <c r="G13" s="49" t="s">
        <v>164</v>
      </c>
      <c r="H13" s="48" t="s">
        <v>133</v>
      </c>
    </row>
    <row r="14" spans="2:8" x14ac:dyDescent="0.2">
      <c r="B14" s="31" t="s">
        <v>35</v>
      </c>
      <c r="C14" s="128" t="s">
        <v>181</v>
      </c>
      <c r="D14" s="126" t="s">
        <v>12</v>
      </c>
      <c r="E14" s="30" t="s">
        <v>14</v>
      </c>
      <c r="F14" s="30" t="s">
        <v>114</v>
      </c>
      <c r="G14" s="49" t="s">
        <v>165</v>
      </c>
      <c r="H14" s="48" t="s">
        <v>139</v>
      </c>
    </row>
    <row r="15" spans="2:8" x14ac:dyDescent="0.2">
      <c r="B15" s="31" t="s">
        <v>72</v>
      </c>
      <c r="C15" s="128" t="s">
        <v>182</v>
      </c>
      <c r="D15" s="126" t="s">
        <v>12</v>
      </c>
      <c r="E15" s="30" t="s">
        <v>14</v>
      </c>
      <c r="F15" s="30" t="s">
        <v>115</v>
      </c>
      <c r="G15" s="49" t="s">
        <v>153</v>
      </c>
      <c r="H15" s="48" t="s">
        <v>145</v>
      </c>
    </row>
    <row r="16" spans="2:8" x14ac:dyDescent="0.2">
      <c r="B16" s="31" t="s">
        <v>35</v>
      </c>
      <c r="C16" s="128" t="s">
        <v>183</v>
      </c>
      <c r="D16" s="126" t="s">
        <v>12</v>
      </c>
      <c r="E16" s="30" t="s">
        <v>14</v>
      </c>
      <c r="F16" s="30" t="s">
        <v>116</v>
      </c>
      <c r="G16" s="49" t="s">
        <v>166</v>
      </c>
      <c r="H16" s="48" t="s">
        <v>134</v>
      </c>
    </row>
    <row r="17" spans="2:8" x14ac:dyDescent="0.2">
      <c r="B17" s="31" t="s">
        <v>171</v>
      </c>
      <c r="C17" s="128" t="s">
        <v>184</v>
      </c>
      <c r="D17" s="126" t="s">
        <v>12</v>
      </c>
      <c r="E17" s="30" t="s">
        <v>14</v>
      </c>
      <c r="F17" s="30" t="s">
        <v>117</v>
      </c>
      <c r="G17" s="49" t="s">
        <v>155</v>
      </c>
      <c r="H17" s="48" t="s">
        <v>146</v>
      </c>
    </row>
    <row r="18" spans="2:8" x14ac:dyDescent="0.2">
      <c r="B18" s="31" t="s">
        <v>171</v>
      </c>
      <c r="C18" s="128" t="s">
        <v>185</v>
      </c>
      <c r="D18" s="126" t="s">
        <v>12</v>
      </c>
      <c r="E18" s="30" t="s">
        <v>14</v>
      </c>
      <c r="F18" s="30" t="s">
        <v>118</v>
      </c>
      <c r="G18" s="49" t="s">
        <v>156</v>
      </c>
      <c r="H18" s="48" t="s">
        <v>147</v>
      </c>
    </row>
    <row r="19" spans="2:8" ht="17" thickBot="1" x14ac:dyDescent="0.25">
      <c r="B19" s="59" t="s">
        <v>72</v>
      </c>
      <c r="C19" s="129" t="s">
        <v>186</v>
      </c>
      <c r="D19" s="127" t="s">
        <v>9</v>
      </c>
      <c r="E19" s="50" t="s">
        <v>10</v>
      </c>
      <c r="F19" s="50" t="s">
        <v>119</v>
      </c>
      <c r="G19" s="51" t="s">
        <v>157</v>
      </c>
      <c r="H19" s="58" t="s">
        <v>148</v>
      </c>
    </row>
    <row r="20" spans="2:8" ht="14.5" customHeight="1" thickTop="1" x14ac:dyDescent="0.2">
      <c r="B20" s="54"/>
      <c r="C20" s="54"/>
      <c r="D20" s="54"/>
      <c r="E20" s="54"/>
      <c r="F20" s="54"/>
      <c r="G20" s="54"/>
      <c r="H20" s="54"/>
    </row>
    <row r="21" spans="2:8" ht="14.5" customHeight="1" x14ac:dyDescent="0.2">
      <c r="B21" s="54"/>
      <c r="C21" s="54"/>
      <c r="D21" s="54"/>
      <c r="E21" s="54"/>
      <c r="F21" s="54"/>
      <c r="G21" s="54"/>
      <c r="H21" s="54"/>
    </row>
    <row r="22" spans="2:8" ht="14.5" customHeight="1" x14ac:dyDescent="0.2">
      <c r="B22" s="54"/>
      <c r="C22" s="54"/>
      <c r="D22" s="54"/>
      <c r="E22" s="54"/>
      <c r="F22" s="54"/>
      <c r="G22" s="54"/>
      <c r="H22" s="54"/>
    </row>
    <row r="23" spans="2:8" ht="14.5" customHeight="1" x14ac:dyDescent="0.2">
      <c r="B23" s="54"/>
      <c r="C23" s="54"/>
      <c r="D23" s="54"/>
      <c r="E23" s="54"/>
      <c r="F23" s="54"/>
      <c r="G23" s="54"/>
      <c r="H23" s="54"/>
    </row>
    <row r="24" spans="2:8" ht="14.5" customHeight="1" x14ac:dyDescent="0.2">
      <c r="B24" s="54"/>
      <c r="C24" s="54"/>
      <c r="D24" s="54"/>
      <c r="E24" s="54"/>
      <c r="F24" s="54"/>
      <c r="G24" s="54"/>
      <c r="H24" s="54"/>
    </row>
    <row r="25" spans="2:8" ht="14.5" customHeight="1" x14ac:dyDescent="0.2">
      <c r="B25" s="54"/>
      <c r="C25" s="54"/>
      <c r="D25" s="54"/>
      <c r="E25" s="54"/>
      <c r="F25" s="54"/>
      <c r="G25" s="54"/>
      <c r="H25" s="54"/>
    </row>
    <row r="26" spans="2:8" ht="14.5" customHeight="1" x14ac:dyDescent="0.2">
      <c r="B26" s="54"/>
      <c r="C26" s="54"/>
      <c r="D26" s="54"/>
      <c r="E26" s="54"/>
      <c r="F26" s="54"/>
      <c r="G26" s="54"/>
      <c r="H26" s="54"/>
    </row>
    <row r="27" spans="2:8" ht="14.5" customHeight="1" x14ac:dyDescent="0.2">
      <c r="B27" s="54"/>
      <c r="C27" s="54"/>
      <c r="D27" s="54"/>
      <c r="E27" s="54"/>
      <c r="F27" s="54"/>
      <c r="G27" s="54"/>
      <c r="H27" s="54"/>
    </row>
    <row r="28" spans="2:8" ht="14.5" customHeight="1" x14ac:dyDescent="0.2">
      <c r="B28" s="54"/>
      <c r="C28" s="54"/>
      <c r="D28" s="54"/>
      <c r="E28" s="54"/>
      <c r="F28" s="54"/>
      <c r="G28" s="54"/>
      <c r="H28" s="54"/>
    </row>
    <row r="29" spans="2:8" ht="14.5" customHeight="1" x14ac:dyDescent="0.2">
      <c r="B29" s="54"/>
      <c r="C29" s="54"/>
      <c r="D29" s="54"/>
      <c r="E29" s="54"/>
      <c r="F29" s="54"/>
      <c r="G29" s="54"/>
      <c r="H29" s="54"/>
    </row>
    <row r="30" spans="2:8" ht="14.5" customHeight="1" x14ac:dyDescent="0.2">
      <c r="B30" s="54"/>
      <c r="C30" s="54"/>
      <c r="D30" s="54"/>
      <c r="E30" s="54"/>
      <c r="F30" s="54"/>
      <c r="G30" s="54"/>
      <c r="H30" s="54"/>
    </row>
    <row r="31" spans="2:8" x14ac:dyDescent="0.2">
      <c r="B31" s="54"/>
      <c r="C31" s="54"/>
      <c r="D31" s="54"/>
      <c r="E31" s="54"/>
      <c r="F31" s="54"/>
      <c r="G31" s="54"/>
      <c r="H31" s="54"/>
    </row>
  </sheetData>
  <mergeCells count="2">
    <mergeCell ref="B3:H3"/>
    <mergeCell ref="B4:H4"/>
  </mergeCells>
  <pageMargins left="0.39370078740157483" right="0.39370078740157483" top="0.39370078740157483" bottom="0.39370078740157483" header="0" footer="0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AA4E-F808-4209-BE53-F2F75D481A43}">
  <sheetPr>
    <tabColor rgb="FFFF0000"/>
    <pageSetUpPr fitToPage="1"/>
  </sheetPr>
  <dimension ref="B1:H14"/>
  <sheetViews>
    <sheetView showGridLines="0" zoomScale="97" zoomScaleNormal="97" workbookViewId="0">
      <pane ySplit="3" topLeftCell="A4" activePane="bottomLeft" state="frozen"/>
      <selection pane="bottomLeft" activeCell="G20" sqref="G20"/>
    </sheetView>
  </sheetViews>
  <sheetFormatPr baseColWidth="10" defaultColWidth="9.1640625" defaultRowHeight="15" x14ac:dyDescent="0.2"/>
  <cols>
    <col min="1" max="1" width="2" style="40" customWidth="1"/>
    <col min="2" max="2" width="23.1640625" style="40" bestFit="1" customWidth="1"/>
    <col min="3" max="3" width="26.5" style="40" bestFit="1" customWidth="1"/>
    <col min="4" max="4" width="19.1640625" style="40" bestFit="1" customWidth="1"/>
    <col min="5" max="5" width="15.1640625" style="40" bestFit="1" customWidth="1"/>
    <col min="6" max="6" width="21" style="62" customWidth="1"/>
    <col min="7" max="7" width="37.1640625" style="40" bestFit="1" customWidth="1"/>
    <col min="8" max="16384" width="9.1640625" style="40"/>
  </cols>
  <sheetData>
    <row r="1" spans="2:8" ht="11.25" customHeight="1" thickBot="1" x14ac:dyDescent="0.25"/>
    <row r="2" spans="2:8" ht="18" thickTop="1" thickBot="1" x14ac:dyDescent="0.25">
      <c r="B2" s="41" t="s">
        <v>17</v>
      </c>
      <c r="C2" s="42" t="s">
        <v>6</v>
      </c>
      <c r="D2" s="42" t="s">
        <v>7</v>
      </c>
      <c r="E2" s="43" t="s">
        <v>8</v>
      </c>
      <c r="F2" s="63" t="s">
        <v>21</v>
      </c>
      <c r="G2" s="44" t="s">
        <v>25</v>
      </c>
    </row>
    <row r="3" spans="2:8" ht="7.75" customHeight="1" thickTop="1" thickBot="1" x14ac:dyDescent="0.25">
      <c r="B3" s="45"/>
      <c r="C3" s="46"/>
      <c r="D3" s="46"/>
      <c r="E3" s="46"/>
      <c r="F3" s="87"/>
      <c r="G3" s="47"/>
    </row>
    <row r="4" spans="2:8" s="52" customFormat="1" ht="25.75" customHeight="1" thickTop="1" thickBot="1" x14ac:dyDescent="0.25">
      <c r="B4" s="144" t="s">
        <v>28</v>
      </c>
      <c r="C4" s="145"/>
      <c r="D4" s="145"/>
      <c r="E4" s="145"/>
      <c r="F4" s="145"/>
      <c r="G4" s="146"/>
    </row>
    <row r="5" spans="2:8" ht="18.5" customHeight="1" thickTop="1" thickBot="1" x14ac:dyDescent="0.25">
      <c r="B5" s="103" t="s">
        <v>105</v>
      </c>
      <c r="C5" s="95" t="s">
        <v>9</v>
      </c>
      <c r="D5" s="95" t="s">
        <v>10</v>
      </c>
      <c r="E5" s="96" t="s">
        <v>120</v>
      </c>
      <c r="F5" s="94" t="s">
        <v>121</v>
      </c>
      <c r="G5" s="94" t="s">
        <v>167</v>
      </c>
    </row>
    <row r="6" spans="2:8" s="52" customFormat="1" ht="25.75" customHeight="1" thickTop="1" thickBot="1" x14ac:dyDescent="0.25">
      <c r="B6" s="144" t="s">
        <v>16</v>
      </c>
      <c r="C6" s="145"/>
      <c r="D6" s="145"/>
      <c r="E6" s="145"/>
      <c r="F6" s="145"/>
      <c r="G6" s="146"/>
    </row>
    <row r="7" spans="2:8" ht="18.5" customHeight="1" thickTop="1" x14ac:dyDescent="0.2">
      <c r="B7" s="152" t="s">
        <v>105</v>
      </c>
      <c r="C7" s="106" t="s">
        <v>131</v>
      </c>
      <c r="D7" s="106" t="s">
        <v>122</v>
      </c>
      <c r="E7" s="91" t="s">
        <v>123</v>
      </c>
      <c r="F7" s="92" t="s">
        <v>26</v>
      </c>
      <c r="G7" s="101" t="s">
        <v>158</v>
      </c>
      <c r="H7" s="40" t="s">
        <v>168</v>
      </c>
    </row>
    <row r="8" spans="2:8" ht="18.5" customHeight="1" x14ac:dyDescent="0.2">
      <c r="B8" s="153"/>
      <c r="C8" s="90" t="s">
        <v>131</v>
      </c>
      <c r="D8" s="90" t="s">
        <v>122</v>
      </c>
      <c r="E8" s="88" t="s">
        <v>124</v>
      </c>
      <c r="F8" s="89" t="s">
        <v>26</v>
      </c>
      <c r="G8" s="102" t="s">
        <v>160</v>
      </c>
      <c r="H8" s="40" t="s">
        <v>168</v>
      </c>
    </row>
    <row r="9" spans="2:8" ht="18.5" customHeight="1" x14ac:dyDescent="0.2">
      <c r="B9" s="153"/>
      <c r="C9" s="109" t="s">
        <v>131</v>
      </c>
      <c r="D9" s="109" t="s">
        <v>122</v>
      </c>
      <c r="E9" s="110" t="s">
        <v>125</v>
      </c>
      <c r="F9" s="155" t="s">
        <v>130</v>
      </c>
      <c r="G9" s="111" t="s">
        <v>152</v>
      </c>
    </row>
    <row r="10" spans="2:8" ht="18.5" customHeight="1" x14ac:dyDescent="0.2">
      <c r="B10" s="153"/>
      <c r="C10" s="109" t="s">
        <v>131</v>
      </c>
      <c r="D10" s="109" t="s">
        <v>122</v>
      </c>
      <c r="E10" s="110" t="s">
        <v>126</v>
      </c>
      <c r="F10" s="156"/>
      <c r="G10" s="111" t="s">
        <v>159</v>
      </c>
    </row>
    <row r="11" spans="2:8" ht="18.5" customHeight="1" x14ac:dyDescent="0.2">
      <c r="B11" s="153"/>
      <c r="C11" s="109" t="s">
        <v>131</v>
      </c>
      <c r="D11" s="109" t="s">
        <v>11</v>
      </c>
      <c r="E11" s="110" t="s">
        <v>127</v>
      </c>
      <c r="F11" s="157"/>
      <c r="G11" s="111" t="s">
        <v>154</v>
      </c>
    </row>
    <row r="12" spans="2:8" ht="18.5" customHeight="1" x14ac:dyDescent="0.2">
      <c r="B12" s="153"/>
      <c r="C12" s="104" t="s">
        <v>15</v>
      </c>
      <c r="D12" s="104" t="s">
        <v>128</v>
      </c>
      <c r="E12" s="105"/>
      <c r="F12" s="150" t="s">
        <v>27</v>
      </c>
      <c r="G12" s="107"/>
    </row>
    <row r="13" spans="2:8" ht="18.5" customHeight="1" thickBot="1" x14ac:dyDescent="0.25">
      <c r="B13" s="154"/>
      <c r="C13" s="97" t="s">
        <v>15</v>
      </c>
      <c r="D13" s="97" t="s">
        <v>129</v>
      </c>
      <c r="E13" s="93"/>
      <c r="F13" s="151"/>
      <c r="G13" s="108"/>
    </row>
    <row r="14" spans="2:8" ht="16" thickTop="1" x14ac:dyDescent="0.2"/>
  </sheetData>
  <mergeCells count="5">
    <mergeCell ref="B4:G4"/>
    <mergeCell ref="F12:F13"/>
    <mergeCell ref="B7:B13"/>
    <mergeCell ref="B6:G6"/>
    <mergeCell ref="F9:F11"/>
  </mergeCells>
  <pageMargins left="0.39370078740157483" right="0.19685039370078741" top="0.39370078740157483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MAPPING AGST-22</vt:lpstr>
      <vt:lpstr>TIM KANVAS</vt:lpstr>
      <vt:lpstr>Promosi dan Pinjam RSO</vt:lpstr>
      <vt:lpstr>'Promosi dan Pinjam RSO'!Print_Area</vt:lpstr>
      <vt:lpstr>'TIM KANVAS'!Print_Area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Hartono</dc:creator>
  <cp:lastModifiedBy>eka sulawestara</cp:lastModifiedBy>
  <cp:lastPrinted>2022-07-07T10:19:01Z</cp:lastPrinted>
  <dcterms:created xsi:type="dcterms:W3CDTF">2022-07-06T07:44:29Z</dcterms:created>
  <dcterms:modified xsi:type="dcterms:W3CDTF">2022-07-21T09:42:40Z</dcterms:modified>
</cp:coreProperties>
</file>