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345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Лист1!$A$3:$F$15</definedName>
    <definedName name="_xlnm._FilterDatabase" localSheetId="1" hidden="1">Лист2!$B$4:$B$12</definedName>
  </definedNames>
  <calcPr calcId="145621"/>
</workbook>
</file>

<file path=xl/calcChain.xml><?xml version="1.0" encoding="utf-8"?>
<calcChain xmlns="http://schemas.openxmlformats.org/spreadsheetml/2006/main">
  <c r="D15" i="2" l="1"/>
  <c r="C15" i="2"/>
  <c r="C16" i="2"/>
  <c r="D16" i="2"/>
  <c r="F4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4" i="2"/>
  <c r="F21" i="1"/>
  <c r="F5" i="1"/>
  <c r="F6" i="1"/>
  <c r="F7" i="1"/>
  <c r="F8" i="1"/>
  <c r="F9" i="1"/>
  <c r="F10" i="1"/>
  <c r="F11" i="1"/>
  <c r="F12" i="1"/>
  <c r="F13" i="1"/>
  <c r="F14" i="1"/>
  <c r="F15" i="1"/>
  <c r="F4" i="1"/>
  <c r="F15" i="2" l="1"/>
  <c r="F12" i="2"/>
  <c r="F16" i="2"/>
  <c r="F18" i="1"/>
  <c r="F20" i="1"/>
  <c r="F19" i="1"/>
</calcChain>
</file>

<file path=xl/sharedStrings.xml><?xml version="1.0" encoding="utf-8"?>
<sst xmlns="http://schemas.openxmlformats.org/spreadsheetml/2006/main" count="58" uniqueCount="58">
  <si>
    <t>ВЕДОМОСТЬ УЧЕТА БРАКА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</si>
  <si>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</si>
  <si>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</si>
  <si>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</si>
  <si>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</si>
  <si>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</si>
  <si>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</si>
  <si>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</si>
  <si>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</si>
  <si>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</si>
  <si>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</si>
  <si>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</si>
  <si>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</si>
  <si>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</si>
  <si>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ФИО</t>
  </si>
  <si>
    <t>Табельный номер</t>
  </si>
  <si>
    <t>Процент брака</t>
  </si>
  <si>
    <t>Сумма зарплаты</t>
  </si>
  <si>
    <t>Сумма брака</t>
  </si>
  <si>
    <t>Иванов</t>
  </si>
  <si>
    <t>Петус</t>
  </si>
  <si>
    <t>Сидоров</t>
  </si>
  <si>
    <t>Паньчук</t>
  </si>
  <si>
    <t>Вася</t>
  </si>
  <si>
    <t>Борис</t>
  </si>
  <si>
    <t>Вадим</t>
  </si>
  <si>
    <t>Федор</t>
  </si>
  <si>
    <t>Тимур</t>
  </si>
  <si>
    <t>Пирог</t>
  </si>
  <si>
    <t>Светов</t>
  </si>
  <si>
    <t>Козел</t>
  </si>
  <si>
    <t>Максимальная сумма брака</t>
  </si>
  <si>
    <t>Минимальная сумма брака</t>
  </si>
  <si>
    <t>Среднаяя сумма брака</t>
  </si>
  <si>
    <t>Средний процент брака</t>
  </si>
  <si>
    <t>АНАЛИЗ ПРОДАЖ продукции фирмы "Интертрейд" за текущий месяц</t>
  </si>
  <si>
    <t>Продукция</t>
  </si>
  <si>
    <t>Цена (р.)</t>
  </si>
  <si>
    <t>Наличные платежи (шт.)</t>
  </si>
  <si>
    <t>Продажи</t>
  </si>
  <si>
    <t>Безналичные платежи (шт.)</t>
  </si>
  <si>
    <t>Всего (шт.)</t>
  </si>
  <si>
    <t>Вырочка от продажи (р.)</t>
  </si>
  <si>
    <t>Максимальные продажи</t>
  </si>
  <si>
    <t>Минимальные продажи</t>
  </si>
  <si>
    <t>Итого</t>
  </si>
  <si>
    <t>Радиотелефон</t>
  </si>
  <si>
    <t>Телевизор</t>
  </si>
  <si>
    <t>Видеомагнитафон</t>
  </si>
  <si>
    <t>Муз. Центр</t>
  </si>
  <si>
    <t>Видеокамера</t>
  </si>
  <si>
    <t>Видеоплеер</t>
  </si>
  <si>
    <t>Аудиоплеер</t>
  </si>
  <si>
    <t>Видеокассеты</t>
  </si>
  <si>
    <t>Численность населения</t>
  </si>
  <si>
    <t>Год</t>
  </si>
  <si>
    <t>Численность (млн чел.)</t>
  </si>
  <si>
    <t>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</si>
</sst>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Лист1!$A$4:$A$15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Лист1!$F$4:$F$15</c:f>
              <c:numCache>
                <c:formatCode>General</c:formatCode>
                <c:ptCount val="12"/>
                <c:pt idx="0">
                  <c:v>326.5</c:v>
                </c:pt>
                <c:pt idx="1">
                  <c:v>365.44</c:v>
                </c:pt>
                <c:pt idx="2">
                  <c:v>225</c:v>
                </c:pt>
                <c:pt idx="3">
                  <c:v>748.44</c:v>
                </c:pt>
                <c:pt idx="4">
                  <c:v>608.30999999999995</c:v>
                </c:pt>
                <c:pt idx="5">
                  <c:v>560.76</c:v>
                </c:pt>
                <c:pt idx="6">
                  <c:v>1192.1699999999998</c:v>
                </c:pt>
                <c:pt idx="7">
                  <c:v>3144.56</c:v>
                </c:pt>
                <c:pt idx="8">
                  <c:v>212.04</c:v>
                </c:pt>
                <c:pt idx="9">
                  <c:v>173.67</c:v>
                </c:pt>
                <c:pt idx="10">
                  <c:v>93.460000000000008</c:v>
                </c:pt>
                <c:pt idx="11">
                  <c:v>67.849999999999994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17792"/>
        <c:axId val="231220352"/>
      </c:lineChart>
      <c:catAx>
        <c:axId val="2312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20352"/>
        <c:crosses val="autoZero"/>
        <c:auto val="1"/>
        <c:lblAlgn val="ctr"/>
        <c:lblOffset val="100"/>
        <c:noMultiLvlLbl val="0"/>
      </c:catAx>
      <c:valAx>
        <c:axId val="2312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1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Лист2!$A$4:$A$11</c:f>
              <c:strCache>
                <c:ptCount val="4"/>
                <c:pt idx="0">
                  <c:v>Радиотелефон</c:v>
                </c:pt>
                <c:pt idx="1">
                  <c:v>Телевизор</c:v>
                </c:pt>
                <c:pt idx="2">
                  <c:v>Муз. Центр</c:v>
                </c:pt>
                <c:pt idx="3">
                  <c:v>Видеокамера</c:v>
                </c:pt>
              </c:strCache>
            </c:strRef>
          </c:cat>
          <c:val>
            <c:numRef>
              <c:f>Лист2!$F$4:$F$11</c:f>
              <c:numCache>
                <c:formatCode>General</c:formatCode>
                <c:ptCount val="4"/>
                <c:pt idx="0">
                  <c:v>1129800</c:v>
                </c:pt>
                <c:pt idx="1">
                  <c:v>1966500</c:v>
                </c:pt>
                <c:pt idx="2">
                  <c:v>344250</c:v>
                </c:pt>
                <c:pt idx="3">
                  <c:v>1406580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51295104"/>
        <c:axId val="151296640"/>
        <c:axId val="0"/>
      </c:bar3DChart>
      <c:catAx>
        <c:axId val="1512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96640"/>
        <c:crosses val="autoZero"/>
        <c:auto val="1"/>
        <c:lblAlgn val="ctr"/>
        <c:lblOffset val="100"/>
        <c:noMultiLvlLbl val="0"/>
      </c:catAx>
      <c:valAx>
        <c:axId val="1512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9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Лист3!$A$4</c:f>
              <c:strCache>
                <c:ptCount val="1"/>
                <c:pt idx="0">
                  <c:v>Численность (млн чел.)</c:v>
                </c:pt>
              </c:strCache>
            </c:strRef>
          </c:tx>
          <c:invertIfNegative val="0"/>
          <c:trendline>
            <c:trendlineType val="poly"/>
            <c:order val="4"/>
            <c:forward val="1"/>
            <c:dispRSqr val="0"/>
            <c:dispEq val="0"/>
          </c:trendline>
          <c:cat>
            <c:numRef>
              <c:f>Лист3!$B$3:$H$3</c:f>
              <c:numCache>
                <c:formatCode>General</c:formatCode>
                <c:ptCount val="7"/>
                <c:pt idx="0">
                  <c:v>1970</c:v>
                </c:pt>
                <c:pt idx="1">
                  <c:v>1979</c:v>
                </c:pt>
                <c:pt idx="2">
                  <c:v>1988</c:v>
                </c:pt>
                <c:pt idx="3">
                  <c:v>1997</c:v>
                </c:pt>
                <c:pt idx="4">
                  <c:v>2006</c:v>
                </c:pt>
                <c:pt idx="5">
                  <c:v>2015</c:v>
                </c:pt>
                <c:pt idx="6">
                  <c:v>2024</c:v>
                </c:pt>
              </c:numCache>
            </c:numRef>
          </c:cat>
          <c:val>
            <c:numRef>
              <c:f>Лист3!$B$4:$G$4</c:f>
              <c:numCache>
                <c:formatCode>General</c:formatCode>
                <c:ptCount val="6"/>
                <c:pt idx="0">
                  <c:v>130.1</c:v>
                </c:pt>
                <c:pt idx="1">
                  <c:v>137.6</c:v>
                </c:pt>
                <c:pt idx="2">
                  <c:v>147.4</c:v>
                </c:pt>
                <c:pt idx="3">
                  <c:v>148.30000000000001</c:v>
                </c:pt>
                <c:pt idx="4">
                  <c:v>148.1</c:v>
                </c:pt>
                <c:pt idx="5">
                  <c:v>140.1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35232"/>
        <c:axId val="418737152"/>
      </c:barChart>
      <c:catAx>
        <c:axId val="4187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737152"/>
        <c:crosses val="autoZero"/>
        <c:auto val="1"/>
        <c:lblAlgn val="ctr"/>
        <c:lblOffset val="100"/>
        <c:noMultiLvlLbl val="0"/>
      </c:catAx>
      <c:valAx>
        <c:axId val="418737152"/>
        <c:scaling>
          <c:orientation val="minMax"/>
          <c:max val="151"/>
          <c:min val="12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735232"/>
        <c:crosses val="autoZero"/>
        <c:crossBetween val="between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14</xdr:col>
      <xdr:colOff>0</xdr:colOff>
      <xdr:row>14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1</xdr:row>
      <xdr:rowOff>17462</xdr:rowOff>
    </xdr:from>
    <xdr:to>
      <xdr:col>14</xdr:col>
      <xdr:colOff>7938</xdr:colOff>
      <xdr:row>11</xdr:row>
      <xdr:rowOff>134937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4</xdr:row>
      <xdr:rowOff>180975</xdr:rowOff>
    </xdr:from>
    <xdr:to>
      <xdr:col>16</xdr:col>
      <xdr:colOff>438149</xdr:colOff>
      <xdr:row>29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0.76721</cdr:y>
    </cdr:from>
    <cdr:to>
      <cdr:x>0.68863</cdr:x>
      <cdr:y>0.76923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>
          <a:off x="-19049" y="3609975"/>
          <a:ext cx="6172200" cy="95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1" sqref="B21"/>
    </sheetView>
  </sheetViews>
  <sheetFormatPr defaultRowHeight="15" x14ac:dyDescent="0.25"/>
  <cols>
    <col min="3" max="3" width="18.28515625" customWidth="1"/>
    <col min="4" max="5" width="18.42578125" customWidth="1"/>
    <col min="6" max="6" width="18.28515625" customWidth="1"/>
  </cols>
  <sheetData>
    <row r="1" spans="1:6" x14ac:dyDescent="0.25">
      <c r="A1" s="9" t="s">
        <v>0</v>
      </c>
      <c r="B1" s="10"/>
      <c r="C1" s="10"/>
      <c r="D1" s="10"/>
      <c r="E1" s="10"/>
      <c r="F1" s="10"/>
    </row>
    <row r="3" spans="1:6" ht="30" customHeight="1" x14ac:dyDescent="0.25">
      <c r="A3" s="2" t="s">
        <v>1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</row>
    <row r="4" spans="1:6" x14ac:dyDescent="0.25">
      <c r="A4" s="1" t="s">
        <v>2</v>
      </c>
      <c r="B4" s="1" t="s">
        <v>19</v>
      </c>
      <c r="C4" s="1">
        <v>245</v>
      </c>
      <c r="D4" s="3">
        <v>0.1</v>
      </c>
      <c r="E4" s="1">
        <v>3265</v>
      </c>
      <c r="F4" s="1">
        <f>D4*E4</f>
        <v>326.5</v>
      </c>
    </row>
    <row r="5" spans="1:6" x14ac:dyDescent="0.25">
      <c r="A5" s="1" t="s">
        <v>3</v>
      </c>
      <c r="B5" s="1" t="s">
        <v>20</v>
      </c>
      <c r="C5" s="1">
        <v>289</v>
      </c>
      <c r="D5" s="3">
        <v>0.08</v>
      </c>
      <c r="E5" s="1">
        <v>4568</v>
      </c>
      <c r="F5" s="1">
        <f t="shared" ref="F5:F15" si="0">D5*E5</f>
        <v>365.44</v>
      </c>
    </row>
    <row r="6" spans="1:6" x14ac:dyDescent="0.25">
      <c r="A6" s="1" t="s">
        <v>4</v>
      </c>
      <c r="B6" s="1" t="s">
        <v>21</v>
      </c>
      <c r="C6" s="1">
        <v>356</v>
      </c>
      <c r="D6" s="3">
        <v>0.05</v>
      </c>
      <c r="E6" s="1">
        <v>4500</v>
      </c>
      <c r="F6" s="1">
        <f t="shared" si="0"/>
        <v>225</v>
      </c>
    </row>
    <row r="7" spans="1:6" x14ac:dyDescent="0.25">
      <c r="A7" s="1" t="s">
        <v>5</v>
      </c>
      <c r="B7" s="1" t="s">
        <v>22</v>
      </c>
      <c r="C7" s="1">
        <v>657</v>
      </c>
      <c r="D7" s="3">
        <v>0.11</v>
      </c>
      <c r="E7" s="1">
        <v>6804</v>
      </c>
      <c r="F7" s="1">
        <f t="shared" si="0"/>
        <v>748.44</v>
      </c>
    </row>
    <row r="8" spans="1:6" x14ac:dyDescent="0.25">
      <c r="A8" s="1" t="s">
        <v>6</v>
      </c>
      <c r="B8" s="1" t="s">
        <v>23</v>
      </c>
      <c r="C8" s="1">
        <v>568</v>
      </c>
      <c r="D8" s="3">
        <v>0.09</v>
      </c>
      <c r="E8" s="1">
        <v>6759</v>
      </c>
      <c r="F8" s="1">
        <f t="shared" si="0"/>
        <v>608.30999999999995</v>
      </c>
    </row>
    <row r="9" spans="1:6" x14ac:dyDescent="0.25">
      <c r="A9" s="1" t="s">
        <v>7</v>
      </c>
      <c r="B9" s="1" t="s">
        <v>24</v>
      </c>
      <c r="C9" s="1">
        <v>849</v>
      </c>
      <c r="D9" s="3">
        <v>0.12</v>
      </c>
      <c r="E9" s="1">
        <v>4673</v>
      </c>
      <c r="F9" s="1">
        <f t="shared" si="0"/>
        <v>560.76</v>
      </c>
    </row>
    <row r="10" spans="1:6" x14ac:dyDescent="0.25">
      <c r="A10" s="1" t="s">
        <v>8</v>
      </c>
      <c r="B10" s="1" t="s">
        <v>25</v>
      </c>
      <c r="C10" s="1">
        <v>409</v>
      </c>
      <c r="D10" s="3">
        <v>0.21</v>
      </c>
      <c r="E10" s="1">
        <v>5677</v>
      </c>
      <c r="F10" s="1">
        <f t="shared" si="0"/>
        <v>1192.1699999999998</v>
      </c>
    </row>
    <row r="11" spans="1:6" x14ac:dyDescent="0.25">
      <c r="A11" s="1" t="s">
        <v>9</v>
      </c>
      <c r="B11" s="1" t="s">
        <v>26</v>
      </c>
      <c r="C11" s="1">
        <v>386</v>
      </c>
      <c r="D11" s="3">
        <v>0.46</v>
      </c>
      <c r="E11" s="1">
        <v>6836</v>
      </c>
      <c r="F11" s="1">
        <f t="shared" si="0"/>
        <v>3144.56</v>
      </c>
    </row>
    <row r="12" spans="1:6" x14ac:dyDescent="0.25">
      <c r="A12" s="1" t="s">
        <v>10</v>
      </c>
      <c r="B12" s="1" t="s">
        <v>27</v>
      </c>
      <c r="C12" s="1">
        <v>598</v>
      </c>
      <c r="D12" s="3">
        <v>0.06</v>
      </c>
      <c r="E12" s="1">
        <v>3534</v>
      </c>
      <c r="F12" s="1">
        <f t="shared" si="0"/>
        <v>212.04</v>
      </c>
    </row>
    <row r="13" spans="1:6" x14ac:dyDescent="0.25">
      <c r="A13" s="1" t="s">
        <v>11</v>
      </c>
      <c r="B13" s="1" t="s">
        <v>28</v>
      </c>
      <c r="C13" s="1">
        <v>4569</v>
      </c>
      <c r="D13" s="3">
        <v>0.03</v>
      </c>
      <c r="E13" s="1">
        <v>5789</v>
      </c>
      <c r="F13" s="1">
        <f t="shared" si="0"/>
        <v>173.67</v>
      </c>
    </row>
    <row r="14" spans="1:6" x14ac:dyDescent="0.25">
      <c r="A14" s="1" t="s">
        <v>12</v>
      </c>
      <c r="B14" s="1" t="s">
        <v>29</v>
      </c>
      <c r="C14" s="1">
        <v>239</v>
      </c>
      <c r="D14" s="3">
        <v>0.02</v>
      </c>
      <c r="E14" s="1">
        <v>4673</v>
      </c>
      <c r="F14" s="1">
        <f t="shared" si="0"/>
        <v>93.460000000000008</v>
      </c>
    </row>
    <row r="15" spans="1:6" x14ac:dyDescent="0.25">
      <c r="A15" s="1" t="s">
        <v>13</v>
      </c>
      <c r="B15" s="1" t="s">
        <v>30</v>
      </c>
      <c r="C15" s="1">
        <v>590</v>
      </c>
      <c r="D15" s="3">
        <v>0.01</v>
      </c>
      <c r="E15" s="1">
        <v>6785</v>
      </c>
      <c r="F15" s="1">
        <f t="shared" si="0"/>
        <v>67.849999999999994</v>
      </c>
    </row>
    <row r="18" spans="3:6" x14ac:dyDescent="0.25">
      <c r="C18" s="8" t="s">
        <v>31</v>
      </c>
      <c r="D18" s="8"/>
      <c r="E18" s="8"/>
      <c r="F18" s="1">
        <f>MAX(F4,F15)</f>
        <v>326.5</v>
      </c>
    </row>
    <row r="19" spans="3:6" x14ac:dyDescent="0.25">
      <c r="C19" s="8" t="s">
        <v>32</v>
      </c>
      <c r="D19" s="8"/>
      <c r="E19" s="8"/>
      <c r="F19" s="1">
        <f>MIN(F4,F15)</f>
        <v>67.849999999999994</v>
      </c>
    </row>
    <row r="20" spans="3:6" x14ac:dyDescent="0.25">
      <c r="C20" s="8" t="s">
        <v>33</v>
      </c>
      <c r="D20" s="8"/>
      <c r="E20" s="8"/>
      <c r="F20" s="1">
        <f>AVERAGE(F4,F15)</f>
        <v>197.17500000000001</v>
      </c>
    </row>
    <row r="21" spans="3:6" x14ac:dyDescent="0.25">
      <c r="C21" s="8" t="s">
        <v>34</v>
      </c>
      <c r="D21" s="8"/>
      <c r="E21" s="8"/>
      <c r="F21" s="3">
        <f>AVERAGE(D4,D15)</f>
        <v>5.5E-2</v>
      </c>
    </row>
  </sheetData>
  <mergeCells count="5">
    <mergeCell ref="C21:E21"/>
    <mergeCell ref="A1:F1"/>
    <mergeCell ref="C18:E18"/>
    <mergeCell ref="C19:E19"/>
    <mergeCell ref="C20:E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6"/>
  <sheetViews>
    <sheetView zoomScale="120" zoomScaleNormal="120" workbookViewId="0">
      <selection activeCell="F15" sqref="F15"/>
    </sheetView>
  </sheetViews>
  <sheetFormatPr defaultRowHeight="11.25" x14ac:dyDescent="0.2"/>
  <cols>
    <col min="1" max="1" width="18.42578125" style="4" customWidth="1"/>
    <col min="2" max="16384" width="9.140625" style="4"/>
  </cols>
  <sheetData>
    <row r="1" spans="1:6" x14ac:dyDescent="0.2">
      <c r="A1" s="13" t="s">
        <v>35</v>
      </c>
      <c r="B1" s="14"/>
      <c r="C1" s="14"/>
      <c r="D1" s="14"/>
      <c r="E1" s="14"/>
      <c r="F1" s="14"/>
    </row>
    <row r="2" spans="1:6" x14ac:dyDescent="0.2">
      <c r="A2" s="16" t="s">
        <v>36</v>
      </c>
      <c r="B2" s="16" t="s">
        <v>37</v>
      </c>
      <c r="C2" s="15" t="s">
        <v>39</v>
      </c>
      <c r="D2" s="15"/>
      <c r="E2" s="15"/>
      <c r="F2" s="16" t="s">
        <v>42</v>
      </c>
    </row>
    <row r="3" spans="1:6" ht="45.75" customHeight="1" x14ac:dyDescent="0.2">
      <c r="A3" s="16"/>
      <c r="B3" s="16"/>
      <c r="C3" s="5" t="s">
        <v>40</v>
      </c>
      <c r="D3" s="5" t="s">
        <v>38</v>
      </c>
      <c r="E3" s="5" t="s">
        <v>41</v>
      </c>
      <c r="F3" s="16"/>
    </row>
    <row r="4" spans="1:6" x14ac:dyDescent="0.2">
      <c r="A4" s="6" t="s">
        <v>46</v>
      </c>
      <c r="B4" s="6">
        <v>4200</v>
      </c>
      <c r="C4" s="6">
        <v>240</v>
      </c>
      <c r="D4" s="6">
        <v>29</v>
      </c>
      <c r="E4" s="6">
        <f>C4+D4</f>
        <v>269</v>
      </c>
      <c r="F4" s="6">
        <f>B4*E4</f>
        <v>1129800</v>
      </c>
    </row>
    <row r="5" spans="1:6" x14ac:dyDescent="0.2">
      <c r="A5" s="6" t="s">
        <v>47</v>
      </c>
      <c r="B5" s="6">
        <v>9500</v>
      </c>
      <c r="C5" s="6">
        <v>103</v>
      </c>
      <c r="D5" s="6">
        <v>104</v>
      </c>
      <c r="E5" s="6">
        <f t="shared" ref="E5:E11" si="0">C5+D5</f>
        <v>207</v>
      </c>
      <c r="F5" s="6">
        <f t="shared" ref="F5:F11" si="1">B5*E5</f>
        <v>1966500</v>
      </c>
    </row>
    <row r="6" spans="1:6" hidden="1" x14ac:dyDescent="0.2">
      <c r="A6" s="6" t="s">
        <v>48</v>
      </c>
      <c r="B6" s="6">
        <v>6250</v>
      </c>
      <c r="C6" s="6">
        <v>76</v>
      </c>
      <c r="D6" s="6">
        <v>45</v>
      </c>
      <c r="E6" s="6">
        <f t="shared" si="0"/>
        <v>121</v>
      </c>
      <c r="F6" s="6">
        <f t="shared" si="1"/>
        <v>756250</v>
      </c>
    </row>
    <row r="7" spans="1:6" x14ac:dyDescent="0.2">
      <c r="A7" s="6" t="s">
        <v>49</v>
      </c>
      <c r="B7" s="6">
        <v>12750</v>
      </c>
      <c r="C7" s="6">
        <v>10</v>
      </c>
      <c r="D7" s="6">
        <v>17</v>
      </c>
      <c r="E7" s="6">
        <f t="shared" si="0"/>
        <v>27</v>
      </c>
      <c r="F7" s="6">
        <f t="shared" si="1"/>
        <v>344250</v>
      </c>
    </row>
    <row r="8" spans="1:6" x14ac:dyDescent="0.2">
      <c r="A8" s="6" t="s">
        <v>50</v>
      </c>
      <c r="B8" s="6">
        <v>13790</v>
      </c>
      <c r="C8" s="6">
        <v>57</v>
      </c>
      <c r="D8" s="6">
        <v>45</v>
      </c>
      <c r="E8" s="6">
        <f t="shared" si="0"/>
        <v>102</v>
      </c>
      <c r="F8" s="6">
        <f t="shared" si="1"/>
        <v>1406580</v>
      </c>
    </row>
    <row r="9" spans="1:6" hidden="1" x14ac:dyDescent="0.2">
      <c r="A9" s="6" t="s">
        <v>51</v>
      </c>
      <c r="B9" s="6">
        <v>4620</v>
      </c>
      <c r="C9" s="6">
        <v>104</v>
      </c>
      <c r="D9" s="6">
        <v>120</v>
      </c>
      <c r="E9" s="6">
        <f t="shared" si="0"/>
        <v>224</v>
      </c>
      <c r="F9" s="6">
        <f t="shared" si="1"/>
        <v>1034880</v>
      </c>
    </row>
    <row r="10" spans="1:6" hidden="1" x14ac:dyDescent="0.2">
      <c r="A10" s="6" t="s">
        <v>52</v>
      </c>
      <c r="B10" s="6">
        <v>450</v>
      </c>
      <c r="C10" s="6">
        <v>72</v>
      </c>
      <c r="D10" s="6">
        <v>55</v>
      </c>
      <c r="E10" s="6">
        <f t="shared" si="0"/>
        <v>127</v>
      </c>
      <c r="F10" s="6">
        <f t="shared" si="1"/>
        <v>57150</v>
      </c>
    </row>
    <row r="11" spans="1:6" hidden="1" x14ac:dyDescent="0.2">
      <c r="A11" s="6" t="s">
        <v>53</v>
      </c>
      <c r="B11" s="6">
        <v>120</v>
      </c>
      <c r="C11" s="6">
        <v>516</v>
      </c>
      <c r="D11" s="6">
        <v>247</v>
      </c>
      <c r="E11" s="6">
        <f t="shared" si="0"/>
        <v>763</v>
      </c>
      <c r="F11" s="6">
        <f t="shared" si="1"/>
        <v>91560</v>
      </c>
    </row>
    <row r="12" spans="1:6" hidden="1" x14ac:dyDescent="0.2">
      <c r="A12" s="7" t="s">
        <v>45</v>
      </c>
      <c r="B12" s="6"/>
      <c r="C12" s="6"/>
      <c r="D12" s="6"/>
      <c r="E12" s="6"/>
      <c r="F12" s="6">
        <f>SUM(F4:F11)</f>
        <v>6786970</v>
      </c>
    </row>
    <row r="15" spans="1:6" x14ac:dyDescent="0.2">
      <c r="A15" s="11" t="s">
        <v>43</v>
      </c>
      <c r="B15" s="12"/>
      <c r="C15" s="6">
        <f>MAX(C4:C11)</f>
        <v>516</v>
      </c>
      <c r="D15" s="6">
        <f>MAX(D4:D11)</f>
        <v>247</v>
      </c>
      <c r="F15" s="6">
        <f>MAX(F4:F11)</f>
        <v>1966500</v>
      </c>
    </row>
    <row r="16" spans="1:6" x14ac:dyDescent="0.2">
      <c r="A16" s="11" t="s">
        <v>44</v>
      </c>
      <c r="B16" s="12"/>
      <c r="C16" s="6">
        <f>MIN(C4:C11)</f>
        <v>10</v>
      </c>
      <c r="D16" s="6">
        <f>MIN(D4:D11)</f>
        <v>17</v>
      </c>
      <c r="F16" s="6">
        <f>MIN(F4:F11)</f>
        <v>57150</v>
      </c>
    </row>
  </sheetData>
  <autoFilter ref="B4:B12">
    <filterColumn colId="0">
      <customFilters>
        <customFilter operator="greaterThan" val="9300"/>
      </customFilters>
    </filterColumn>
  </autoFilter>
  <mergeCells count="7">
    <mergeCell ref="A16:B16"/>
    <mergeCell ref="A15:B15"/>
    <mergeCell ref="A1:F1"/>
    <mergeCell ref="C2:E2"/>
    <mergeCell ref="F2:F3"/>
    <mergeCell ref="A2:A3"/>
    <mergeCell ref="B2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L4" sqref="L4"/>
    </sheetView>
  </sheetViews>
  <sheetFormatPr defaultRowHeight="15" x14ac:dyDescent="0.25"/>
  <cols>
    <col min="1" max="1" width="30" customWidth="1"/>
  </cols>
  <sheetData>
    <row r="1" spans="1:8" x14ac:dyDescent="0.25">
      <c r="A1" s="9" t="s">
        <v>54</v>
      </c>
      <c r="B1" s="9"/>
      <c r="C1" s="9"/>
      <c r="D1" s="9"/>
      <c r="E1" s="9"/>
      <c r="F1" s="9"/>
      <c r="G1" s="9"/>
      <c r="H1" s="9"/>
    </row>
    <row r="3" spans="1:8" x14ac:dyDescent="0.25">
      <c r="A3" t="s">
        <v>55</v>
      </c>
      <c r="B3">
        <v>1970</v>
      </c>
      <c r="C3">
        <v>1979</v>
      </c>
      <c r="D3">
        <v>1988</v>
      </c>
      <c r="E3">
        <v>1997</v>
      </c>
      <c r="F3">
        <v>2006</v>
      </c>
      <c r="G3">
        <v>2015</v>
      </c>
      <c r="H3">
        <v>2024</v>
      </c>
    </row>
    <row r="4" spans="1:8" x14ac:dyDescent="0.25">
      <c r="A4" t="s">
        <v>56</v>
      </c>
      <c r="B4">
        <v>130.1</v>
      </c>
      <c r="C4">
        <v>137.6</v>
      </c>
      <c r="D4">
        <v>147.4</v>
      </c>
      <c r="E4">
        <v>148.30000000000001</v>
      </c>
      <c r="F4">
        <v>148.1</v>
      </c>
      <c r="G4">
        <v>140.1</v>
      </c>
      <c r="H4" s="17" t="s">
        <v>57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2023-11-15T07:24:45Z</dcterms:created>
  <dcterms:modified xsi:type="dcterms:W3CDTF">2023-11-20T08:55:05Z</dcterms:modified>
</cp:coreProperties>
</file>