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admin 2\Downloads\"/>
    </mc:Choice>
  </mc:AlternateContent>
  <xr:revisionPtr revIDLastSave="0" documentId="13_ncr:1_{D780D6BD-B879-45A5-9B1F-D9183E743400}" xr6:coauthVersionLast="45" xr6:coauthVersionMax="45" xr10:uidLastSave="{00000000-0000-0000-0000-000000000000}"/>
  <bookViews>
    <workbookView xWindow="-120" yWindow="-120" windowWidth="29040" windowHeight="15720" activeTab="1" xr2:uid="{00000000-000D-0000-FFFF-FFFF00000000}"/>
  </bookViews>
  <sheets>
    <sheet name="8.1" sheetId="4" r:id="rId1"/>
    <sheet name="8.2" sheetId="5" r:id="rId2"/>
    <sheet name="8.3" sheetId="1" r:id="rId3"/>
    <sheet name="8.4" sheetId="2" r:id="rId4"/>
    <sheet name="9.1" sheetId="3" r:id="rId5"/>
  </sheets>
  <definedNames>
    <definedName name="_xlnm._FilterDatabase" localSheetId="0" hidden="1">'8.1'!$A$3:$D$11</definedName>
    <definedName name="_xlnm._FilterDatabase" localSheetId="2" hidden="1">'8.3'!$A$3:$F$15</definedName>
    <definedName name="_xlnm._FilterDatabase" localSheetId="3" hidden="1">'8.4'!$B$4:$B$12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4" l="1"/>
  <c r="B11" i="4"/>
  <c r="D5" i="4"/>
  <c r="D13" i="4" s="1"/>
  <c r="D6" i="4"/>
  <c r="D7" i="4"/>
  <c r="D8" i="4"/>
  <c r="D9" i="4"/>
  <c r="D10" i="4"/>
  <c r="D4" i="4"/>
  <c r="D15" i="2" l="1"/>
  <c r="C15" i="2"/>
  <c r="C16" i="2"/>
  <c r="D16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4" i="2"/>
  <c r="F4" i="2" s="1"/>
  <c r="F21" i="1"/>
  <c r="F5" i="1"/>
  <c r="F6" i="1"/>
  <c r="F7" i="1"/>
  <c r="F8" i="1"/>
  <c r="F9" i="1"/>
  <c r="F10" i="1"/>
  <c r="F11" i="1"/>
  <c r="F12" i="1"/>
  <c r="F13" i="1"/>
  <c r="F14" i="1"/>
  <c r="F15" i="1"/>
  <c r="F4" i="1"/>
  <c r="F15" i="2" l="1"/>
  <c r="F12" i="2"/>
  <c r="F16" i="2"/>
  <c r="F18" i="1"/>
  <c r="F20" i="1"/>
  <c r="F19" i="1"/>
</calcChain>
</file>

<file path=xl/sharedStrings.xml><?xml version="1.0" encoding="utf-8"?>
<sst xmlns="http://schemas.openxmlformats.org/spreadsheetml/2006/main" count="89" uniqueCount="89">
  <si>
    <t>ВЕДОМОСТЬ УЧЕТА БРАКА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</si>
  <si>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</si>
  <si>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</si>
  <si>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</si>
  <si>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</si>
  <si>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</si>
  <si>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</si>
  <si>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</si>
  <si>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</si>
  <si>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</si>
  <si>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</si>
  <si>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</si>
  <si>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</si>
  <si>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</si>
  <si>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ФИО</t>
  </si>
  <si>
    <t>Табельный номер</t>
  </si>
  <si>
    <t>Процент брака</t>
  </si>
  <si>
    <t>Сумма зарплаты</t>
  </si>
  <si>
    <t>Сумма брака</t>
  </si>
  <si>
    <t>Иванов</t>
  </si>
  <si>
    <t>Петус</t>
  </si>
  <si>
    <t>Сидоров</t>
  </si>
  <si>
    <t>Паньчук</t>
  </si>
  <si>
    <t>Вася</t>
  </si>
  <si>
    <t>Борис</t>
  </si>
  <si>
    <t>Вадим</t>
  </si>
  <si>
    <t>Федор</t>
  </si>
  <si>
    <t>Тимур</t>
  </si>
  <si>
    <t>Пирог</t>
  </si>
  <si>
    <t>Светов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</si>
  <si>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</si>
  <si>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</si>
  <si>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</si>
  <si>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</si>
  <si>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</si>
  <si>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</si>
  <si>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</si>
  <si>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</si>
  <si>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Наличные платежи (шт.)</t>
  </si>
  <si>
    <t>Продажи</t>
  </si>
  <si>
    <t>Безналичные платежи (шт.)</t>
  </si>
  <si>
    <t>Всего (шт.)</t>
  </si>
  <si>
    <t>Вырочка от продажи (р.)</t>
  </si>
  <si>
    <t>Максимальные продажи</t>
  </si>
  <si>
    <t>Минимальные продажи</t>
  </si>
  <si>
    <t>Итого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</si>
  <si>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</si>
  <si>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</si>
  <si>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</si>
  <si>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</si>
  <si>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</si>
  <si>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</si>
  <si>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</si>
  <si>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</si>
  <si>
    <t>Численность населения</t>
  </si>
  <si>
    <t>Год</t>
  </si>
  <si>
    <t>Численность (млн чел.)</t>
  </si>
  <si>
    <t>―</t>
  </si>
  <si>
    <t>Финансовая сводка за неделю (тыс. р.)</t>
  </si>
  <si>
    <t>День недели</t>
  </si>
  <si>
    <t>Доход</t>
  </si>
  <si>
    <t>Расход</t>
  </si>
  <si>
    <t>Финансовый результат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</si>
  <si>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</si>
  <si>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</si>
  <si>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</si>
  <si>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</si>
  <si>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</si>
  <si>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</si>
  <si>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</si>
  <si>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 знач</t>
  </si>
  <si>
    <t>Общий финансовый результат за неделю</t>
  </si>
  <si>
    <t>Анализ продаж</t>
  </si>
  <si>
    <t>№п/п</t>
  </si>
  <si>
    <t>Наименование</t>
  </si>
  <si>
    <t>Цена, р.</t>
  </si>
  <si>
    <t>Кол-во</t>
  </si>
  <si>
    <t>Сумма, р.</t>
  </si>
  <si>
    <t>Прибор контроля и управления С2000M</t>
  </si>
  <si>
    <t>Релейный блок, вер. 1.30 С2000-СП1</t>
  </si>
  <si>
    <t>Прибор приемно-контрольный «Сигнал-20М»</t>
  </si>
  <si>
    <t>РИП-12</t>
  </si>
  <si>
    <t>Контроллер двухпроводной</t>
  </si>
  <si>
    <t>Извещатель пожарный дымовой</t>
  </si>
  <si>
    <t>Оповещатель звуковой (сирена) «Маяк 24-3М»</t>
  </si>
  <si>
    <t>Оповещатель световой «ВЫХОД»</t>
  </si>
  <si>
    <t>Всего:</t>
  </si>
  <si>
    <t xml:space="preserve">Минимальная сумма покупки
</t>
  </si>
  <si>
    <t>Максимальная сумма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</si>
</sst>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" fontId="0" fillId="0" borderId="1" xfId="0" applyNumberFormat="1" applyBorder="1"/>
    <xf numFmtId="0" fontId="0" fillId="0" borderId="2" xfId="0" applyBorder="1" applyAlignment="1">
      <alignment horizontal="center"/>
    </xf>
    <xf numFmtId="0" fontId="7" fillId="0" borderId="1" xfId="0" applyFont="1" applyBorder="1"/>
    <xf numFmtId="164" fontId="0" fillId="0" borderId="1" xfId="0" applyNumberFormat="1" applyBorder="1"/>
    <xf numFmtId="164" fontId="5" fillId="2" borderId="1" xfId="1" applyNumberFormat="1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'8.1'!$A$5:$A$10</c:f>
              <c:strCache>
                <c:ptCount val="4"/>
                <c:pt idx="0">
                  <c:v>Вторник</c:v>
                </c:pt>
                <c:pt idx="1">
                  <c:v>Среда</c:v>
                </c:pt>
                <c:pt idx="2">
                  <c:v>Суббота</c:v>
                </c:pt>
                <c:pt idx="3">
                  <c:v>Воскресенье</c:v>
                </c:pt>
              </c:strCache>
            </c:strRef>
          </c:cat>
          <c:val>
            <c:numRef>
              <c:f>'8.1'!$D$4:$D$10</c:f>
              <c:numCache>
                <c:formatCode>#\ ##0.00_ ;[Red]\-#\ ##0.00\ </c:formatCode>
                <c:ptCount val="4"/>
                <c:pt idx="0">
                  <c:v>-748</c:v>
                </c:pt>
                <c:pt idx="1">
                  <c:v>959.55999999999949</c:v>
                </c:pt>
                <c:pt idx="2">
                  <c:v>1158.1999999999998</c:v>
                </c:pt>
                <c:pt idx="3">
                  <c:v>1681.1000000000004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0-437A-93CB-20035C9DE6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9239663"/>
        <c:axId val="1856975775"/>
      </c:barChart>
      <c:catAx>
        <c:axId val="207923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6975775"/>
        <c:crosses val="autoZero"/>
        <c:auto val="1"/>
        <c:lblAlgn val="ctr"/>
        <c:lblOffset val="100"/>
        <c:noMultiLvlLbl val="0"/>
      </c:catAx>
      <c:valAx>
        <c:axId val="18569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[Red]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923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'8.3'!$A$4:$A$15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'8.3'!$F$4:$F$15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0DF-9CFB-EF394E3D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17792"/>
        <c:axId val="231220352"/>
      </c:lineChart>
      <c:catAx>
        <c:axId val="23121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220352"/>
        <c:crosses val="autoZero"/>
        <c:auto val="1"/>
        <c:lblAlgn val="ctr"/>
        <c:lblOffset val="100"/>
        <c:noMultiLvlLbl val="0"/>
      </c:catAx>
      <c:valAx>
        <c:axId val="2312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17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'8.4'!$A$4:$A$11</c:f>
              <c:strCache>
                <c:ptCount val="4"/>
                <c:pt idx="0">
                  <c:v>Радиотелефон</c:v>
                </c:pt>
                <c:pt idx="1">
                  <c:v>Телевизор</c:v>
                </c:pt>
                <c:pt idx="2">
                  <c:v>Муз. Центр</c:v>
                </c:pt>
                <c:pt idx="3">
                  <c:v>Видеокамера</c:v>
                </c:pt>
              </c:strCache>
            </c:strRef>
          </c:cat>
          <c:val>
            <c:numRef>
              <c:f>'8.4'!$F$4:$F$11</c:f>
              <c:numCache>
                <c:formatCode>General</c:formatCode>
                <c:ptCount val="4"/>
                <c:pt idx="0">
                  <c:v>1129800</c:v>
                </c:pt>
                <c:pt idx="1">
                  <c:v>1966500</c:v>
                </c:pt>
                <c:pt idx="2">
                  <c:v>344250</c:v>
                </c:pt>
                <c:pt idx="3">
                  <c:v>1406580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6-427E-B29B-275B4980B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51295104"/>
        <c:axId val="151296640"/>
        <c:axId val="0"/>
      </c:bar3DChart>
      <c:catAx>
        <c:axId val="15129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296640"/>
        <c:crosses val="autoZero"/>
        <c:auto val="1"/>
        <c:lblAlgn val="ctr"/>
        <c:lblOffset val="100"/>
        <c:noMultiLvlLbl val="0"/>
      </c:catAx>
      <c:valAx>
        <c:axId val="1512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'9.1'!$A$4</c:f>
              <c:strCache>
                <c:ptCount val="1"/>
                <c:pt idx="0">
                  <c:v>Численность (млн чел.)</c:v>
                </c:pt>
              </c:strCache>
            </c:strRef>
          </c:tx>
          <c:invertIfNegative val="0"/>
          <c:trendline>
            <c:trendlineType val="poly"/>
            <c:order val="4"/>
            <c:forward val="1"/>
            <c:dispRSqr val="0"/>
            <c:dispEq val="0"/>
          </c:trendline>
          <c:cat>
            <c:numRef>
              <c:f>'9.1'!$B$3:$H$3</c:f>
              <c:numCache>
                <c:formatCode>General</c:formatCode>
                <c:ptCount val="7"/>
                <c:pt idx="0">
                  <c:v>1970</c:v>
                </c:pt>
                <c:pt idx="1">
                  <c:v>1979</c:v>
                </c:pt>
                <c:pt idx="2">
                  <c:v>1988</c:v>
                </c:pt>
                <c:pt idx="3">
                  <c:v>1997</c:v>
                </c:pt>
                <c:pt idx="4">
                  <c:v>2006</c:v>
                </c:pt>
                <c:pt idx="5">
                  <c:v>2015</c:v>
                </c:pt>
                <c:pt idx="6">
                  <c:v>2024</c:v>
                </c:pt>
              </c:numCache>
            </c:numRef>
          </c:cat>
          <c:val>
            <c:numRef>
              <c:f>'9.1'!$B$4:$G$4</c:f>
              <c:numCache>
                <c:formatCode>General</c:formatCode>
                <c:ptCount val="6"/>
                <c:pt idx="0">
                  <c:v>130.1</c:v>
                </c:pt>
                <c:pt idx="1">
                  <c:v>137.6</c:v>
                </c:pt>
                <c:pt idx="2">
                  <c:v>147.4</c:v>
                </c:pt>
                <c:pt idx="3">
                  <c:v>148.30000000000001</c:v>
                </c:pt>
                <c:pt idx="4">
                  <c:v>148.1</c:v>
                </c:pt>
                <c:pt idx="5">
                  <c:v>140.1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7-45F3-863E-30847E8E2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735232"/>
        <c:axId val="418737152"/>
      </c:barChart>
      <c:catAx>
        <c:axId val="4187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37152"/>
        <c:crosses val="autoZero"/>
        <c:auto val="1"/>
        <c:lblAlgn val="ctr"/>
        <c:lblOffset val="100"/>
        <c:noMultiLvlLbl val="0"/>
      </c:catAx>
      <c:valAx>
        <c:axId val="418737152"/>
        <c:scaling>
          <c:orientation val="minMax"/>
          <c:max val="151"/>
          <c:min val="12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735232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13</xdr:row>
      <xdr:rowOff>185737</xdr:rowOff>
    </xdr:from>
    <xdr:to>
      <xdr:col>4</xdr:col>
      <xdr:colOff>0</xdr:colOff>
      <xdr:row>25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F89A3B-001D-4684-9A37-3C6EC7137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0</xdr:colOff>
      <xdr:row>14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17462</xdr:rowOff>
    </xdr:from>
    <xdr:to>
      <xdr:col>14</xdr:col>
      <xdr:colOff>7938</xdr:colOff>
      <xdr:row>11</xdr:row>
      <xdr:rowOff>134937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</xdr:row>
      <xdr:rowOff>180975</xdr:rowOff>
    </xdr:from>
    <xdr:to>
      <xdr:col>16</xdr:col>
      <xdr:colOff>438149</xdr:colOff>
      <xdr:row>29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0.76721</cdr:y>
    </cdr:from>
    <cdr:to>
      <cdr:x>0.68863</cdr:x>
      <cdr:y>0.76923</cdr:y>
    </cdr:to>
    <cdr:cxnSp macro="">
      <cdr:nvCxnSpPr>
        <cdr:cNvPr id="2" name="Прямая соединительная линия 1">
          <a:extLst xmlns:a="http://schemas.openxmlformats.org/drawingml/2006/main">
            <a:ext uri="{FF2B5EF4-FFF2-40B4-BE49-F238E27FC236}">
              <a16:creationId xmlns:a16="http://schemas.microsoft.com/office/drawing/2014/main" id="{184FD597-B8A3-43B8-B77D-98ED1B0FAF69}"/>
            </a:ext>
          </a:extLst>
        </cdr:cNvPr>
        <cdr:cNvCxnSpPr/>
      </cdr:nvCxnSpPr>
      <cdr:spPr>
        <a:xfrm xmlns:a="http://schemas.openxmlformats.org/drawingml/2006/main">
          <a:off x="-19049" y="3609975"/>
          <a:ext cx="6172200" cy="9525"/>
        </a:xfrm>
        <a:prstGeom xmlns:a="http://schemas.openxmlformats.org/drawingml/2006/main" prst="line">
          <a:avLst/>
        </a:prstGeom>
        <a:ln xmlns:a="http://schemas.openxmlformats.org/drawingml/2006/main" w="381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BD64-351A-4AEC-AD0D-DDFA789663F9}">
  <sheetPr filterMode="1"/>
  <dimension ref="A1:D13"/>
  <sheetViews>
    <sheetView workbookViewId="0">
      <selection activeCell="J25" sqref="J25"/>
    </sheetView>
  </sheetViews>
  <sheetFormatPr defaultRowHeight="15" x14ac:dyDescent="0.25"/>
  <cols>
    <col min="1" max="1" width="27.7109375" customWidth="1"/>
    <col min="4" max="4" width="27.28515625" customWidth="1"/>
  </cols>
  <sheetData>
    <row r="1" spans="1:4" x14ac:dyDescent="0.25">
      <c r="A1" s="10" t="s">
        <v>58</v>
      </c>
      <c r="B1" s="10"/>
      <c r="C1" s="10"/>
      <c r="D1" s="10"/>
    </row>
    <row r="3" spans="1:4" ht="15.75" x14ac:dyDescent="0.25">
      <c r="A3" s="20" t="s">
        <v>59</v>
      </c>
      <c r="B3" s="20" t="s">
        <v>60</v>
      </c>
      <c r="C3" s="20" t="s">
        <v>61</v>
      </c>
      <c r="D3" s="20" t="s">
        <v>62</v>
      </c>
    </row>
    <row r="4" spans="1:4" hidden="1" x14ac:dyDescent="0.25">
      <c r="A4" s="1" t="s">
        <v>63</v>
      </c>
      <c r="B4" s="18">
        <v>3245.2</v>
      </c>
      <c r="C4" s="18">
        <v>3628.5</v>
      </c>
      <c r="D4" s="21">
        <f>B4-C4</f>
        <v>-383.30000000000018</v>
      </c>
    </row>
    <row r="5" spans="1:4" x14ac:dyDescent="0.25">
      <c r="A5" s="1" t="s">
        <v>64</v>
      </c>
      <c r="B5" s="18">
        <v>4572.5</v>
      </c>
      <c r="C5" s="18">
        <v>5320.5</v>
      </c>
      <c r="D5" s="21">
        <f t="shared" ref="D5:D10" si="0">B5-C5</f>
        <v>-748</v>
      </c>
    </row>
    <row r="6" spans="1:4" x14ac:dyDescent="0.25">
      <c r="A6" s="1" t="s">
        <v>65</v>
      </c>
      <c r="B6" s="18">
        <v>6251.66</v>
      </c>
      <c r="C6" s="18">
        <v>5292.1</v>
      </c>
      <c r="D6" s="21">
        <f t="shared" si="0"/>
        <v>959.55999999999949</v>
      </c>
    </row>
    <row r="7" spans="1:4" hidden="1" x14ac:dyDescent="0.25">
      <c r="A7" s="1" t="s">
        <v>66</v>
      </c>
      <c r="B7" s="18">
        <v>2125.1999999999998</v>
      </c>
      <c r="C7" s="18">
        <v>3824.3</v>
      </c>
      <c r="D7" s="21">
        <f t="shared" si="0"/>
        <v>-1699.1000000000004</v>
      </c>
    </row>
    <row r="8" spans="1:4" hidden="1" x14ac:dyDescent="0.25">
      <c r="A8" s="1" t="s">
        <v>67</v>
      </c>
      <c r="B8" s="18">
        <v>3896.6</v>
      </c>
      <c r="C8" s="18">
        <v>3020.1</v>
      </c>
      <c r="D8" s="21">
        <f t="shared" si="0"/>
        <v>876.5</v>
      </c>
    </row>
    <row r="9" spans="1:4" x14ac:dyDescent="0.25">
      <c r="A9" s="1" t="s">
        <v>68</v>
      </c>
      <c r="B9" s="18">
        <v>5420.3</v>
      </c>
      <c r="C9" s="18">
        <v>4262.1000000000004</v>
      </c>
      <c r="D9" s="21">
        <f t="shared" si="0"/>
        <v>1158.1999999999998</v>
      </c>
    </row>
    <row r="10" spans="1:4" x14ac:dyDescent="0.25">
      <c r="A10" s="1" t="s">
        <v>69</v>
      </c>
      <c r="B10" s="18">
        <v>6050.6</v>
      </c>
      <c r="C10" s="18">
        <v>4369.5</v>
      </c>
      <c r="D10" s="21">
        <f t="shared" si="0"/>
        <v>1681.1000000000004</v>
      </c>
    </row>
    <row r="11" spans="1:4" x14ac:dyDescent="0.25">
      <c r="A11" s="1" t="s">
        <v>70</v>
      </c>
      <c r="B11" s="18">
        <f>AVERAGE(B4:B10)</f>
        <v>4508.8657142857137</v>
      </c>
      <c r="C11" s="18">
        <f>AVERAGE(C4:C10)</f>
        <v>4245.3</v>
      </c>
      <c r="D11" s="1"/>
    </row>
    <row r="13" spans="1:4" x14ac:dyDescent="0.25">
      <c r="A13" s="11" t="s">
        <v>71</v>
      </c>
      <c r="B13" s="11"/>
      <c r="C13" s="19"/>
      <c r="D13" s="22">
        <f>SUM(D4:D10)</f>
        <v>1844.9599999999991</v>
      </c>
    </row>
  </sheetData>
  <autoFilter ref="A3:D11" xr:uid="{AE05B2E3-A363-4D80-A193-54B18B547269}">
    <filterColumn colId="1">
      <customFilters>
        <customFilter operator="greaterThan" val="4200"/>
      </customFilters>
    </filterColumn>
  </autoFilter>
  <mergeCells count="2">
    <mergeCell ref="A1:D1"/>
    <mergeCell ref="A13:C13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02C4-9041-4151-8F03-A2401AC41284}">
  <dimension ref="A1:E15"/>
  <sheetViews>
    <sheetView tabSelected="1" workbookViewId="0">
      <selection activeCell="B21" sqref="B21"/>
    </sheetView>
  </sheetViews>
  <sheetFormatPr defaultRowHeight="15" x14ac:dyDescent="0.25"/>
  <cols>
    <col min="2" max="2" width="53.85546875" customWidth="1"/>
    <col min="3" max="3" width="18" customWidth="1"/>
    <col min="4" max="5" width="18.42578125" customWidth="1"/>
  </cols>
  <sheetData>
    <row r="1" spans="1:5" x14ac:dyDescent="0.25">
      <c r="A1" s="10" t="s">
        <v>72</v>
      </c>
      <c r="B1" s="11"/>
      <c r="C1" s="11"/>
      <c r="D1" s="11"/>
      <c r="E1" s="11"/>
    </row>
    <row r="3" spans="1:5" x14ac:dyDescent="0.25">
      <c r="A3" s="25" t="s">
        <v>73</v>
      </c>
      <c r="B3" s="25" t="s">
        <v>74</v>
      </c>
      <c r="C3" s="25" t="s">
        <v>75</v>
      </c>
      <c r="D3" s="25" t="s">
        <v>76</v>
      </c>
      <c r="E3" s="25" t="s">
        <v>77</v>
      </c>
    </row>
    <row r="4" spans="1:5" x14ac:dyDescent="0.25">
      <c r="A4" s="24">
        <v>1</v>
      </c>
      <c r="B4" s="27" t="s">
        <v>78</v>
      </c>
      <c r="C4" s="26">
        <v>820</v>
      </c>
      <c r="D4" s="24">
        <v>150</v>
      </c>
      <c r="E4" s="24">
        <v>123000</v>
      </c>
    </row>
    <row r="5" spans="1:5" x14ac:dyDescent="0.25">
      <c r="A5" s="24">
        <v>2</v>
      </c>
      <c r="B5" s="28" t="s">
        <v>79</v>
      </c>
      <c r="C5" s="26">
        <v>1530</v>
      </c>
      <c r="D5" s="24">
        <v>60</v>
      </c>
      <c r="E5" s="24">
        <v>91800</v>
      </c>
    </row>
    <row r="6" spans="1:5" x14ac:dyDescent="0.25">
      <c r="A6" s="24">
        <v>3</v>
      </c>
      <c r="B6" s="28" t="s">
        <v>80</v>
      </c>
      <c r="C6" s="26">
        <v>1500</v>
      </c>
      <c r="D6" s="24">
        <v>25</v>
      </c>
      <c r="E6" s="24">
        <v>37500</v>
      </c>
    </row>
    <row r="7" spans="1:5" x14ac:dyDescent="0.25">
      <c r="A7" s="24">
        <v>4</v>
      </c>
      <c r="B7" s="28" t="s">
        <v>81</v>
      </c>
      <c r="C7" s="26">
        <v>250</v>
      </c>
      <c r="D7" s="24">
        <v>40</v>
      </c>
      <c r="E7" s="24">
        <v>10000</v>
      </c>
    </row>
    <row r="8" spans="1:5" x14ac:dyDescent="0.25">
      <c r="A8" s="24">
        <v>5</v>
      </c>
      <c r="B8" s="28" t="s">
        <v>82</v>
      </c>
      <c r="C8" s="26">
        <v>125</v>
      </c>
      <c r="D8" s="24">
        <v>80</v>
      </c>
      <c r="E8" s="24">
        <v>10000</v>
      </c>
    </row>
    <row r="9" spans="1:5" x14ac:dyDescent="0.25">
      <c r="A9" s="24">
        <v>6</v>
      </c>
      <c r="B9" s="28" t="s">
        <v>83</v>
      </c>
      <c r="C9" s="26">
        <v>80</v>
      </c>
      <c r="D9" s="24">
        <v>50</v>
      </c>
      <c r="E9" s="24">
        <v>4000</v>
      </c>
    </row>
    <row r="10" spans="1:5" x14ac:dyDescent="0.25">
      <c r="A10" s="24">
        <v>7</v>
      </c>
      <c r="B10" s="28" t="s">
        <v>84</v>
      </c>
      <c r="C10" s="26">
        <v>120</v>
      </c>
      <c r="D10" s="24">
        <v>120</v>
      </c>
      <c r="E10" s="24">
        <v>14400</v>
      </c>
    </row>
    <row r="11" spans="1:5" x14ac:dyDescent="0.25">
      <c r="A11" s="24">
        <v>8</v>
      </c>
      <c r="B11" s="28" t="s">
        <v>85</v>
      </c>
      <c r="C11" s="26">
        <v>50</v>
      </c>
      <c r="D11" s="24">
        <v>40</v>
      </c>
      <c r="E11" s="24">
        <v>2000</v>
      </c>
    </row>
    <row r="12" spans="1:5" x14ac:dyDescent="0.25">
      <c r="A12" s="24"/>
      <c r="B12" s="24"/>
      <c r="C12" s="24"/>
      <c r="D12" s="24" t="s">
        <v>86</v>
      </c>
      <c r="E12" s="24">
        <v>292700</v>
      </c>
    </row>
    <row r="14" spans="1:5" x14ac:dyDescent="0.25">
      <c r="A14" s="23"/>
      <c r="B14" s="29" t="s">
        <v>87</v>
      </c>
      <c r="C14" s="29"/>
      <c r="D14" s="30"/>
      <c r="E14" s="24">
        <v>2000</v>
      </c>
    </row>
    <row r="15" spans="1:5" x14ac:dyDescent="0.25">
      <c r="A15" s="23"/>
      <c r="B15" s="29" t="s">
        <v>88</v>
      </c>
      <c r="C15" s="29"/>
      <c r="D15" s="30"/>
      <c r="E15" s="24">
        <v>123000</v>
      </c>
    </row>
  </sheetData>
  <mergeCells count="3">
    <mergeCell ref="A1:E1"/>
    <mergeCell ref="B14:D14"/>
    <mergeCell ref="B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B21" sqref="B21"/>
    </sheetView>
  </sheetViews>
  <sheetFormatPr defaultRowHeight="15" x14ac:dyDescent="0.25"/>
  <cols>
    <col min="3" max="3" width="18.28515625" customWidth="1"/>
    <col min="4" max="5" width="18.42578125" customWidth="1"/>
    <col min="6" max="6" width="18.28515625" customWidth="1"/>
  </cols>
  <sheetData>
    <row r="1" spans="1:6" x14ac:dyDescent="0.25">
      <c r="A1" s="10" t="s">
        <v>0</v>
      </c>
      <c r="B1" s="11"/>
      <c r="C1" s="11"/>
      <c r="D1" s="11"/>
      <c r="E1" s="11"/>
      <c r="F1" s="11"/>
    </row>
    <row r="3" spans="1:6" ht="30" customHeight="1" x14ac:dyDescent="0.25">
      <c r="A3" s="2" t="s">
        <v>1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</row>
    <row r="4" spans="1:6" x14ac:dyDescent="0.25">
      <c r="A4" s="1" t="s">
        <v>2</v>
      </c>
      <c r="B4" s="1" t="s">
        <v>19</v>
      </c>
      <c r="C4" s="1">
        <v>245</v>
      </c>
      <c r="D4" s="3">
        <v>0.1</v>
      </c>
      <c r="E4" s="1">
        <v>3265</v>
      </c>
      <c r="F4" s="1">
        <f>D4*E4</f>
        <v>326.5</v>
      </c>
    </row>
    <row r="5" spans="1:6" x14ac:dyDescent="0.25">
      <c r="A5" s="1" t="s">
        <v>3</v>
      </c>
      <c r="B5" s="1" t="s">
        <v>20</v>
      </c>
      <c r="C5" s="1">
        <v>289</v>
      </c>
      <c r="D5" s="3">
        <v>0.08</v>
      </c>
      <c r="E5" s="1">
        <v>4568</v>
      </c>
      <c r="F5" s="1">
        <f t="shared" ref="F5:F15" si="0">D5*E5</f>
        <v>365.44</v>
      </c>
    </row>
    <row r="6" spans="1:6" x14ac:dyDescent="0.25">
      <c r="A6" s="1" t="s">
        <v>4</v>
      </c>
      <c r="B6" s="1" t="s">
        <v>21</v>
      </c>
      <c r="C6" s="1">
        <v>356</v>
      </c>
      <c r="D6" s="3">
        <v>0.05</v>
      </c>
      <c r="E6" s="1">
        <v>4500</v>
      </c>
      <c r="F6" s="1">
        <f t="shared" si="0"/>
        <v>225</v>
      </c>
    </row>
    <row r="7" spans="1:6" x14ac:dyDescent="0.25">
      <c r="A7" s="1" t="s">
        <v>5</v>
      </c>
      <c r="B7" s="1" t="s">
        <v>22</v>
      </c>
      <c r="C7" s="1">
        <v>657</v>
      </c>
      <c r="D7" s="3">
        <v>0.11</v>
      </c>
      <c r="E7" s="1">
        <v>6804</v>
      </c>
      <c r="F7" s="1">
        <f t="shared" si="0"/>
        <v>748.44</v>
      </c>
    </row>
    <row r="8" spans="1:6" x14ac:dyDescent="0.25">
      <c r="A8" s="1" t="s">
        <v>6</v>
      </c>
      <c r="B8" s="1" t="s">
        <v>23</v>
      </c>
      <c r="C8" s="1">
        <v>568</v>
      </c>
      <c r="D8" s="3">
        <v>0.09</v>
      </c>
      <c r="E8" s="1">
        <v>6759</v>
      </c>
      <c r="F8" s="1">
        <f t="shared" si="0"/>
        <v>608.30999999999995</v>
      </c>
    </row>
    <row r="9" spans="1:6" x14ac:dyDescent="0.25">
      <c r="A9" s="1" t="s">
        <v>7</v>
      </c>
      <c r="B9" s="1" t="s">
        <v>24</v>
      </c>
      <c r="C9" s="1">
        <v>849</v>
      </c>
      <c r="D9" s="3">
        <v>0.12</v>
      </c>
      <c r="E9" s="1">
        <v>4673</v>
      </c>
      <c r="F9" s="1">
        <f t="shared" si="0"/>
        <v>560.76</v>
      </c>
    </row>
    <row r="10" spans="1:6" x14ac:dyDescent="0.25">
      <c r="A10" s="1" t="s">
        <v>8</v>
      </c>
      <c r="B10" s="1" t="s">
        <v>25</v>
      </c>
      <c r="C10" s="1">
        <v>409</v>
      </c>
      <c r="D10" s="3">
        <v>0.21</v>
      </c>
      <c r="E10" s="1">
        <v>5677</v>
      </c>
      <c r="F10" s="1">
        <f t="shared" si="0"/>
        <v>1192.1699999999998</v>
      </c>
    </row>
    <row r="11" spans="1:6" x14ac:dyDescent="0.25">
      <c r="A11" s="1" t="s">
        <v>9</v>
      </c>
      <c r="B11" s="1" t="s">
        <v>26</v>
      </c>
      <c r="C11" s="1">
        <v>386</v>
      </c>
      <c r="D11" s="3">
        <v>0.46</v>
      </c>
      <c r="E11" s="1">
        <v>6836</v>
      </c>
      <c r="F11" s="1">
        <f t="shared" si="0"/>
        <v>3144.56</v>
      </c>
    </row>
    <row r="12" spans="1:6" x14ac:dyDescent="0.25">
      <c r="A12" s="1" t="s">
        <v>10</v>
      </c>
      <c r="B12" s="1" t="s">
        <v>27</v>
      </c>
      <c r="C12" s="1">
        <v>598</v>
      </c>
      <c r="D12" s="3">
        <v>0.06</v>
      </c>
      <c r="E12" s="1">
        <v>3534</v>
      </c>
      <c r="F12" s="1">
        <f t="shared" si="0"/>
        <v>212.04</v>
      </c>
    </row>
    <row r="13" spans="1:6" x14ac:dyDescent="0.25">
      <c r="A13" s="1" t="s">
        <v>11</v>
      </c>
      <c r="B13" s="1" t="s">
        <v>28</v>
      </c>
      <c r="C13" s="1">
        <v>4569</v>
      </c>
      <c r="D13" s="3">
        <v>0.03</v>
      </c>
      <c r="E13" s="1">
        <v>5789</v>
      </c>
      <c r="F13" s="1">
        <f t="shared" si="0"/>
        <v>173.67</v>
      </c>
    </row>
    <row r="14" spans="1:6" x14ac:dyDescent="0.25">
      <c r="A14" s="1" t="s">
        <v>12</v>
      </c>
      <c r="B14" s="1" t="s">
        <v>29</v>
      </c>
      <c r="C14" s="1">
        <v>239</v>
      </c>
      <c r="D14" s="3">
        <v>0.02</v>
      </c>
      <c r="E14" s="1">
        <v>4673</v>
      </c>
      <c r="F14" s="1">
        <f t="shared" si="0"/>
        <v>93.460000000000008</v>
      </c>
    </row>
    <row r="15" spans="1:6" x14ac:dyDescent="0.25">
      <c r="A15" s="1" t="s">
        <v>13</v>
      </c>
      <c r="B15" s="1" t="s">
        <v>30</v>
      </c>
      <c r="C15" s="1">
        <v>590</v>
      </c>
      <c r="D15" s="3">
        <v>0.01</v>
      </c>
      <c r="E15" s="1">
        <v>6785</v>
      </c>
      <c r="F15" s="1">
        <f t="shared" si="0"/>
        <v>67.849999999999994</v>
      </c>
    </row>
    <row r="18" spans="3:6" x14ac:dyDescent="0.25">
      <c r="C18" s="9" t="s">
        <v>31</v>
      </c>
      <c r="D18" s="9"/>
      <c r="E18" s="9"/>
      <c r="F18" s="1">
        <f>MAX(F4,F15)</f>
        <v>326.5</v>
      </c>
    </row>
    <row r="19" spans="3:6" x14ac:dyDescent="0.25">
      <c r="C19" s="9" t="s">
        <v>32</v>
      </c>
      <c r="D19" s="9"/>
      <c r="E19" s="9"/>
      <c r="F19" s="1">
        <f>MIN(F4,F15)</f>
        <v>67.849999999999994</v>
      </c>
    </row>
    <row r="20" spans="3:6" x14ac:dyDescent="0.25">
      <c r="C20" s="9" t="s">
        <v>33</v>
      </c>
      <c r="D20" s="9"/>
      <c r="E20" s="9"/>
      <c r="F20" s="1">
        <f>AVERAGE(F4,F15)</f>
        <v>197.17500000000001</v>
      </c>
    </row>
    <row r="21" spans="3:6" x14ac:dyDescent="0.25">
      <c r="C21" s="9" t="s">
        <v>34</v>
      </c>
      <c r="D21" s="9"/>
      <c r="E21" s="9"/>
      <c r="F21" s="3">
        <f>AVERAGE(D4,D15)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6"/>
  <sheetViews>
    <sheetView zoomScale="120" zoomScaleNormal="120" workbookViewId="0">
      <selection activeCell="F15" sqref="F15"/>
    </sheetView>
  </sheetViews>
  <sheetFormatPr defaultRowHeight="11.25" x14ac:dyDescent="0.2"/>
  <cols>
    <col min="1" max="1" width="18.42578125" style="4" customWidth="1"/>
    <col min="2" max="16384" width="9.140625" style="4"/>
  </cols>
  <sheetData>
    <row r="1" spans="1:6" x14ac:dyDescent="0.2">
      <c r="A1" s="14" t="s">
        <v>35</v>
      </c>
      <c r="B1" s="15"/>
      <c r="C1" s="15"/>
      <c r="D1" s="15"/>
      <c r="E1" s="15"/>
      <c r="F1" s="15"/>
    </row>
    <row r="2" spans="1:6" x14ac:dyDescent="0.2">
      <c r="A2" s="17" t="s">
        <v>36</v>
      </c>
      <c r="B2" s="17" t="s">
        <v>37</v>
      </c>
      <c r="C2" s="16" t="s">
        <v>39</v>
      </c>
      <c r="D2" s="16"/>
      <c r="E2" s="16"/>
      <c r="F2" s="17" t="s">
        <v>42</v>
      </c>
    </row>
    <row r="3" spans="1:6" ht="45.75" customHeight="1" x14ac:dyDescent="0.2">
      <c r="A3" s="17"/>
      <c r="B3" s="17"/>
      <c r="C3" s="5" t="s">
        <v>40</v>
      </c>
      <c r="D3" s="5" t="s">
        <v>38</v>
      </c>
      <c r="E3" s="5" t="s">
        <v>41</v>
      </c>
      <c r="F3" s="17"/>
    </row>
    <row r="4" spans="1:6" x14ac:dyDescent="0.2">
      <c r="A4" s="6" t="s">
        <v>46</v>
      </c>
      <c r="B4" s="6">
        <v>4200</v>
      </c>
      <c r="C4" s="6">
        <v>240</v>
      </c>
      <c r="D4" s="6">
        <v>29</v>
      </c>
      <c r="E4" s="6">
        <f>C4+D4</f>
        <v>269</v>
      </c>
      <c r="F4" s="6">
        <f>B4*E4</f>
        <v>1129800</v>
      </c>
    </row>
    <row r="5" spans="1:6" x14ac:dyDescent="0.2">
      <c r="A5" s="6" t="s">
        <v>47</v>
      </c>
      <c r="B5" s="6">
        <v>9500</v>
      </c>
      <c r="C5" s="6">
        <v>103</v>
      </c>
      <c r="D5" s="6">
        <v>104</v>
      </c>
      <c r="E5" s="6">
        <f t="shared" ref="E5:E11" si="0">C5+D5</f>
        <v>207</v>
      </c>
      <c r="F5" s="6">
        <f t="shared" ref="F5:F11" si="1">B5*E5</f>
        <v>1966500</v>
      </c>
    </row>
    <row r="6" spans="1:6" hidden="1" x14ac:dyDescent="0.2">
      <c r="A6" s="6" t="s">
        <v>48</v>
      </c>
      <c r="B6" s="6">
        <v>6250</v>
      </c>
      <c r="C6" s="6">
        <v>76</v>
      </c>
      <c r="D6" s="6">
        <v>45</v>
      </c>
      <c r="E6" s="6">
        <f t="shared" si="0"/>
        <v>121</v>
      </c>
      <c r="F6" s="6">
        <f t="shared" si="1"/>
        <v>756250</v>
      </c>
    </row>
    <row r="7" spans="1:6" x14ac:dyDescent="0.2">
      <c r="A7" s="6" t="s">
        <v>49</v>
      </c>
      <c r="B7" s="6">
        <v>12750</v>
      </c>
      <c r="C7" s="6">
        <v>10</v>
      </c>
      <c r="D7" s="6">
        <v>17</v>
      </c>
      <c r="E7" s="6">
        <f t="shared" si="0"/>
        <v>27</v>
      </c>
      <c r="F7" s="6">
        <f t="shared" si="1"/>
        <v>344250</v>
      </c>
    </row>
    <row r="8" spans="1:6" x14ac:dyDescent="0.2">
      <c r="A8" s="6" t="s">
        <v>50</v>
      </c>
      <c r="B8" s="6">
        <v>13790</v>
      </c>
      <c r="C8" s="6">
        <v>57</v>
      </c>
      <c r="D8" s="6">
        <v>45</v>
      </c>
      <c r="E8" s="6">
        <f t="shared" si="0"/>
        <v>102</v>
      </c>
      <c r="F8" s="6">
        <f t="shared" si="1"/>
        <v>1406580</v>
      </c>
    </row>
    <row r="9" spans="1:6" hidden="1" x14ac:dyDescent="0.2">
      <c r="A9" s="6" t="s">
        <v>51</v>
      </c>
      <c r="B9" s="6">
        <v>4620</v>
      </c>
      <c r="C9" s="6">
        <v>104</v>
      </c>
      <c r="D9" s="6">
        <v>120</v>
      </c>
      <c r="E9" s="6">
        <f t="shared" si="0"/>
        <v>224</v>
      </c>
      <c r="F9" s="6">
        <f t="shared" si="1"/>
        <v>1034880</v>
      </c>
    </row>
    <row r="10" spans="1:6" hidden="1" x14ac:dyDescent="0.2">
      <c r="A10" s="6" t="s">
        <v>52</v>
      </c>
      <c r="B10" s="6">
        <v>450</v>
      </c>
      <c r="C10" s="6">
        <v>72</v>
      </c>
      <c r="D10" s="6">
        <v>55</v>
      </c>
      <c r="E10" s="6">
        <f t="shared" si="0"/>
        <v>127</v>
      </c>
      <c r="F10" s="6">
        <f t="shared" si="1"/>
        <v>57150</v>
      </c>
    </row>
    <row r="11" spans="1:6" hidden="1" x14ac:dyDescent="0.2">
      <c r="A11" s="6" t="s">
        <v>53</v>
      </c>
      <c r="B11" s="6">
        <v>120</v>
      </c>
      <c r="C11" s="6">
        <v>516</v>
      </c>
      <c r="D11" s="6">
        <v>247</v>
      </c>
      <c r="E11" s="6">
        <f t="shared" si="0"/>
        <v>763</v>
      </c>
      <c r="F11" s="6">
        <f t="shared" si="1"/>
        <v>91560</v>
      </c>
    </row>
    <row r="12" spans="1:6" hidden="1" x14ac:dyDescent="0.2">
      <c r="A12" s="7" t="s">
        <v>45</v>
      </c>
      <c r="B12" s="6"/>
      <c r="C12" s="6"/>
      <c r="D12" s="6"/>
      <c r="E12" s="6"/>
      <c r="F12" s="6">
        <f>SUM(F4:F11)</f>
        <v>6786970</v>
      </c>
    </row>
    <row r="15" spans="1:6" x14ac:dyDescent="0.2">
      <c r="A15" s="12" t="s">
        <v>43</v>
      </c>
      <c r="B15" s="13"/>
      <c r="C15" s="6">
        <f>MAX(C4:C11)</f>
        <v>516</v>
      </c>
      <c r="D15" s="6">
        <f>MAX(D4:D11)</f>
        <v>247</v>
      </c>
      <c r="F15" s="6">
        <f>MAX(F4:F11)</f>
        <v>1966500</v>
      </c>
    </row>
    <row r="16" spans="1:6" x14ac:dyDescent="0.2">
      <c r="A16" s="12" t="s">
        <v>44</v>
      </c>
      <c r="B16" s="13"/>
      <c r="C16" s="6">
        <f>MIN(C4:C11)</f>
        <v>10</v>
      </c>
      <c r="D16" s="6">
        <f>MIN(D4:D11)</f>
        <v>17</v>
      </c>
      <c r="F16" s="6">
        <f>MIN(F4:F11)</f>
        <v>57150</v>
      </c>
    </row>
  </sheetData>
  <autoFilter ref="B4:B12" xr:uid="{00000000-0009-0000-0000-000001000000}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L4" sqref="L4"/>
    </sheetView>
  </sheetViews>
  <sheetFormatPr defaultRowHeight="15" x14ac:dyDescent="0.25"/>
  <cols>
    <col min="1" max="1" width="30" customWidth="1"/>
  </cols>
  <sheetData>
    <row r="1" spans="1:8" x14ac:dyDescent="0.25">
      <c r="A1" s="10" t="s">
        <v>54</v>
      </c>
      <c r="B1" s="10"/>
      <c r="C1" s="10"/>
      <c r="D1" s="10"/>
      <c r="E1" s="10"/>
      <c r="F1" s="10"/>
      <c r="G1" s="10"/>
      <c r="H1" s="10"/>
    </row>
    <row r="3" spans="1:8" x14ac:dyDescent="0.25">
      <c r="A3" t="s">
        <v>55</v>
      </c>
      <c r="B3">
        <v>1970</v>
      </c>
      <c r="C3">
        <v>1979</v>
      </c>
      <c r="D3">
        <v>1988</v>
      </c>
      <c r="E3">
        <v>1997</v>
      </c>
      <c r="F3">
        <v>2006</v>
      </c>
      <c r="G3">
        <v>2015</v>
      </c>
      <c r="H3">
        <v>2024</v>
      </c>
    </row>
    <row r="4" spans="1:8" x14ac:dyDescent="0.25">
      <c r="A4" t="s">
        <v>56</v>
      </c>
      <c r="B4">
        <v>130.1</v>
      </c>
      <c r="C4">
        <v>137.6</v>
      </c>
      <c r="D4">
        <v>147.4</v>
      </c>
      <c r="E4">
        <v>148.30000000000001</v>
      </c>
      <c r="F4">
        <v>148.1</v>
      </c>
      <c r="G4">
        <v>140.1</v>
      </c>
      <c r="H4" s="8" t="s">
        <v>57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8.1</vt:lpstr>
      <vt:lpstr>8.2</vt:lpstr>
      <vt:lpstr>8.3</vt:lpstr>
      <vt:lpstr>8.4</vt:lpstr>
      <vt:lpstr>9.1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Sisadmin 2</cp:lastModifiedBy>
  <dcterms:created xsi:type="dcterms:W3CDTF">2023-11-15T07:24:45Z</dcterms:created>
  <dcterms:modified xsi:type="dcterms:W3CDTF">2024-04-16T08:44:47Z</dcterms:modified>
</cp:coreProperties>
</file>