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06"/>
  <workbookPr defaultThemeVersion="124226"/>
  <mc:AlternateContent xmlns:mc="http://schemas.openxmlformats.org/markup-compatibility/2006">
    <mc:Choice Requires="x15">
      <x15ac:absPath xmlns:x15ac="http://schemas.microsoft.com/office/spreadsheetml/2010/11/ac" url="https://unimelbcloud.sharepoint.com/teams/BiodiversityFootprintWorkingGroup/Shared Documents/General/footprint tool/LC-Impact/LC-Impact/2-climate change/"/>
    </mc:Choice>
  </mc:AlternateContent>
  <xr:revisionPtr revIDLastSave="0" documentId="11_7E64C1E8910561FD8059184D6E27E841FFFC4DAD" xr6:coauthVersionLast="47" xr6:coauthVersionMax="47" xr10:uidLastSave="{00000000-0000-0000-0000-000000000000}"/>
  <bookViews>
    <workbookView xWindow="22400" yWindow="5560" windowWidth="28800" windowHeight="11840" firstSheet="6" activeTab="6" xr2:uid="{00000000-000D-0000-FFFF-FFFF00000000}"/>
  </bookViews>
  <sheets>
    <sheet name="About" sheetId="1" r:id="rId1"/>
    <sheet name="IPCC data" sheetId="2" r:id="rId2"/>
    <sheet name="AGWP calculation" sheetId="3" r:id="rId3"/>
    <sheet name="Temperature factor" sheetId="5" r:id="rId4"/>
    <sheet name="Human health" sheetId="6" r:id="rId5"/>
    <sheet name="Ecosystems" sheetId="7" r:id="rId6"/>
    <sheet name=" Characterization factors" sheetId="10"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K3" i="2" s="1"/>
  <c r="J4" i="2"/>
  <c r="K4" i="2" s="1"/>
  <c r="J5" i="2"/>
  <c r="K5" i="2" s="1"/>
  <c r="M5" i="2" s="1"/>
  <c r="B5" i="3" s="1"/>
  <c r="L5" i="2"/>
  <c r="J7" i="2"/>
  <c r="K7" i="2" s="1"/>
  <c r="J8" i="2"/>
  <c r="J9" i="2"/>
  <c r="K9" i="2" s="1"/>
  <c r="J10" i="2"/>
  <c r="K10" i="2"/>
  <c r="L10" i="2"/>
  <c r="J11" i="2"/>
  <c r="L11" i="2" s="1"/>
  <c r="K11" i="2"/>
  <c r="J12" i="2"/>
  <c r="J14" i="2"/>
  <c r="K14" i="2" s="1"/>
  <c r="L14" i="2"/>
  <c r="J15" i="2"/>
  <c r="J16" i="2"/>
  <c r="L16" i="2" s="1"/>
  <c r="K16" i="2"/>
  <c r="M16" i="2" s="1"/>
  <c r="B16" i="3" s="1"/>
  <c r="J17" i="2"/>
  <c r="L17" i="2" s="1"/>
  <c r="J18" i="2"/>
  <c r="K18" i="2" s="1"/>
  <c r="J19" i="2"/>
  <c r="K19" i="2"/>
  <c r="M19" i="2" s="1"/>
  <c r="B19" i="3" s="1"/>
  <c r="L19" i="2"/>
  <c r="J20" i="2"/>
  <c r="K20" i="2" s="1"/>
  <c r="J21" i="2"/>
  <c r="L21" i="2" s="1"/>
  <c r="J22" i="2"/>
  <c r="K22" i="2" s="1"/>
  <c r="J23" i="2"/>
  <c r="K23" i="2" s="1"/>
  <c r="J24" i="2"/>
  <c r="K24" i="2" s="1"/>
  <c r="J25" i="2"/>
  <c r="J26" i="2"/>
  <c r="K26" i="2" s="1"/>
  <c r="J28" i="2"/>
  <c r="K28" i="2"/>
  <c r="M28" i="2" s="1"/>
  <c r="B28" i="3" s="1"/>
  <c r="L28" i="2"/>
  <c r="J29" i="2"/>
  <c r="K29" i="2" s="1"/>
  <c r="J30" i="2"/>
  <c r="K30" i="2" s="1"/>
  <c r="J31" i="2"/>
  <c r="K31" i="2" s="1"/>
  <c r="J32" i="2"/>
  <c r="K32" i="2" s="1"/>
  <c r="L32" i="2"/>
  <c r="J33" i="2"/>
  <c r="K33" i="2" s="1"/>
  <c r="L33" i="2"/>
  <c r="J34" i="2"/>
  <c r="J35" i="2"/>
  <c r="K35" i="2" s="1"/>
  <c r="J36" i="2"/>
  <c r="K36" i="2" s="1"/>
  <c r="J37" i="2"/>
  <c r="K37" i="2" s="1"/>
  <c r="J38" i="2"/>
  <c r="L38" i="2" s="1"/>
  <c r="K38" i="2"/>
  <c r="J39" i="2"/>
  <c r="K39" i="2" s="1"/>
  <c r="J40" i="2"/>
  <c r="K40" i="2" s="1"/>
  <c r="L40" i="2"/>
  <c r="J41" i="2"/>
  <c r="K41" i="2" s="1"/>
  <c r="M41" i="2" s="1"/>
  <c r="B41" i="3" s="1"/>
  <c r="L41" i="2"/>
  <c r="J42" i="2"/>
  <c r="J43" i="2"/>
  <c r="K43" i="2" s="1"/>
  <c r="J44" i="2"/>
  <c r="K44" i="2" s="1"/>
  <c r="J45" i="2"/>
  <c r="K45" i="2"/>
  <c r="M45" i="2" s="1"/>
  <c r="B45" i="3" s="1"/>
  <c r="L45" i="2"/>
  <c r="J46" i="2"/>
  <c r="L46" i="2" s="1"/>
  <c r="K46" i="2"/>
  <c r="J47" i="2"/>
  <c r="K47" i="2" s="1"/>
  <c r="J48" i="2"/>
  <c r="K48" i="2" s="1"/>
  <c r="L48" i="2"/>
  <c r="J49" i="2"/>
  <c r="K49" i="2" s="1"/>
  <c r="J50" i="2"/>
  <c r="J51" i="2"/>
  <c r="K51" i="2" s="1"/>
  <c r="J52" i="2"/>
  <c r="K52" i="2" s="1"/>
  <c r="J53" i="2"/>
  <c r="K53" i="2"/>
  <c r="M53" i="2" s="1"/>
  <c r="B53" i="3" s="1"/>
  <c r="L53" i="2"/>
  <c r="B54" i="3"/>
  <c r="B55" i="3"/>
  <c r="B56" i="3"/>
  <c r="B57" i="3"/>
  <c r="B58" i="3"/>
  <c r="B59" i="3"/>
  <c r="J60" i="2"/>
  <c r="K60" i="2" s="1"/>
  <c r="J61" i="2"/>
  <c r="K61" i="2" s="1"/>
  <c r="M61" i="2" s="1"/>
  <c r="B61" i="3" s="1"/>
  <c r="L61" i="2"/>
  <c r="B62" i="3"/>
  <c r="B63" i="3"/>
  <c r="B64" i="3"/>
  <c r="B65" i="3"/>
  <c r="B66" i="3"/>
  <c r="J68" i="2"/>
  <c r="L68" i="2" s="1"/>
  <c r="K68" i="2"/>
  <c r="J69" i="2"/>
  <c r="K69" i="2" s="1"/>
  <c r="J70" i="2"/>
  <c r="K70" i="2" s="1"/>
  <c r="J71" i="2"/>
  <c r="K71" i="2" s="1"/>
  <c r="J72" i="2"/>
  <c r="K72" i="2" s="1"/>
  <c r="J73" i="2"/>
  <c r="J75" i="2"/>
  <c r="L75" i="2" s="1"/>
  <c r="J76" i="2"/>
  <c r="L76" i="2" s="1"/>
  <c r="K76" i="2"/>
  <c r="M76" i="2" s="1"/>
  <c r="B76" i="3" s="1"/>
  <c r="J77" i="2"/>
  <c r="L77" i="2" s="1"/>
  <c r="J78" i="2"/>
  <c r="K78" i="2" s="1"/>
  <c r="J79" i="2"/>
  <c r="L79" i="2" s="1"/>
  <c r="J80" i="2"/>
  <c r="K80" i="2" s="1"/>
  <c r="J81" i="2"/>
  <c r="K81" i="2" s="1"/>
  <c r="J82" i="2"/>
  <c r="J83" i="2"/>
  <c r="K83" i="2" s="1"/>
  <c r="M83" i="2" s="1"/>
  <c r="B83" i="3" s="1"/>
  <c r="L83" i="2"/>
  <c r="J84" i="2"/>
  <c r="L84" i="2" s="1"/>
  <c r="K84" i="2"/>
  <c r="J86" i="2"/>
  <c r="L86" i="2" s="1"/>
  <c r="J87" i="2"/>
  <c r="K87" i="2" s="1"/>
  <c r="J88" i="2"/>
  <c r="K88" i="2"/>
  <c r="M88" i="2" s="1"/>
  <c r="B88" i="3" s="1"/>
  <c r="L88" i="2"/>
  <c r="J89" i="2"/>
  <c r="K89" i="2" s="1"/>
  <c r="J90" i="2"/>
  <c r="K90" i="2" s="1"/>
  <c r="J91" i="2"/>
  <c r="J92" i="2"/>
  <c r="K92" i="2" s="1"/>
  <c r="J93" i="2"/>
  <c r="L93" i="2" s="1"/>
  <c r="J94" i="2"/>
  <c r="L94" i="2" s="1"/>
  <c r="J95" i="2"/>
  <c r="K95" i="2"/>
  <c r="L95" i="2"/>
  <c r="J96" i="2"/>
  <c r="K96" i="2" s="1"/>
  <c r="J97" i="2"/>
  <c r="K97" i="2" s="1"/>
  <c r="J98" i="2"/>
  <c r="K98" i="2" s="1"/>
  <c r="J99" i="2"/>
  <c r="J100" i="2"/>
  <c r="K100" i="2" s="1"/>
  <c r="J101" i="2"/>
  <c r="L101" i="2" s="1"/>
  <c r="J102" i="2"/>
  <c r="L102" i="2" s="1"/>
  <c r="J103" i="2"/>
  <c r="K103" i="2"/>
  <c r="L103" i="2"/>
  <c r="B104" i="3"/>
  <c r="B105" i="3"/>
  <c r="B106" i="3"/>
  <c r="B107" i="3"/>
  <c r="J108" i="2"/>
  <c r="K108" i="2" s="1"/>
  <c r="M108" i="2" s="1"/>
  <c r="B108" i="3" s="1"/>
  <c r="L108" i="2"/>
  <c r="J110" i="2"/>
  <c r="L110" i="2" s="1"/>
  <c r="J111" i="2"/>
  <c r="L111" i="2" s="1"/>
  <c r="J112" i="2"/>
  <c r="K112" i="2"/>
  <c r="L112" i="2"/>
  <c r="M112" i="2" s="1"/>
  <c r="B112" i="3" s="1"/>
  <c r="J113" i="2"/>
  <c r="K113" i="2"/>
  <c r="M113" i="2" s="1"/>
  <c r="B113" i="3" s="1"/>
  <c r="L113" i="2"/>
  <c r="J114" i="2"/>
  <c r="K114" i="2" s="1"/>
  <c r="J115" i="2"/>
  <c r="K115" i="2" s="1"/>
  <c r="J116" i="2"/>
  <c r="J117" i="2"/>
  <c r="K117" i="2" s="1"/>
  <c r="M117" i="2" s="1"/>
  <c r="B117" i="3" s="1"/>
  <c r="L117" i="2"/>
  <c r="J118" i="2"/>
  <c r="L118" i="2" s="1"/>
  <c r="K118" i="2"/>
  <c r="J119" i="2"/>
  <c r="L119" i="2" s="1"/>
  <c r="K119" i="2"/>
  <c r="M119" i="2" s="1"/>
  <c r="B119" i="3" s="1"/>
  <c r="J120" i="2"/>
  <c r="L120" i="2" s="1"/>
  <c r="J121" i="2"/>
  <c r="K121" i="2"/>
  <c r="L121" i="2"/>
  <c r="J122" i="2"/>
  <c r="K122" i="2" s="1"/>
  <c r="J123" i="2"/>
  <c r="K123" i="2" s="1"/>
  <c r="J124" i="2"/>
  <c r="J125" i="2"/>
  <c r="K125" i="2" s="1"/>
  <c r="B126" i="3"/>
  <c r="J127" i="2"/>
  <c r="K127" i="2" s="1"/>
  <c r="J128" i="2"/>
  <c r="J129" i="2"/>
  <c r="K129" i="2" s="1"/>
  <c r="J130" i="2"/>
  <c r="L130" i="2" s="1"/>
  <c r="J131" i="2"/>
  <c r="L131" i="2" s="1"/>
  <c r="J132" i="2"/>
  <c r="K132" i="2" s="1"/>
  <c r="J133" i="2"/>
  <c r="L133" i="2" s="1"/>
  <c r="K133" i="2"/>
  <c r="J134" i="2"/>
  <c r="K134" i="2" s="1"/>
  <c r="J135" i="2"/>
  <c r="K135" i="2" s="1"/>
  <c r="J136" i="2"/>
  <c r="J137" i="2"/>
  <c r="L137" i="2" s="1"/>
  <c r="J138" i="2"/>
  <c r="L138" i="2" s="1"/>
  <c r="J139" i="2"/>
  <c r="L139" i="2" s="1"/>
  <c r="K139" i="2"/>
  <c r="M139" i="2" s="1"/>
  <c r="B139" i="3" s="1"/>
  <c r="J140" i="2"/>
  <c r="K140" i="2" s="1"/>
  <c r="L140" i="2"/>
  <c r="J141" i="2"/>
  <c r="K141" i="2" s="1"/>
  <c r="L141" i="2"/>
  <c r="J142" i="2"/>
  <c r="L142" i="2" s="1"/>
  <c r="J143" i="2"/>
  <c r="K143" i="2" s="1"/>
  <c r="B144" i="3"/>
  <c r="J145" i="2"/>
  <c r="K145" i="2" s="1"/>
  <c r="L145" i="2"/>
  <c r="J146" i="2"/>
  <c r="K146" i="2" s="1"/>
  <c r="J147" i="2"/>
  <c r="K147" i="2" s="1"/>
  <c r="J148" i="2"/>
  <c r="J149" i="2"/>
  <c r="L149" i="2" s="1"/>
  <c r="K149" i="2"/>
  <c r="J150" i="2"/>
  <c r="K150" i="2"/>
  <c r="M150" i="2" s="1"/>
  <c r="B150" i="3" s="1"/>
  <c r="L150" i="2"/>
  <c r="J151" i="2"/>
  <c r="L151" i="2" s="1"/>
  <c r="K151" i="2"/>
  <c r="M151" i="2" s="1"/>
  <c r="B151" i="3" s="1"/>
  <c r="J152" i="2"/>
  <c r="K152" i="2" s="1"/>
  <c r="L152" i="2"/>
  <c r="J153" i="2"/>
  <c r="K153" i="2" s="1"/>
  <c r="L153" i="2"/>
  <c r="J154" i="2"/>
  <c r="L154" i="2" s="1"/>
  <c r="J155" i="2"/>
  <c r="K155" i="2" s="1"/>
  <c r="J156" i="2"/>
  <c r="J157" i="2"/>
  <c r="K157" i="2"/>
  <c r="L157" i="2"/>
  <c r="J158" i="2"/>
  <c r="K158" i="2"/>
  <c r="M158" i="2" s="1"/>
  <c r="L158" i="2"/>
  <c r="B158" i="3"/>
  <c r="J159" i="2"/>
  <c r="L159" i="2" s="1"/>
  <c r="J160" i="2"/>
  <c r="K160" i="2" s="1"/>
  <c r="L160" i="2"/>
  <c r="J161" i="2"/>
  <c r="K161" i="2" s="1"/>
  <c r="B162" i="3"/>
  <c r="J163" i="2"/>
  <c r="L163" i="2" s="1"/>
  <c r="J164" i="2"/>
  <c r="K164" i="2" s="1"/>
  <c r="J165" i="2"/>
  <c r="K165" i="2" s="1"/>
  <c r="J166" i="2"/>
  <c r="L166" i="2" s="1"/>
  <c r="K166" i="2"/>
  <c r="J167" i="2"/>
  <c r="K167" i="2" s="1"/>
  <c r="J168" i="2"/>
  <c r="J169" i="2"/>
  <c r="L169" i="2" s="1"/>
  <c r="K169" i="2"/>
  <c r="J170" i="2"/>
  <c r="K170" i="2" s="1"/>
  <c r="M170" i="2" s="1"/>
  <c r="B170" i="3" s="1"/>
  <c r="L170" i="2"/>
  <c r="J171" i="2"/>
  <c r="L171" i="2" s="1"/>
  <c r="J172" i="2"/>
  <c r="K172" i="2" s="1"/>
  <c r="J173" i="2"/>
  <c r="K173" i="2" s="1"/>
  <c r="L173" i="2"/>
  <c r="B174" i="3"/>
  <c r="B175" i="3"/>
  <c r="B176" i="3"/>
  <c r="J177" i="2"/>
  <c r="K177" i="2" s="1"/>
  <c r="L177" i="2"/>
  <c r="J178" i="2"/>
  <c r="L178" i="2" s="1"/>
  <c r="B179" i="3"/>
  <c r="J180" i="2"/>
  <c r="K180" i="2" s="1"/>
  <c r="L180" i="2"/>
  <c r="J181" i="2"/>
  <c r="K181" i="2" s="1"/>
  <c r="J182" i="2"/>
  <c r="K182" i="2" s="1"/>
  <c r="M182" i="2" s="1"/>
  <c r="B182" i="3" s="1"/>
  <c r="L182" i="2"/>
  <c r="J183" i="2"/>
  <c r="K183" i="2" s="1"/>
  <c r="J184" i="2"/>
  <c r="J185" i="2"/>
  <c r="K185" i="2" s="1"/>
  <c r="J186" i="2"/>
  <c r="L186" i="2" s="1"/>
  <c r="K186" i="2"/>
  <c r="J187" i="2"/>
  <c r="L187" i="2" s="1"/>
  <c r="K187" i="2"/>
  <c r="M187" i="2" s="1"/>
  <c r="B187" i="3" s="1"/>
  <c r="J188" i="2"/>
  <c r="K188" i="2" s="1"/>
  <c r="L188" i="2"/>
  <c r="M188" i="2" s="1"/>
  <c r="B188" i="3" s="1"/>
  <c r="J189" i="2"/>
  <c r="K189" i="2" s="1"/>
  <c r="J190" i="2"/>
  <c r="K190" i="2" s="1"/>
  <c r="J191" i="2"/>
  <c r="K191" i="2" s="1"/>
  <c r="J192" i="2"/>
  <c r="J193" i="2"/>
  <c r="K193" i="2"/>
  <c r="L193" i="2"/>
  <c r="J194" i="2"/>
  <c r="L194" i="2" s="1"/>
  <c r="J195" i="2"/>
  <c r="L195" i="2" s="1"/>
  <c r="J196" i="2"/>
  <c r="K196" i="2" s="1"/>
  <c r="J197" i="2"/>
  <c r="K197" i="2" s="1"/>
  <c r="J198" i="2"/>
  <c r="K198" i="2" s="1"/>
  <c r="J199" i="2"/>
  <c r="K199" i="2" s="1"/>
  <c r="J200" i="2"/>
  <c r="J201" i="2"/>
  <c r="K201" i="2"/>
  <c r="M201" i="2" s="1"/>
  <c r="B201" i="3" s="1"/>
  <c r="L201" i="2"/>
  <c r="J202" i="2"/>
  <c r="L202" i="2" s="1"/>
  <c r="K202" i="2"/>
  <c r="M202" i="2" s="1"/>
  <c r="B202" i="3" s="1"/>
  <c r="J203" i="2"/>
  <c r="L203" i="2" s="1"/>
  <c r="J204" i="2"/>
  <c r="K204" i="2" s="1"/>
  <c r="L204" i="2"/>
  <c r="J205" i="2"/>
  <c r="L205" i="2" s="1"/>
  <c r="J206" i="2"/>
  <c r="K206" i="2" s="1"/>
  <c r="J207" i="2"/>
  <c r="K207" i="2" s="1"/>
  <c r="B208" i="3"/>
  <c r="B209" i="3"/>
  <c r="J210" i="2"/>
  <c r="L210" i="2" s="1"/>
  <c r="J211" i="2"/>
  <c r="L211" i="2" s="1"/>
  <c r="J212" i="2"/>
  <c r="K212" i="2"/>
  <c r="L212" i="2"/>
  <c r="J213" i="2"/>
  <c r="K213" i="2"/>
  <c r="L213" i="2"/>
  <c r="J214" i="2"/>
  <c r="L214" i="2" s="1"/>
  <c r="K214" i="2"/>
  <c r="J215" i="2"/>
  <c r="K215" i="2" s="1"/>
  <c r="B67" i="3"/>
  <c r="Q65" i="6"/>
  <c r="Q60" i="6"/>
  <c r="P60" i="6"/>
  <c r="O60" i="6"/>
  <c r="N60" i="6"/>
  <c r="Q59" i="6"/>
  <c r="P59" i="6"/>
  <c r="O59" i="6"/>
  <c r="N59" i="6"/>
  <c r="Q58" i="6"/>
  <c r="P58" i="6"/>
  <c r="O58" i="6"/>
  <c r="N58" i="6"/>
  <c r="Q57" i="6"/>
  <c r="P57" i="6"/>
  <c r="O57" i="6"/>
  <c r="N57" i="6"/>
  <c r="Q56" i="6"/>
  <c r="P56" i="6"/>
  <c r="O56" i="6"/>
  <c r="N56" i="6"/>
  <c r="Q55" i="6"/>
  <c r="P55" i="6"/>
  <c r="O55" i="6"/>
  <c r="N55" i="6"/>
  <c r="Q54" i="6"/>
  <c r="P54" i="6"/>
  <c r="O54" i="6"/>
  <c r="N54" i="6"/>
  <c r="Q53" i="6"/>
  <c r="P53" i="6"/>
  <c r="O53" i="6"/>
  <c r="N53" i="6"/>
  <c r="Q52" i="6"/>
  <c r="P52" i="6"/>
  <c r="O52" i="6"/>
  <c r="N52" i="6"/>
  <c r="Q51" i="6"/>
  <c r="P51" i="6"/>
  <c r="O51" i="6"/>
  <c r="N51" i="6"/>
  <c r="Q50" i="6"/>
  <c r="P50" i="6"/>
  <c r="O50" i="6"/>
  <c r="N50" i="6"/>
  <c r="Q49" i="6"/>
  <c r="P49" i="6"/>
  <c r="O49" i="6"/>
  <c r="N49" i="6"/>
  <c r="Q48" i="6"/>
  <c r="P48" i="6"/>
  <c r="O48" i="6"/>
  <c r="N48" i="6"/>
  <c r="Q47" i="6"/>
  <c r="P47" i="6"/>
  <c r="O47" i="6"/>
  <c r="N47" i="6"/>
  <c r="Q46" i="6"/>
  <c r="P46" i="6"/>
  <c r="O46" i="6"/>
  <c r="N46" i="6"/>
  <c r="Q45" i="6"/>
  <c r="P45" i="6"/>
  <c r="O45" i="6"/>
  <c r="N45" i="6"/>
  <c r="Q44" i="6"/>
  <c r="P44" i="6"/>
  <c r="O44" i="6"/>
  <c r="N44" i="6"/>
  <c r="Q43" i="6"/>
  <c r="P43" i="6"/>
  <c r="O43" i="6"/>
  <c r="N43" i="6"/>
  <c r="Q42" i="6"/>
  <c r="P42" i="6"/>
  <c r="O42" i="6"/>
  <c r="N42" i="6"/>
  <c r="Q41" i="6"/>
  <c r="P41" i="6"/>
  <c r="O41" i="6"/>
  <c r="N41" i="6"/>
  <c r="Q40" i="6"/>
  <c r="P40" i="6"/>
  <c r="O40" i="6"/>
  <c r="N40" i="6"/>
  <c r="Q39" i="6"/>
  <c r="P39" i="6"/>
  <c r="O39" i="6"/>
  <c r="N39" i="6"/>
  <c r="Q38" i="6"/>
  <c r="P38" i="6"/>
  <c r="O38" i="6"/>
  <c r="N38" i="6"/>
  <c r="Q37" i="6"/>
  <c r="P37" i="6"/>
  <c r="O37" i="6"/>
  <c r="N37" i="6"/>
  <c r="Q36" i="6"/>
  <c r="P36" i="6"/>
  <c r="O36" i="6"/>
  <c r="N36" i="6"/>
  <c r="Q35" i="6"/>
  <c r="P35" i="6"/>
  <c r="O35" i="6"/>
  <c r="N35" i="6"/>
  <c r="Q34" i="6"/>
  <c r="P34" i="6"/>
  <c r="O34" i="6"/>
  <c r="N34" i="6"/>
  <c r="Q33" i="6"/>
  <c r="P33" i="6"/>
  <c r="O33" i="6"/>
  <c r="N33" i="6"/>
  <c r="Q32" i="6"/>
  <c r="P32" i="6"/>
  <c r="O32" i="6"/>
  <c r="N32" i="6"/>
  <c r="Q31" i="6"/>
  <c r="P31" i="6"/>
  <c r="O31" i="6"/>
  <c r="N31" i="6"/>
  <c r="Q30" i="6"/>
  <c r="P30" i="6"/>
  <c r="O30" i="6"/>
  <c r="N30" i="6"/>
  <c r="Q29" i="6"/>
  <c r="P29" i="6"/>
  <c r="O29" i="6"/>
  <c r="N29" i="6"/>
  <c r="Q28" i="6"/>
  <c r="P28" i="6"/>
  <c r="O28" i="6"/>
  <c r="N28" i="6"/>
  <c r="Q27" i="6"/>
  <c r="P27" i="6"/>
  <c r="O27" i="6"/>
  <c r="N27" i="6"/>
  <c r="Q26" i="6"/>
  <c r="P26" i="6"/>
  <c r="O26" i="6"/>
  <c r="N26" i="6"/>
  <c r="Q25" i="6"/>
  <c r="P25" i="6"/>
  <c r="O25" i="6"/>
  <c r="N25" i="6"/>
  <c r="Q24" i="6"/>
  <c r="P24" i="6"/>
  <c r="O24" i="6"/>
  <c r="N24" i="6"/>
  <c r="Q23" i="6"/>
  <c r="P23" i="6"/>
  <c r="O23" i="6"/>
  <c r="N23" i="6"/>
  <c r="Q22" i="6"/>
  <c r="P22" i="6"/>
  <c r="O22" i="6"/>
  <c r="N22" i="6"/>
  <c r="Q21" i="6"/>
  <c r="P21" i="6"/>
  <c r="O21" i="6"/>
  <c r="N21" i="6"/>
  <c r="Q20" i="6"/>
  <c r="P20" i="6"/>
  <c r="O20" i="6"/>
  <c r="N20" i="6"/>
  <c r="Q19" i="6"/>
  <c r="P19" i="6"/>
  <c r="O19" i="6"/>
  <c r="N19" i="6"/>
  <c r="Q18" i="6"/>
  <c r="P18" i="6"/>
  <c r="O18" i="6"/>
  <c r="N18" i="6"/>
  <c r="Q17" i="6"/>
  <c r="P17" i="6"/>
  <c r="O17" i="6"/>
  <c r="N17" i="6"/>
  <c r="Q16" i="6"/>
  <c r="P16" i="6"/>
  <c r="O16" i="6"/>
  <c r="N16" i="6"/>
  <c r="Q15" i="6"/>
  <c r="P15" i="6"/>
  <c r="O15" i="6"/>
  <c r="N15" i="6"/>
  <c r="Q14" i="6"/>
  <c r="P14" i="6"/>
  <c r="O14" i="6"/>
  <c r="N14" i="6"/>
  <c r="Q13" i="6"/>
  <c r="P13" i="6"/>
  <c r="O13" i="6"/>
  <c r="N13" i="6"/>
  <c r="Q12" i="6"/>
  <c r="P12" i="6"/>
  <c r="O12" i="6"/>
  <c r="N12" i="6"/>
  <c r="Q11" i="6"/>
  <c r="P11" i="6"/>
  <c r="O11" i="6"/>
  <c r="N11" i="6"/>
  <c r="Q10" i="6"/>
  <c r="P10" i="6"/>
  <c r="O10" i="6"/>
  <c r="N10" i="6"/>
  <c r="Q9" i="6"/>
  <c r="P9" i="6"/>
  <c r="O9" i="6"/>
  <c r="N9" i="6"/>
  <c r="Q8" i="6"/>
  <c r="P8" i="6"/>
  <c r="O8" i="6"/>
  <c r="N8" i="6"/>
  <c r="Q7" i="6"/>
  <c r="P7" i="6"/>
  <c r="O7" i="6"/>
  <c r="N7" i="6"/>
  <c r="Q6" i="6"/>
  <c r="P6" i="6"/>
  <c r="O6" i="6"/>
  <c r="N6" i="6"/>
  <c r="Q5" i="6"/>
  <c r="P5" i="6"/>
  <c r="O5" i="6"/>
  <c r="N5" i="6"/>
  <c r="Q4" i="6"/>
  <c r="P4" i="6"/>
  <c r="O4" i="6"/>
  <c r="N4" i="6"/>
  <c r="Q3" i="6"/>
  <c r="P3" i="6"/>
  <c r="O3" i="6"/>
  <c r="N3" i="6"/>
  <c r="Q2" i="6"/>
  <c r="P2" i="6"/>
  <c r="O2" i="6"/>
  <c r="N2" i="6"/>
  <c r="E30" i="5"/>
  <c r="H30" i="5" s="1"/>
  <c r="E31" i="5"/>
  <c r="H31" i="5" s="1"/>
  <c r="E32" i="5"/>
  <c r="H32" i="5" s="1"/>
  <c r="E33" i="5"/>
  <c r="H33" i="5" s="1"/>
  <c r="E29" i="5"/>
  <c r="D30" i="5"/>
  <c r="D31" i="5"/>
  <c r="G31" i="5" s="1"/>
  <c r="D32" i="5"/>
  <c r="G32" i="5" s="1"/>
  <c r="D39" i="5" s="1"/>
  <c r="D33" i="5"/>
  <c r="D29" i="5"/>
  <c r="G29" i="5" s="1"/>
  <c r="D36" i="5" s="1"/>
  <c r="C30" i="5"/>
  <c r="F30" i="5" s="1"/>
  <c r="D37" i="5" s="1"/>
  <c r="C31" i="5"/>
  <c r="F31" i="5" s="1"/>
  <c r="C32" i="5"/>
  <c r="C33" i="5"/>
  <c r="C29" i="5"/>
  <c r="F29" i="5" s="1"/>
  <c r="G33" i="5"/>
  <c r="G30" i="5"/>
  <c r="H29" i="5"/>
  <c r="M25" i="5"/>
  <c r="L25" i="5"/>
  <c r="K25" i="5"/>
  <c r="K6" i="2"/>
  <c r="L6" i="2"/>
  <c r="M6" i="2" s="1"/>
  <c r="K13" i="2"/>
  <c r="M13" i="2" s="1"/>
  <c r="L13" i="2"/>
  <c r="K27" i="2"/>
  <c r="L27" i="2"/>
  <c r="J54" i="2"/>
  <c r="K54" i="2" s="1"/>
  <c r="J55" i="2"/>
  <c r="K55" i="2"/>
  <c r="L55" i="2"/>
  <c r="J56" i="2"/>
  <c r="K56" i="2" s="1"/>
  <c r="J57" i="2"/>
  <c r="K57" i="2" s="1"/>
  <c r="J58" i="2"/>
  <c r="K58" i="2" s="1"/>
  <c r="J59" i="2"/>
  <c r="K59" i="2" s="1"/>
  <c r="J62" i="2"/>
  <c r="L62" i="2" s="1"/>
  <c r="K62" i="2"/>
  <c r="J63" i="2"/>
  <c r="K63" i="2" s="1"/>
  <c r="J64" i="2"/>
  <c r="L64" i="2" s="1"/>
  <c r="K64" i="2"/>
  <c r="J65" i="2"/>
  <c r="L65" i="2" s="1"/>
  <c r="K65" i="2"/>
  <c r="J66" i="2"/>
  <c r="K66" i="2" s="1"/>
  <c r="K67" i="2"/>
  <c r="L67" i="2"/>
  <c r="M67" i="2" s="1"/>
  <c r="K74" i="2"/>
  <c r="L74" i="2"/>
  <c r="M74" i="2"/>
  <c r="K85" i="2"/>
  <c r="L85" i="2"/>
  <c r="J104" i="2"/>
  <c r="K104" i="2" s="1"/>
  <c r="J105" i="2"/>
  <c r="K105" i="2" s="1"/>
  <c r="J106" i="2"/>
  <c r="K106" i="2" s="1"/>
  <c r="J107" i="2"/>
  <c r="K107" i="2" s="1"/>
  <c r="L107" i="2"/>
  <c r="K109" i="2"/>
  <c r="L109" i="2"/>
  <c r="J126" i="2"/>
  <c r="L126" i="2" s="1"/>
  <c r="K126" i="2"/>
  <c r="J144" i="2"/>
  <c r="K144" i="2" s="1"/>
  <c r="J162" i="2"/>
  <c r="L162" i="2" s="1"/>
  <c r="K162" i="2"/>
  <c r="J174" i="2"/>
  <c r="L174" i="2" s="1"/>
  <c r="K174" i="2"/>
  <c r="J175" i="2"/>
  <c r="K175" i="2" s="1"/>
  <c r="J176" i="2"/>
  <c r="L176" i="2" s="1"/>
  <c r="K176" i="2"/>
  <c r="J179" i="2"/>
  <c r="K179" i="2"/>
  <c r="M179" i="2" s="1"/>
  <c r="L179" i="2"/>
  <c r="J208" i="2"/>
  <c r="K208" i="2" s="1"/>
  <c r="J209" i="2"/>
  <c r="K209" i="2"/>
  <c r="M209" i="2" s="1"/>
  <c r="L209" i="2"/>
  <c r="P62" i="6"/>
  <c r="Q62" i="6"/>
  <c r="Q63" i="6" s="1"/>
  <c r="Q66" i="6" s="1"/>
  <c r="O62" i="6"/>
  <c r="N62" i="6"/>
  <c r="F33" i="5"/>
  <c r="D40" i="5" s="1"/>
  <c r="F32" i="5"/>
  <c r="H2" i="5"/>
  <c r="C6" i="5"/>
  <c r="D6" i="5"/>
  <c r="E6" i="5"/>
  <c r="C13" i="5" s="1"/>
  <c r="D13" i="5" s="1"/>
  <c r="C7" i="5"/>
  <c r="D7" i="5"/>
  <c r="E7" i="5"/>
  <c r="C14" i="5" s="1"/>
  <c r="D14" i="5" s="1"/>
  <c r="C8" i="5"/>
  <c r="D8" i="5"/>
  <c r="E8" i="5"/>
  <c r="C9" i="5"/>
  <c r="C16" i="5" s="1"/>
  <c r="D16" i="5" s="1"/>
  <c r="D9" i="5"/>
  <c r="E9" i="5"/>
  <c r="C10" i="5"/>
  <c r="D10" i="5"/>
  <c r="C17" i="5" s="1"/>
  <c r="D17" i="5" s="1"/>
  <c r="E10" i="5"/>
  <c r="C36" i="5"/>
  <c r="C40" i="5"/>
  <c r="C39" i="5"/>
  <c r="C38" i="5"/>
  <c r="C37" i="5"/>
  <c r="D38" i="5"/>
  <c r="M126" i="2" l="1"/>
  <c r="M62" i="2"/>
  <c r="M96" i="2"/>
  <c r="B96" i="3" s="1"/>
  <c r="M66" i="2"/>
  <c r="M125" i="2"/>
  <c r="B125" i="3" s="1"/>
  <c r="M162" i="2"/>
  <c r="M64" i="2"/>
  <c r="M58" i="2"/>
  <c r="M120" i="2"/>
  <c r="B120" i="3" s="1"/>
  <c r="M49" i="2"/>
  <c r="B49" i="3" s="1"/>
  <c r="M54" i="2"/>
  <c r="M144" i="2"/>
  <c r="M27" i="2"/>
  <c r="K205" i="2"/>
  <c r="M205" i="2" s="1"/>
  <c r="B205" i="3" s="1"/>
  <c r="L189" i="2"/>
  <c r="K178" i="2"/>
  <c r="M178" i="2" s="1"/>
  <c r="B178" i="3" s="1"/>
  <c r="M160" i="2"/>
  <c r="B160" i="3" s="1"/>
  <c r="K154" i="2"/>
  <c r="K142" i="2"/>
  <c r="K137" i="2"/>
  <c r="M137" i="2" s="1"/>
  <c r="B137" i="3" s="1"/>
  <c r="L125" i="2"/>
  <c r="K120" i="2"/>
  <c r="K110" i="2"/>
  <c r="M110" i="2" s="1"/>
  <c r="B110" i="3" s="1"/>
  <c r="L96" i="2"/>
  <c r="L92" i="2"/>
  <c r="M92" i="2" s="1"/>
  <c r="B92" i="3" s="1"/>
  <c r="K86" i="2"/>
  <c r="K79" i="2"/>
  <c r="M79" i="2" s="1"/>
  <c r="B79" i="3" s="1"/>
  <c r="K75" i="2"/>
  <c r="M75" i="2" s="1"/>
  <c r="B75" i="3" s="1"/>
  <c r="M33" i="2"/>
  <c r="B33" i="3" s="1"/>
  <c r="K21" i="2"/>
  <c r="M21" i="2" s="1"/>
  <c r="B21" i="3" s="1"/>
  <c r="L59" i="2"/>
  <c r="M59" i="2" s="1"/>
  <c r="L56" i="2"/>
  <c r="M56" i="2" s="1"/>
  <c r="M109" i="2"/>
  <c r="K211" i="2"/>
  <c r="M211" i="2" s="1"/>
  <c r="B211" i="3" s="1"/>
  <c r="K194" i="2"/>
  <c r="M189" i="2"/>
  <c r="B189" i="3" s="1"/>
  <c r="L165" i="2"/>
  <c r="K130" i="2"/>
  <c r="M130" i="2" s="1"/>
  <c r="B130" i="3" s="1"/>
  <c r="L114" i="2"/>
  <c r="K102" i="2"/>
  <c r="M102" i="2" s="1"/>
  <c r="B102" i="3" s="1"/>
  <c r="L49" i="2"/>
  <c r="L37" i="2"/>
  <c r="M37" i="2" s="1"/>
  <c r="B37" i="3" s="1"/>
  <c r="M176" i="2"/>
  <c r="M204" i="2"/>
  <c r="B204" i="3" s="1"/>
  <c r="M165" i="2"/>
  <c r="B165" i="3" s="1"/>
  <c r="M149" i="2"/>
  <c r="B149" i="3" s="1"/>
  <c r="M32" i="2"/>
  <c r="B32" i="3" s="1"/>
  <c r="L20" i="2"/>
  <c r="M20" i="2" s="1"/>
  <c r="B20" i="3" s="1"/>
  <c r="M107" i="2"/>
  <c r="K210" i="2"/>
  <c r="L198" i="2"/>
  <c r="M198" i="2" s="1"/>
  <c r="B198" i="3" s="1"/>
  <c r="M193" i="2"/>
  <c r="B193" i="3" s="1"/>
  <c r="M177" i="2"/>
  <c r="B177" i="3" s="1"/>
  <c r="L164" i="2"/>
  <c r="M153" i="2"/>
  <c r="B153" i="3" s="1"/>
  <c r="M141" i="2"/>
  <c r="B141" i="3" s="1"/>
  <c r="K101" i="2"/>
  <c r="M95" i="2"/>
  <c r="B95" i="3" s="1"/>
  <c r="L78" i="2"/>
  <c r="L7" i="2"/>
  <c r="M7" i="2" s="1"/>
  <c r="B7" i="3" s="1"/>
  <c r="L144" i="2"/>
  <c r="L63" i="2"/>
  <c r="M63" i="2" s="1"/>
  <c r="L58" i="2"/>
  <c r="M55" i="2"/>
  <c r="M164" i="2"/>
  <c r="B164" i="3" s="1"/>
  <c r="L129" i="2"/>
  <c r="M129" i="2" s="1"/>
  <c r="B129" i="3" s="1"/>
  <c r="M78" i="2"/>
  <c r="B78" i="3" s="1"/>
  <c r="L208" i="2"/>
  <c r="M208" i="2" s="1"/>
  <c r="L175" i="2"/>
  <c r="M175" i="2" s="1"/>
  <c r="L105" i="2"/>
  <c r="M105" i="2" s="1"/>
  <c r="L66" i="2"/>
  <c r="L197" i="2"/>
  <c r="L181" i="2"/>
  <c r="K163" i="2"/>
  <c r="M163" i="2" s="1"/>
  <c r="B163" i="3" s="1"/>
  <c r="M152" i="2"/>
  <c r="B152" i="3" s="1"/>
  <c r="M140" i="2"/>
  <c r="B140" i="3" s="1"/>
  <c r="L100" i="2"/>
  <c r="M100" i="2" s="1"/>
  <c r="B100" i="3" s="1"/>
  <c r="K77" i="2"/>
  <c r="L70" i="2"/>
  <c r="M70" i="2" s="1"/>
  <c r="B70" i="3" s="1"/>
  <c r="M48" i="2"/>
  <c r="B48" i="3" s="1"/>
  <c r="L36" i="2"/>
  <c r="M36" i="2" s="1"/>
  <c r="B36" i="3" s="1"/>
  <c r="L30" i="2"/>
  <c r="M30" i="2" s="1"/>
  <c r="B30" i="3" s="1"/>
  <c r="M14" i="2"/>
  <c r="B14" i="3" s="1"/>
  <c r="M197" i="2"/>
  <c r="B197" i="3" s="1"/>
  <c r="M181" i="2"/>
  <c r="B181" i="3" s="1"/>
  <c r="M169" i="2"/>
  <c r="B169" i="3" s="1"/>
  <c r="M133" i="2"/>
  <c r="B133" i="3" s="1"/>
  <c r="K94" i="2"/>
  <c r="L24" i="2"/>
  <c r="L57" i="2"/>
  <c r="M57" i="2" s="1"/>
  <c r="L54" i="2"/>
  <c r="M213" i="2"/>
  <c r="B213" i="3" s="1"/>
  <c r="M157" i="2"/>
  <c r="B157" i="3" s="1"/>
  <c r="M121" i="2"/>
  <c r="B121" i="3" s="1"/>
  <c r="M24" i="2"/>
  <c r="B24" i="3" s="1"/>
  <c r="M85" i="2"/>
  <c r="L206" i="2"/>
  <c r="M206" i="2" s="1"/>
  <c r="B206" i="3" s="1"/>
  <c r="L196" i="2"/>
  <c r="M196" i="2" s="1"/>
  <c r="B196" i="3" s="1"/>
  <c r="L190" i="2"/>
  <c r="M190" i="2" s="1"/>
  <c r="B190" i="3" s="1"/>
  <c r="L185" i="2"/>
  <c r="M185" i="2" s="1"/>
  <c r="B185" i="3" s="1"/>
  <c r="M180" i="2"/>
  <c r="B180" i="3" s="1"/>
  <c r="M173" i="2"/>
  <c r="B173" i="3" s="1"/>
  <c r="L161" i="2"/>
  <c r="M145" i="2"/>
  <c r="B145" i="3" s="1"/>
  <c r="K138" i="2"/>
  <c r="K93" i="2"/>
  <c r="M93" i="2" s="1"/>
  <c r="B93" i="3" s="1"/>
  <c r="L69" i="2"/>
  <c r="M40" i="2"/>
  <c r="B40" i="3" s="1"/>
  <c r="L29" i="2"/>
  <c r="M29" i="2" s="1"/>
  <c r="B29" i="3" s="1"/>
  <c r="L23" i="2"/>
  <c r="M23" i="2" s="1"/>
  <c r="B23" i="3" s="1"/>
  <c r="C15" i="5"/>
  <c r="D15" i="5" s="1"/>
  <c r="O63" i="6"/>
  <c r="Q67" i="6" s="1"/>
  <c r="M174" i="2"/>
  <c r="M65" i="2"/>
  <c r="M212" i="2"/>
  <c r="B212" i="3" s="1"/>
  <c r="L172" i="2"/>
  <c r="M172" i="2" s="1"/>
  <c r="B172" i="3" s="1"/>
  <c r="M161" i="2"/>
  <c r="B161" i="3" s="1"/>
  <c r="L132" i="2"/>
  <c r="M132" i="2" s="1"/>
  <c r="B132" i="3" s="1"/>
  <c r="K111" i="2"/>
  <c r="M103" i="2"/>
  <c r="B103" i="3" s="1"/>
  <c r="L87" i="2"/>
  <c r="M87" i="2" s="1"/>
  <c r="B87" i="3" s="1"/>
  <c r="M69" i="2"/>
  <c r="B69" i="3" s="1"/>
  <c r="M10" i="2"/>
  <c r="B10" i="3" s="1"/>
  <c r="K17" i="10"/>
  <c r="K25" i="10"/>
  <c r="K34" i="10"/>
  <c r="K42" i="10"/>
  <c r="K50" i="10"/>
  <c r="K58" i="10"/>
  <c r="K66" i="10"/>
  <c r="K76" i="10"/>
  <c r="K93" i="10"/>
  <c r="K109" i="10"/>
  <c r="K118" i="10"/>
  <c r="K126" i="10"/>
  <c r="K134" i="10"/>
  <c r="K142" i="10"/>
  <c r="K150" i="10"/>
  <c r="K158" i="10"/>
  <c r="K166" i="10"/>
  <c r="K182" i="10"/>
  <c r="K198" i="10"/>
  <c r="K206" i="10"/>
  <c r="K214" i="10"/>
  <c r="G9" i="10"/>
  <c r="G18" i="10"/>
  <c r="G26" i="10"/>
  <c r="G35" i="10"/>
  <c r="G43" i="10"/>
  <c r="G59" i="10"/>
  <c r="G77" i="10"/>
  <c r="G85" i="10"/>
  <c r="G94" i="10"/>
  <c r="G102" i="10"/>
  <c r="G111" i="10"/>
  <c r="G119" i="10"/>
  <c r="G127" i="10"/>
  <c r="G135" i="10"/>
  <c r="G151" i="10"/>
  <c r="G167" i="10"/>
  <c r="G175" i="10"/>
  <c r="G183" i="10"/>
  <c r="G191" i="10"/>
  <c r="G199" i="10"/>
  <c r="G207" i="10"/>
  <c r="G215" i="10"/>
  <c r="C12" i="10"/>
  <c r="C30" i="10"/>
  <c r="C46" i="10"/>
  <c r="C54" i="10"/>
  <c r="C62" i="10"/>
  <c r="K9" i="10"/>
  <c r="K18" i="10"/>
  <c r="K26" i="10"/>
  <c r="K35" i="10"/>
  <c r="K43" i="10"/>
  <c r="K59" i="10"/>
  <c r="K77" i="10"/>
  <c r="K85" i="10"/>
  <c r="K94" i="10"/>
  <c r="K102" i="10"/>
  <c r="K111" i="10"/>
  <c r="K119" i="10"/>
  <c r="K127" i="10"/>
  <c r="K135" i="10"/>
  <c r="K151" i="10"/>
  <c r="K167" i="10"/>
  <c r="K175" i="10"/>
  <c r="K183" i="10"/>
  <c r="K191" i="10"/>
  <c r="K199" i="10"/>
  <c r="K207" i="10"/>
  <c r="K215" i="10"/>
  <c r="G10" i="10"/>
  <c r="G27" i="10"/>
  <c r="G44" i="10"/>
  <c r="G52" i="10"/>
  <c r="G60" i="10"/>
  <c r="G69" i="10"/>
  <c r="G78" i="10"/>
  <c r="G87" i="10"/>
  <c r="G95" i="10"/>
  <c r="G103" i="10"/>
  <c r="G120" i="10"/>
  <c r="G136" i="10"/>
  <c r="G144" i="10"/>
  <c r="G152" i="10"/>
  <c r="G160" i="10"/>
  <c r="G168" i="10"/>
  <c r="G176" i="10"/>
  <c r="G184" i="10"/>
  <c r="G192" i="10"/>
  <c r="G208" i="10"/>
  <c r="C13" i="10"/>
  <c r="C22" i="10"/>
  <c r="C31" i="10"/>
  <c r="C39" i="10"/>
  <c r="C47" i="10"/>
  <c r="C55" i="10"/>
  <c r="C63" i="10"/>
  <c r="C72" i="10"/>
  <c r="K19" i="10"/>
  <c r="K36" i="10"/>
  <c r="K44" i="10"/>
  <c r="K52" i="10"/>
  <c r="K60" i="10"/>
  <c r="K69" i="10"/>
  <c r="K78" i="10"/>
  <c r="K87" i="10"/>
  <c r="K95" i="10"/>
  <c r="K112" i="10"/>
  <c r="K128" i="10"/>
  <c r="K136" i="10"/>
  <c r="K144" i="10"/>
  <c r="K152" i="10"/>
  <c r="K160" i="10"/>
  <c r="K168" i="10"/>
  <c r="K176" i="10"/>
  <c r="K184" i="10"/>
  <c r="K200" i="10"/>
  <c r="K216" i="10"/>
  <c r="G11" i="10"/>
  <c r="G20" i="10"/>
  <c r="G29" i="10"/>
  <c r="G37" i="10"/>
  <c r="G45" i="10"/>
  <c r="G53" i="10"/>
  <c r="G61" i="10"/>
  <c r="G79" i="10"/>
  <c r="G96" i="10"/>
  <c r="G104" i="10"/>
  <c r="G113" i="10"/>
  <c r="G121" i="10"/>
  <c r="G129" i="10"/>
  <c r="G137" i="10"/>
  <c r="G145" i="10"/>
  <c r="G153" i="10"/>
  <c r="G169" i="10"/>
  <c r="G185" i="10"/>
  <c r="G193" i="10"/>
  <c r="G201" i="10"/>
  <c r="G209" i="10"/>
  <c r="G3" i="10"/>
  <c r="C15" i="10"/>
  <c r="C23" i="10"/>
  <c r="C32" i="10"/>
  <c r="C48" i="10"/>
  <c r="C64" i="10"/>
  <c r="K11" i="10"/>
  <c r="K20" i="10"/>
  <c r="K29" i="10"/>
  <c r="K37" i="10"/>
  <c r="K45" i="10"/>
  <c r="K53" i="10"/>
  <c r="K61" i="10"/>
  <c r="K79" i="10"/>
  <c r="K96" i="10"/>
  <c r="K104" i="10"/>
  <c r="K113" i="10"/>
  <c r="K121" i="10"/>
  <c r="K129" i="10"/>
  <c r="K137" i="10"/>
  <c r="K145" i="10"/>
  <c r="K153" i="10"/>
  <c r="K169" i="10"/>
  <c r="K185" i="10"/>
  <c r="K193" i="10"/>
  <c r="K201" i="10"/>
  <c r="K209" i="10"/>
  <c r="K3" i="10"/>
  <c r="G12" i="10"/>
  <c r="G21" i="10"/>
  <c r="G30" i="10"/>
  <c r="G46" i="10"/>
  <c r="G62" i="10"/>
  <c r="G71" i="10"/>
  <c r="G80" i="10"/>
  <c r="G89" i="10"/>
  <c r="G97" i="10"/>
  <c r="G105" i="10"/>
  <c r="G114" i="10"/>
  <c r="G122" i="10"/>
  <c r="G138" i="10"/>
  <c r="G154" i="10"/>
  <c r="G162" i="10"/>
  <c r="G170" i="10"/>
  <c r="G178" i="10"/>
  <c r="G186" i="10"/>
  <c r="G194" i="10"/>
  <c r="G202" i="10"/>
  <c r="G210" i="10"/>
  <c r="C16" i="10"/>
  <c r="C33" i="10"/>
  <c r="C41" i="10"/>
  <c r="C49" i="10"/>
  <c r="C57" i="10"/>
  <c r="C65" i="10"/>
  <c r="K12" i="10"/>
  <c r="K21" i="10"/>
  <c r="K30" i="10"/>
  <c r="K46" i="10"/>
  <c r="K62" i="10"/>
  <c r="K71" i="10"/>
  <c r="K80" i="10"/>
  <c r="K89" i="10"/>
  <c r="K97" i="10"/>
  <c r="K105" i="10"/>
  <c r="K114" i="10"/>
  <c r="K122" i="10"/>
  <c r="K138" i="10"/>
  <c r="K154" i="10"/>
  <c r="K162" i="10"/>
  <c r="K170" i="10"/>
  <c r="K178" i="10"/>
  <c r="K186" i="10"/>
  <c r="K194" i="10"/>
  <c r="K202" i="10"/>
  <c r="K210" i="10"/>
  <c r="G13" i="10"/>
  <c r="G31" i="10"/>
  <c r="G39" i="10"/>
  <c r="G47" i="10"/>
  <c r="G55" i="10"/>
  <c r="G63" i="10"/>
  <c r="G72" i="10"/>
  <c r="G81" i="10"/>
  <c r="G90" i="10"/>
  <c r="G106" i="10"/>
  <c r="G123" i="10"/>
  <c r="G131" i="10"/>
  <c r="G139" i="10"/>
  <c r="G147" i="10"/>
  <c r="G155" i="10"/>
  <c r="G163" i="10"/>
  <c r="G171" i="10"/>
  <c r="G179" i="10"/>
  <c r="G195" i="10"/>
  <c r="G211" i="10"/>
  <c r="C8" i="10"/>
  <c r="C17" i="10"/>
  <c r="C25" i="10"/>
  <c r="C34" i="10"/>
  <c r="C42" i="10"/>
  <c r="C50" i="10"/>
  <c r="C58" i="10"/>
  <c r="K13" i="10"/>
  <c r="K31" i="10"/>
  <c r="K39" i="10"/>
  <c r="K47" i="10"/>
  <c r="K55" i="10"/>
  <c r="K63" i="10"/>
  <c r="K72" i="10"/>
  <c r="K81" i="10"/>
  <c r="K90" i="10"/>
  <c r="K106" i="10"/>
  <c r="K123" i="10"/>
  <c r="K131" i="10"/>
  <c r="K139" i="10"/>
  <c r="K147" i="10"/>
  <c r="K155" i="10"/>
  <c r="K163" i="10"/>
  <c r="K171" i="10"/>
  <c r="K179" i="10"/>
  <c r="K195" i="10"/>
  <c r="K211" i="10"/>
  <c r="G5" i="10"/>
  <c r="G15" i="10"/>
  <c r="G23" i="10"/>
  <c r="G32" i="10"/>
  <c r="G40" i="10"/>
  <c r="G48" i="10"/>
  <c r="G56" i="10"/>
  <c r="G73" i="10"/>
  <c r="G91" i="10"/>
  <c r="G99" i="10"/>
  <c r="G107" i="10"/>
  <c r="G116" i="10"/>
  <c r="G124" i="10"/>
  <c r="G132" i="10"/>
  <c r="G140" i="10"/>
  <c r="G148" i="10"/>
  <c r="G164" i="10"/>
  <c r="G180" i="10"/>
  <c r="G188" i="10"/>
  <c r="G196" i="10"/>
  <c r="G204" i="10"/>
  <c r="G212" i="10"/>
  <c r="C9" i="10"/>
  <c r="C18" i="10"/>
  <c r="C26" i="10"/>
  <c r="C43" i="10"/>
  <c r="C59" i="10"/>
  <c r="C67" i="10"/>
  <c r="K5" i="10"/>
  <c r="K15" i="10"/>
  <c r="K23" i="10"/>
  <c r="K32" i="10"/>
  <c r="K40" i="10"/>
  <c r="K48" i="10"/>
  <c r="K64" i="10"/>
  <c r="K82" i="10"/>
  <c r="K91" i="10"/>
  <c r="K99" i="10"/>
  <c r="K107" i="10"/>
  <c r="K116" i="10"/>
  <c r="K124" i="10"/>
  <c r="K132" i="10"/>
  <c r="K140" i="10"/>
  <c r="K156" i="10"/>
  <c r="K172" i="10"/>
  <c r="K180" i="10"/>
  <c r="K188" i="10"/>
  <c r="K196" i="10"/>
  <c r="K204" i="10"/>
  <c r="K212" i="10"/>
  <c r="G6" i="10"/>
  <c r="G16" i="10"/>
  <c r="G33" i="10"/>
  <c r="G49" i="10"/>
  <c r="G57" i="10"/>
  <c r="G65" i="10"/>
  <c r="G74" i="10"/>
  <c r="G83" i="10"/>
  <c r="G92" i="10"/>
  <c r="G100" i="10"/>
  <c r="G108" i="10"/>
  <c r="G125" i="10"/>
  <c r="G141" i="10"/>
  <c r="G149" i="10"/>
  <c r="G157" i="10"/>
  <c r="G165" i="10"/>
  <c r="G173" i="10"/>
  <c r="G181" i="10"/>
  <c r="G189" i="10"/>
  <c r="G197" i="10"/>
  <c r="G213" i="10"/>
  <c r="C19" i="10"/>
  <c r="C27" i="10"/>
  <c r="C36" i="10"/>
  <c r="C44" i="10"/>
  <c r="C52" i="10"/>
  <c r="C60" i="10"/>
  <c r="C69" i="10"/>
  <c r="K65" i="10"/>
  <c r="K197" i="10"/>
  <c r="G118" i="10"/>
  <c r="G182" i="10"/>
  <c r="C37" i="10"/>
  <c r="C74" i="10"/>
  <c r="C83" i="10"/>
  <c r="C92" i="10"/>
  <c r="C100" i="10"/>
  <c r="C108" i="10"/>
  <c r="C125" i="10"/>
  <c r="C141" i="10"/>
  <c r="C149" i="10"/>
  <c r="C157" i="10"/>
  <c r="C165" i="10"/>
  <c r="C173" i="10"/>
  <c r="C181" i="10"/>
  <c r="C189" i="10"/>
  <c r="C197" i="10"/>
  <c r="C213" i="10"/>
  <c r="F212" i="10"/>
  <c r="F208" i="10"/>
  <c r="F204" i="10"/>
  <c r="F200" i="10"/>
  <c r="F196" i="10"/>
  <c r="F192" i="10"/>
  <c r="F188" i="10"/>
  <c r="F184" i="10"/>
  <c r="F176" i="10"/>
  <c r="F168" i="10"/>
  <c r="F164" i="10"/>
  <c r="F160" i="10"/>
  <c r="F156" i="10"/>
  <c r="F152" i="10"/>
  <c r="F148" i="10"/>
  <c r="F144" i="10"/>
  <c r="F140" i="10"/>
  <c r="F132" i="10"/>
  <c r="F124" i="10"/>
  <c r="F120" i="10"/>
  <c r="F116" i="10"/>
  <c r="F112" i="10"/>
  <c r="F107" i="10"/>
  <c r="F103" i="10"/>
  <c r="F99" i="10"/>
  <c r="F95" i="10"/>
  <c r="F87" i="10"/>
  <c r="F78" i="10"/>
  <c r="F73" i="10"/>
  <c r="F69" i="10"/>
  <c r="F64" i="10"/>
  <c r="F60" i="10"/>
  <c r="F56" i="10"/>
  <c r="F52" i="10"/>
  <c r="F48" i="10"/>
  <c r="F40" i="10"/>
  <c r="F32" i="10"/>
  <c r="F27" i="10"/>
  <c r="F23" i="10"/>
  <c r="F19" i="10"/>
  <c r="F15" i="10"/>
  <c r="F10" i="10"/>
  <c r="F5" i="10"/>
  <c r="K6" i="10"/>
  <c r="K141" i="10"/>
  <c r="G58" i="10"/>
  <c r="G126" i="10"/>
  <c r="G190" i="10"/>
  <c r="C45" i="10"/>
  <c r="C76" i="10"/>
  <c r="C84" i="10"/>
  <c r="C93" i="10"/>
  <c r="C101" i="10"/>
  <c r="C118" i="10"/>
  <c r="C134" i="10"/>
  <c r="C142" i="10"/>
  <c r="C150" i="10"/>
  <c r="C158" i="10"/>
  <c r="C166" i="10"/>
  <c r="C174" i="10"/>
  <c r="C182" i="10"/>
  <c r="C190" i="10"/>
  <c r="C206" i="10"/>
  <c r="B216" i="10"/>
  <c r="B212" i="10"/>
  <c r="B208" i="10"/>
  <c r="B204" i="10"/>
  <c r="B200" i="10"/>
  <c r="B196" i="10"/>
  <c r="B192" i="10"/>
  <c r="B188" i="10"/>
  <c r="B180" i="10"/>
  <c r="B172" i="10"/>
  <c r="B168" i="10"/>
  <c r="B164" i="10"/>
  <c r="B160" i="10"/>
  <c r="B156" i="10"/>
  <c r="B152" i="10"/>
  <c r="B148" i="10"/>
  <c r="B144" i="10"/>
  <c r="B136" i="10"/>
  <c r="B128" i="10"/>
  <c r="B124" i="10"/>
  <c r="B120" i="10"/>
  <c r="B116" i="10"/>
  <c r="B112" i="10"/>
  <c r="B107" i="10"/>
  <c r="B103" i="10"/>
  <c r="B99" i="10"/>
  <c r="B91" i="10"/>
  <c r="B82" i="10"/>
  <c r="B78" i="10"/>
  <c r="B73" i="10"/>
  <c r="B69" i="10"/>
  <c r="B64" i="10"/>
  <c r="B60" i="10"/>
  <c r="B56" i="10"/>
  <c r="B52" i="10"/>
  <c r="B44" i="10"/>
  <c r="B36" i="10"/>
  <c r="B32" i="10"/>
  <c r="B27" i="10"/>
  <c r="B23" i="10"/>
  <c r="B19" i="10"/>
  <c r="B15" i="10"/>
  <c r="B10" i="10"/>
  <c r="B5" i="10"/>
  <c r="K83" i="10"/>
  <c r="K213" i="10"/>
  <c r="G66" i="10"/>
  <c r="G134" i="10"/>
  <c r="G198" i="10"/>
  <c r="C53" i="10"/>
  <c r="C77" i="10"/>
  <c r="C85" i="10"/>
  <c r="C94" i="10"/>
  <c r="C111" i="10"/>
  <c r="C127" i="10"/>
  <c r="C135" i="10"/>
  <c r="C143" i="10"/>
  <c r="C151" i="10"/>
  <c r="C159" i="10"/>
  <c r="C167" i="10"/>
  <c r="C175" i="10"/>
  <c r="C183" i="10"/>
  <c r="C199" i="10"/>
  <c r="C215" i="10"/>
  <c r="F215" i="10"/>
  <c r="F211" i="10"/>
  <c r="F207" i="10"/>
  <c r="F203" i="10"/>
  <c r="F199" i="10"/>
  <c r="F195" i="10"/>
  <c r="F191" i="10"/>
  <c r="F183" i="10"/>
  <c r="F179" i="10"/>
  <c r="F175" i="10"/>
  <c r="F171" i="10"/>
  <c r="F167" i="10"/>
  <c r="F163" i="10"/>
  <c r="F159" i="10"/>
  <c r="F155" i="10"/>
  <c r="F151" i="10"/>
  <c r="F147" i="10"/>
  <c r="F139" i="10"/>
  <c r="F135" i="10"/>
  <c r="F131" i="10"/>
  <c r="F127" i="10"/>
  <c r="F123" i="10"/>
  <c r="F119" i="10"/>
  <c r="F115" i="10"/>
  <c r="F111" i="10"/>
  <c r="F106" i="10"/>
  <c r="F102" i="10"/>
  <c r="F94" i="10"/>
  <c r="F90" i="10"/>
  <c r="F85" i="10"/>
  <c r="F81" i="10"/>
  <c r="F77" i="10"/>
  <c r="F72" i="10"/>
  <c r="F67" i="10"/>
  <c r="F63" i="10"/>
  <c r="F59" i="10"/>
  <c r="F55" i="10"/>
  <c r="F47" i="10"/>
  <c r="F43" i="10"/>
  <c r="F39" i="10"/>
  <c r="F35" i="10"/>
  <c r="F31" i="10"/>
  <c r="F26" i="10"/>
  <c r="F22" i="10"/>
  <c r="F18" i="10"/>
  <c r="F13" i="10"/>
  <c r="F9" i="10"/>
  <c r="K24" i="10"/>
  <c r="K92" i="10"/>
  <c r="K157" i="10"/>
  <c r="G8" i="10"/>
  <c r="G76" i="10"/>
  <c r="G142" i="10"/>
  <c r="G206" i="10"/>
  <c r="C61" i="10"/>
  <c r="C78" i="10"/>
  <c r="C87" i="10"/>
  <c r="C103" i="10"/>
  <c r="C112" i="10"/>
  <c r="C120" i="10"/>
  <c r="C128" i="10"/>
  <c r="C136" i="10"/>
  <c r="C144" i="10"/>
  <c r="C152" i="10"/>
  <c r="C160" i="10"/>
  <c r="C168" i="10"/>
  <c r="C176" i="10"/>
  <c r="C192" i="10"/>
  <c r="C200" i="10"/>
  <c r="C208" i="10"/>
  <c r="C216" i="10"/>
  <c r="B215" i="10"/>
  <c r="B211" i="10"/>
  <c r="B207" i="10"/>
  <c r="B203" i="10"/>
  <c r="B199" i="10"/>
  <c r="B195" i="10"/>
  <c r="B187" i="10"/>
  <c r="B183" i="10"/>
  <c r="B179" i="10"/>
  <c r="B175" i="10"/>
  <c r="B171" i="10"/>
  <c r="B167" i="10"/>
  <c r="B163" i="10"/>
  <c r="B159" i="10"/>
  <c r="B155" i="10"/>
  <c r="B151" i="10"/>
  <c r="B143" i="10"/>
  <c r="B139" i="10"/>
  <c r="B135" i="10"/>
  <c r="B131" i="10"/>
  <c r="B127" i="10"/>
  <c r="B123" i="10"/>
  <c r="B119" i="10"/>
  <c r="B115" i="10"/>
  <c r="B111" i="10"/>
  <c r="B106" i="10"/>
  <c r="B98" i="10"/>
  <c r="B94" i="10"/>
  <c r="B90" i="10"/>
  <c r="B85" i="10"/>
  <c r="B81" i="10"/>
  <c r="B77" i="10"/>
  <c r="B72" i="10"/>
  <c r="B67" i="10"/>
  <c r="B63" i="10"/>
  <c r="B59" i="10"/>
  <c r="B51" i="10"/>
  <c r="B47" i="10"/>
  <c r="B43" i="10"/>
  <c r="B39" i="10"/>
  <c r="B35" i="10"/>
  <c r="B31" i="10"/>
  <c r="B26" i="10"/>
  <c r="B22" i="10"/>
  <c r="B18" i="10"/>
  <c r="B13" i="10"/>
  <c r="B4" i="10"/>
  <c r="K33" i="10"/>
  <c r="K100" i="10"/>
  <c r="K165" i="10"/>
  <c r="G17" i="10"/>
  <c r="G84" i="10"/>
  <c r="G150" i="10"/>
  <c r="G214" i="10"/>
  <c r="C66" i="10"/>
  <c r="C79" i="10"/>
  <c r="C96" i="10"/>
  <c r="C104" i="10"/>
  <c r="C113" i="10"/>
  <c r="C121" i="10"/>
  <c r="C129" i="10"/>
  <c r="C137" i="10"/>
  <c r="C145" i="10"/>
  <c r="C153" i="10"/>
  <c r="C161" i="10"/>
  <c r="C169" i="10"/>
  <c r="C185" i="10"/>
  <c r="C193" i="10"/>
  <c r="C201" i="10"/>
  <c r="C209" i="10"/>
  <c r="C4" i="10"/>
  <c r="F214" i="10"/>
  <c r="F210" i="10"/>
  <c r="F206" i="10"/>
  <c r="F202" i="10"/>
  <c r="F198" i="10"/>
  <c r="F190" i="10"/>
  <c r="F186" i="10"/>
  <c r="F182" i="10"/>
  <c r="F178" i="10"/>
  <c r="F174" i="10"/>
  <c r="F170" i="10"/>
  <c r="F166" i="10"/>
  <c r="F162" i="10"/>
  <c r="F158" i="10"/>
  <c r="F154" i="10"/>
  <c r="F146" i="10"/>
  <c r="F142" i="10"/>
  <c r="F138" i="10"/>
  <c r="F134" i="10"/>
  <c r="F130" i="10"/>
  <c r="F126" i="10"/>
  <c r="F122" i="10"/>
  <c r="F118" i="10"/>
  <c r="F114" i="10"/>
  <c r="F109" i="10"/>
  <c r="F101" i="10"/>
  <c r="F97" i="10"/>
  <c r="F93" i="10"/>
  <c r="F89" i="10"/>
  <c r="F84" i="10"/>
  <c r="F80" i="10"/>
  <c r="F76" i="10"/>
  <c r="F71" i="10"/>
  <c r="F66" i="10"/>
  <c r="F62" i="10"/>
  <c r="F54" i="10"/>
  <c r="F50" i="10"/>
  <c r="F46" i="10"/>
  <c r="F42" i="10"/>
  <c r="F38" i="10"/>
  <c r="F34" i="10"/>
  <c r="F30" i="10"/>
  <c r="F25" i="10"/>
  <c r="F21" i="10"/>
  <c r="F17" i="10"/>
  <c r="F8" i="10"/>
  <c r="B3" i="10"/>
  <c r="K41" i="10"/>
  <c r="K108" i="10"/>
  <c r="K173" i="10"/>
  <c r="G25" i="10"/>
  <c r="G93" i="10"/>
  <c r="G158" i="10"/>
  <c r="C11" i="10"/>
  <c r="C70" i="10"/>
  <c r="C89" i="10"/>
  <c r="C97" i="10"/>
  <c r="C105" i="10"/>
  <c r="C114" i="10"/>
  <c r="C122" i="10"/>
  <c r="C130" i="10"/>
  <c r="C138" i="10"/>
  <c r="C146" i="10"/>
  <c r="C154" i="10"/>
  <c r="C162" i="10"/>
  <c r="C178" i="10"/>
  <c r="C186" i="10"/>
  <c r="C194" i="10"/>
  <c r="C202" i="10"/>
  <c r="C210" i="10"/>
  <c r="C5" i="10"/>
  <c r="B214" i="10"/>
  <c r="B210" i="10"/>
  <c r="B206" i="10"/>
  <c r="B202" i="10"/>
  <c r="B194" i="10"/>
  <c r="B190" i="10"/>
  <c r="B186" i="10"/>
  <c r="B182" i="10"/>
  <c r="B178" i="10"/>
  <c r="B174" i="10"/>
  <c r="B170" i="10"/>
  <c r="B166" i="10"/>
  <c r="B162" i="10"/>
  <c r="B158" i="10"/>
  <c r="B150" i="10"/>
  <c r="B146" i="10"/>
  <c r="B142" i="10"/>
  <c r="B138" i="10"/>
  <c r="B134" i="10"/>
  <c r="B130" i="10"/>
  <c r="B126" i="10"/>
  <c r="B122" i="10"/>
  <c r="B118" i="10"/>
  <c r="B114" i="10"/>
  <c r="B105" i="10"/>
  <c r="B101" i="10"/>
  <c r="B97" i="10"/>
  <c r="B93" i="10"/>
  <c r="B89" i="10"/>
  <c r="B84" i="10"/>
  <c r="B80" i="10"/>
  <c r="B76" i="10"/>
  <c r="B71" i="10"/>
  <c r="B66" i="10"/>
  <c r="B58" i="10"/>
  <c r="B54" i="10"/>
  <c r="B50" i="10"/>
  <c r="B46" i="10"/>
  <c r="B42" i="10"/>
  <c r="B38" i="10"/>
  <c r="B34" i="10"/>
  <c r="B30" i="10"/>
  <c r="B25" i="10"/>
  <c r="B21" i="10"/>
  <c r="B12" i="10"/>
  <c r="B8" i="10"/>
  <c r="K49" i="10"/>
  <c r="K117" i="10"/>
  <c r="K181" i="10"/>
  <c r="G34" i="10"/>
  <c r="G101" i="10"/>
  <c r="G166" i="10"/>
  <c r="C20" i="10"/>
  <c r="C71" i="10"/>
  <c r="C90" i="10"/>
  <c r="C98" i="10"/>
  <c r="C106" i="10"/>
  <c r="C115" i="10"/>
  <c r="C123" i="10"/>
  <c r="C131" i="10"/>
  <c r="C139" i="10"/>
  <c r="C147" i="10"/>
  <c r="C155" i="10"/>
  <c r="C163" i="10"/>
  <c r="C179" i="10"/>
  <c r="C187" i="10"/>
  <c r="C195" i="10"/>
  <c r="C203" i="10"/>
  <c r="C211" i="10"/>
  <c r="C6" i="10"/>
  <c r="F213" i="10"/>
  <c r="F209" i="10"/>
  <c r="F205" i="10"/>
  <c r="F201" i="10"/>
  <c r="F197" i="10"/>
  <c r="F193" i="10"/>
  <c r="F189" i="10"/>
  <c r="F185" i="10"/>
  <c r="F181" i="10"/>
  <c r="F177" i="10"/>
  <c r="F173" i="10"/>
  <c r="F169" i="10"/>
  <c r="F165" i="10"/>
  <c r="F161" i="10"/>
  <c r="F157" i="10"/>
  <c r="F153" i="10"/>
  <c r="F149" i="10"/>
  <c r="F145" i="10"/>
  <c r="F141" i="10"/>
  <c r="F137" i="10"/>
  <c r="F133" i="10"/>
  <c r="F129" i="10"/>
  <c r="F125" i="10"/>
  <c r="F121" i="10"/>
  <c r="F117" i="10"/>
  <c r="F113" i="10"/>
  <c r="F108" i="10"/>
  <c r="F104" i="10"/>
  <c r="F100" i="10"/>
  <c r="F96" i="10"/>
  <c r="F92" i="10"/>
  <c r="F88" i="10"/>
  <c r="F83" i="10"/>
  <c r="F79" i="10"/>
  <c r="F74" i="10"/>
  <c r="F70" i="10"/>
  <c r="F65" i="10"/>
  <c r="F61" i="10"/>
  <c r="F57" i="10"/>
  <c r="F53" i="10"/>
  <c r="F49" i="10"/>
  <c r="F45" i="10"/>
  <c r="F41" i="10"/>
  <c r="F37" i="10"/>
  <c r="F33" i="10"/>
  <c r="F29" i="10"/>
  <c r="F24" i="10"/>
  <c r="F20" i="10"/>
  <c r="F16" i="10"/>
  <c r="F11" i="10"/>
  <c r="F6" i="10"/>
  <c r="K57" i="10"/>
  <c r="K125" i="10"/>
  <c r="K189" i="10"/>
  <c r="G42" i="10"/>
  <c r="G109" i="10"/>
  <c r="G174" i="10"/>
  <c r="C29" i="10"/>
  <c r="C73" i="10"/>
  <c r="C82" i="10"/>
  <c r="C91" i="10"/>
  <c r="C99" i="10"/>
  <c r="C107" i="10"/>
  <c r="C116" i="10"/>
  <c r="C124" i="10"/>
  <c r="C132" i="10"/>
  <c r="C140" i="10"/>
  <c r="C148" i="10"/>
  <c r="C156" i="10"/>
  <c r="C164" i="10"/>
  <c r="C172" i="10"/>
  <c r="C180" i="10"/>
  <c r="C188" i="10"/>
  <c r="C196" i="10"/>
  <c r="C204" i="10"/>
  <c r="C212" i="10"/>
  <c r="C3" i="10"/>
  <c r="B213" i="10"/>
  <c r="B209" i="10"/>
  <c r="B205" i="10"/>
  <c r="B201" i="10"/>
  <c r="B197" i="10"/>
  <c r="B193" i="10"/>
  <c r="B189" i="10"/>
  <c r="B185" i="10"/>
  <c r="B181" i="10"/>
  <c r="B177" i="10"/>
  <c r="B173" i="10"/>
  <c r="B169" i="10"/>
  <c r="B165" i="10"/>
  <c r="B161" i="10"/>
  <c r="B157" i="10"/>
  <c r="B153" i="10"/>
  <c r="B149" i="10"/>
  <c r="B145" i="10"/>
  <c r="B141" i="10"/>
  <c r="B137" i="10"/>
  <c r="B133" i="10"/>
  <c r="B129" i="10"/>
  <c r="B125" i="10"/>
  <c r="B121" i="10"/>
  <c r="B117" i="10"/>
  <c r="B113" i="10"/>
  <c r="B108" i="10"/>
  <c r="B104" i="10"/>
  <c r="B100" i="10"/>
  <c r="B96" i="10"/>
  <c r="B92" i="10"/>
  <c r="B88" i="10"/>
  <c r="B83" i="10"/>
  <c r="B79" i="10"/>
  <c r="B74" i="10"/>
  <c r="B70" i="10"/>
  <c r="B65" i="10"/>
  <c r="B61" i="10"/>
  <c r="B57" i="10"/>
  <c r="B53" i="10"/>
  <c r="B49" i="10"/>
  <c r="B45" i="10"/>
  <c r="B41" i="10"/>
  <c r="B37" i="10"/>
  <c r="B33" i="10"/>
  <c r="B29" i="10"/>
  <c r="B24" i="10"/>
  <c r="B20" i="10"/>
  <c r="B16" i="10"/>
  <c r="B11" i="10"/>
  <c r="B6" i="10"/>
  <c r="M115" i="2"/>
  <c r="B115" i="3" s="1"/>
  <c r="M51" i="2"/>
  <c r="B51" i="3" s="1"/>
  <c r="K148" i="2"/>
  <c r="L148" i="2"/>
  <c r="L12" i="2"/>
  <c r="K12" i="2"/>
  <c r="K168" i="2"/>
  <c r="M168" i="2" s="1"/>
  <c r="B168" i="3" s="1"/>
  <c r="L168" i="2"/>
  <c r="K156" i="2"/>
  <c r="L156" i="2"/>
  <c r="M138" i="2"/>
  <c r="B138" i="3" s="1"/>
  <c r="L122" i="2"/>
  <c r="K99" i="2"/>
  <c r="L99" i="2"/>
  <c r="L89" i="2"/>
  <c r="M86" i="2"/>
  <c r="B86" i="3" s="1"/>
  <c r="L71" i="2"/>
  <c r="M71" i="2" s="1"/>
  <c r="B71" i="3" s="1"/>
  <c r="M68" i="2"/>
  <c r="B68" i="3" s="1"/>
  <c r="L50" i="2"/>
  <c r="K50" i="2"/>
  <c r="M46" i="2"/>
  <c r="B46" i="3" s="1"/>
  <c r="L42" i="2"/>
  <c r="K42" i="2"/>
  <c r="M38" i="2"/>
  <c r="B38" i="3" s="1"/>
  <c r="M31" i="2"/>
  <c r="B31" i="3" s="1"/>
  <c r="M122" i="2"/>
  <c r="B122" i="3" s="1"/>
  <c r="M89" i="2"/>
  <c r="B89" i="3" s="1"/>
  <c r="K82" i="2"/>
  <c r="L82" i="2"/>
  <c r="M210" i="2"/>
  <c r="B210" i="3" s="1"/>
  <c r="K184" i="2"/>
  <c r="L184" i="2"/>
  <c r="L134" i="2"/>
  <c r="M134" i="2" s="1"/>
  <c r="B134" i="3" s="1"/>
  <c r="K116" i="2"/>
  <c r="L116" i="2"/>
  <c r="M101" i="2"/>
  <c r="B101" i="3" s="1"/>
  <c r="L106" i="2"/>
  <c r="M106" i="2" s="1"/>
  <c r="L104" i="2"/>
  <c r="M104" i="2" s="1"/>
  <c r="K27" i="5"/>
  <c r="E38" i="5" s="1"/>
  <c r="K195" i="2"/>
  <c r="M195" i="2" s="1"/>
  <c r="B195" i="3" s="1"/>
  <c r="L146" i="2"/>
  <c r="M146" i="2" s="1"/>
  <c r="B146" i="3" s="1"/>
  <c r="L97" i="2"/>
  <c r="M97" i="2" s="1"/>
  <c r="B97" i="3" s="1"/>
  <c r="M84" i="2"/>
  <c r="B84" i="3" s="1"/>
  <c r="L34" i="2"/>
  <c r="K34" i="2"/>
  <c r="M34" i="2" s="1"/>
  <c r="B34" i="3" s="1"/>
  <c r="K203" i="2"/>
  <c r="M203" i="2" s="1"/>
  <c r="B203" i="3" s="1"/>
  <c r="K192" i="2"/>
  <c r="L192" i="2"/>
  <c r="M186" i="2"/>
  <c r="B186" i="3" s="1"/>
  <c r="K131" i="2"/>
  <c r="M131" i="2" s="1"/>
  <c r="B131" i="3" s="1"/>
  <c r="M118" i="2"/>
  <c r="B118" i="3" s="1"/>
  <c r="M94" i="2"/>
  <c r="B94" i="3" s="1"/>
  <c r="L80" i="2"/>
  <c r="M80" i="2" s="1"/>
  <c r="B80" i="3" s="1"/>
  <c r="M77" i="2"/>
  <c r="B77" i="3" s="1"/>
  <c r="L15" i="2"/>
  <c r="K15" i="2"/>
  <c r="M15" i="2" s="1"/>
  <c r="B15" i="3" s="1"/>
  <c r="M214" i="2"/>
  <c r="B214" i="3" s="1"/>
  <c r="K200" i="2"/>
  <c r="L200" i="2"/>
  <c r="M166" i="2"/>
  <c r="B166" i="3" s="1"/>
  <c r="M154" i="2"/>
  <c r="B154" i="3" s="1"/>
  <c r="M142" i="2"/>
  <c r="B142" i="3" s="1"/>
  <c r="K128" i="2"/>
  <c r="L128" i="2"/>
  <c r="K124" i="2"/>
  <c r="L124" i="2"/>
  <c r="K91" i="2"/>
  <c r="L91" i="2"/>
  <c r="K73" i="2"/>
  <c r="L73" i="2"/>
  <c r="M194" i="2"/>
  <c r="B194" i="3" s="1"/>
  <c r="K171" i="2"/>
  <c r="M171" i="2" s="1"/>
  <c r="B171" i="3" s="1"/>
  <c r="K159" i="2"/>
  <c r="M159" i="2" s="1"/>
  <c r="B159" i="3" s="1"/>
  <c r="K136" i="2"/>
  <c r="M136" i="2" s="1"/>
  <c r="B136" i="3" s="1"/>
  <c r="L136" i="2"/>
  <c r="M114" i="2"/>
  <c r="B114" i="3" s="1"/>
  <c r="M111" i="2"/>
  <c r="B111" i="3" s="1"/>
  <c r="L25" i="2"/>
  <c r="K25" i="2"/>
  <c r="L215" i="2"/>
  <c r="M215" i="2" s="1"/>
  <c r="B215" i="3" s="1"/>
  <c r="L207" i="2"/>
  <c r="M207" i="2" s="1"/>
  <c r="B207" i="3" s="1"/>
  <c r="L199" i="2"/>
  <c r="M199" i="2" s="1"/>
  <c r="B199" i="3" s="1"/>
  <c r="L191" i="2"/>
  <c r="M191" i="2" s="1"/>
  <c r="B191" i="3" s="1"/>
  <c r="L183" i="2"/>
  <c r="M183" i="2" s="1"/>
  <c r="B183" i="3" s="1"/>
  <c r="L167" i="2"/>
  <c r="M167" i="2" s="1"/>
  <c r="B167" i="3" s="1"/>
  <c r="L155" i="2"/>
  <c r="M155" i="2" s="1"/>
  <c r="B155" i="3" s="1"/>
  <c r="L147" i="2"/>
  <c r="M147" i="2" s="1"/>
  <c r="B147" i="3" s="1"/>
  <c r="L143" i="2"/>
  <c r="M143" i="2" s="1"/>
  <c r="B143" i="3" s="1"/>
  <c r="L135" i="2"/>
  <c r="M135" i="2" s="1"/>
  <c r="B135" i="3" s="1"/>
  <c r="L127" i="2"/>
  <c r="M127" i="2" s="1"/>
  <c r="B127" i="3" s="1"/>
  <c r="L123" i="2"/>
  <c r="M123" i="2" s="1"/>
  <c r="B123" i="3" s="1"/>
  <c r="L115" i="2"/>
  <c r="L98" i="2"/>
  <c r="M98" i="2" s="1"/>
  <c r="B98" i="3" s="1"/>
  <c r="L90" i="2"/>
  <c r="M90" i="2" s="1"/>
  <c r="B90" i="3" s="1"/>
  <c r="L81" i="2"/>
  <c r="M81" i="2" s="1"/>
  <c r="B81" i="3" s="1"/>
  <c r="L72" i="2"/>
  <c r="M72" i="2" s="1"/>
  <c r="B72" i="3" s="1"/>
  <c r="L51" i="2"/>
  <c r="L43" i="2"/>
  <c r="M43" i="2" s="1"/>
  <c r="B43" i="3" s="1"/>
  <c r="L35" i="2"/>
  <c r="M35" i="2" s="1"/>
  <c r="B35" i="3" s="1"/>
  <c r="L26" i="2"/>
  <c r="M26" i="2" s="1"/>
  <c r="B26" i="3" s="1"/>
  <c r="L18" i="2"/>
  <c r="M18" i="2" s="1"/>
  <c r="B18" i="3" s="1"/>
  <c r="L9" i="2"/>
  <c r="M9" i="2" s="1"/>
  <c r="B9" i="3" s="1"/>
  <c r="M11" i="2"/>
  <c r="B11" i="3" s="1"/>
  <c r="L60" i="2"/>
  <c r="M60" i="2" s="1"/>
  <c r="B60" i="3" s="1"/>
  <c r="L52" i="2"/>
  <c r="M52" i="2" s="1"/>
  <c r="B52" i="3" s="1"/>
  <c r="L44" i="2"/>
  <c r="M44" i="2" s="1"/>
  <c r="B44" i="3" s="1"/>
  <c r="L47" i="2"/>
  <c r="M47" i="2" s="1"/>
  <c r="B47" i="3" s="1"/>
  <c r="L39" i="2"/>
  <c r="M39" i="2" s="1"/>
  <c r="B39" i="3" s="1"/>
  <c r="L31" i="2"/>
  <c r="L22" i="2"/>
  <c r="M22" i="2" s="1"/>
  <c r="B22" i="3" s="1"/>
  <c r="K8" i="2"/>
  <c r="L8" i="2"/>
  <c r="K17" i="2"/>
  <c r="M17" i="2" s="1"/>
  <c r="B17" i="3" s="1"/>
  <c r="L3" i="2"/>
  <c r="M3" i="2" s="1"/>
  <c r="B3" i="3" s="1"/>
  <c r="L4" i="2"/>
  <c r="M4" i="2" s="1"/>
  <c r="B4" i="3" s="1"/>
  <c r="M156" i="2" l="1"/>
  <c r="B156" i="3" s="1"/>
  <c r="M73" i="2"/>
  <c r="B73" i="3" s="1"/>
  <c r="M12" i="2"/>
  <c r="B12" i="3" s="1"/>
  <c r="M148" i="2"/>
  <c r="B148" i="3" s="1"/>
  <c r="M192" i="2"/>
  <c r="B192" i="3" s="1"/>
  <c r="M124" i="2"/>
  <c r="B124" i="3" s="1"/>
  <c r="M116" i="2"/>
  <c r="B116" i="3" s="1"/>
  <c r="K84" i="10"/>
  <c r="K174" i="10"/>
  <c r="G51" i="10"/>
  <c r="G143" i="10"/>
  <c r="C21" i="10"/>
  <c r="K51" i="10"/>
  <c r="K143" i="10"/>
  <c r="G19" i="10"/>
  <c r="G112" i="10"/>
  <c r="G200" i="10"/>
  <c r="K10" i="10"/>
  <c r="K103" i="10"/>
  <c r="K192" i="10"/>
  <c r="G70" i="10"/>
  <c r="G161" i="10"/>
  <c r="C40" i="10"/>
  <c r="K70" i="10"/>
  <c r="K161" i="10"/>
  <c r="G38" i="10"/>
  <c r="G130" i="10"/>
  <c r="F3" i="10"/>
  <c r="K38" i="10"/>
  <c r="K130" i="10"/>
  <c r="G4" i="10"/>
  <c r="G98" i="10"/>
  <c r="G187" i="10"/>
  <c r="K4" i="10"/>
  <c r="K98" i="10"/>
  <c r="K187" i="10"/>
  <c r="G64" i="10"/>
  <c r="G156" i="10"/>
  <c r="C35" i="10"/>
  <c r="K56" i="10"/>
  <c r="K148" i="10"/>
  <c r="G24" i="10"/>
  <c r="G117" i="10"/>
  <c r="G205" i="10"/>
  <c r="K133" i="10"/>
  <c r="C117" i="10"/>
  <c r="C205" i="10"/>
  <c r="F180" i="10"/>
  <c r="F136" i="10"/>
  <c r="F91" i="10"/>
  <c r="F44" i="10"/>
  <c r="K74" i="10"/>
  <c r="C109" i="10"/>
  <c r="C198" i="10"/>
  <c r="B184" i="10"/>
  <c r="B140" i="10"/>
  <c r="B95" i="10"/>
  <c r="B48" i="10"/>
  <c r="K16" i="10"/>
  <c r="C102" i="10"/>
  <c r="C191" i="10"/>
  <c r="F187" i="10"/>
  <c r="F143" i="10"/>
  <c r="F98" i="10"/>
  <c r="F51" i="10"/>
  <c r="F4" i="10"/>
  <c r="C95" i="10"/>
  <c r="C184" i="10"/>
  <c r="B191" i="10"/>
  <c r="B147" i="10"/>
  <c r="B102" i="10"/>
  <c r="B55" i="10"/>
  <c r="B9" i="10"/>
  <c r="C88" i="10"/>
  <c r="C177" i="10"/>
  <c r="F194" i="10"/>
  <c r="F150" i="10"/>
  <c r="F105" i="10"/>
  <c r="F58" i="10"/>
  <c r="F12" i="10"/>
  <c r="C80" i="10"/>
  <c r="C170" i="10"/>
  <c r="B198" i="10"/>
  <c r="B154" i="10"/>
  <c r="B109" i="10"/>
  <c r="B62" i="10"/>
  <c r="B17" i="10"/>
  <c r="C81" i="10"/>
  <c r="C171" i="10"/>
  <c r="K8" i="10"/>
  <c r="K101" i="10"/>
  <c r="K190" i="10"/>
  <c r="G67" i="10"/>
  <c r="G159" i="10"/>
  <c r="C38" i="10"/>
  <c r="K67" i="10"/>
  <c r="K159" i="10"/>
  <c r="G36" i="10"/>
  <c r="G128" i="10"/>
  <c r="G216" i="10"/>
  <c r="K27" i="10"/>
  <c r="K120" i="10"/>
  <c r="K208" i="10"/>
  <c r="G88" i="10"/>
  <c r="G177" i="10"/>
  <c r="C56" i="10"/>
  <c r="K88" i="10"/>
  <c r="K177" i="10"/>
  <c r="G54" i="10"/>
  <c r="G146" i="10"/>
  <c r="C24" i="10"/>
  <c r="K54" i="10"/>
  <c r="K146" i="10"/>
  <c r="G22" i="10"/>
  <c r="G115" i="10"/>
  <c r="G203" i="10"/>
  <c r="K22" i="10"/>
  <c r="K115" i="10"/>
  <c r="K203" i="10"/>
  <c r="G82" i="10"/>
  <c r="G172" i="10"/>
  <c r="C51" i="10"/>
  <c r="K73" i="10"/>
  <c r="K164" i="10"/>
  <c r="G41" i="10"/>
  <c r="G133" i="10"/>
  <c r="C10" i="10"/>
  <c r="G50" i="10"/>
  <c r="C133" i="10"/>
  <c r="F216" i="10"/>
  <c r="F172" i="10"/>
  <c r="F128" i="10"/>
  <c r="F82" i="10"/>
  <c r="F36" i="10"/>
  <c r="K205" i="10"/>
  <c r="C126" i="10"/>
  <c r="C214" i="10"/>
  <c r="B176" i="10"/>
  <c r="B132" i="10"/>
  <c r="B87" i="10"/>
  <c r="B40" i="10"/>
  <c r="K149" i="10"/>
  <c r="C119" i="10"/>
  <c r="C207" i="10"/>
  <c r="C143" i="3"/>
  <c r="C9" i="3"/>
  <c r="M91" i="2"/>
  <c r="B91" i="3" s="1"/>
  <c r="M184" i="2"/>
  <c r="B184" i="3" s="1"/>
  <c r="E37" i="5"/>
  <c r="M200" i="2"/>
  <c r="B200" i="3" s="1"/>
  <c r="C200" i="3" s="1"/>
  <c r="M42" i="2"/>
  <c r="B42" i="3" s="1"/>
  <c r="E36" i="5"/>
  <c r="C31" i="3"/>
  <c r="C111" i="3"/>
  <c r="M99" i="2"/>
  <c r="B99" i="3" s="1"/>
  <c r="E40" i="5"/>
  <c r="B2" i="3" s="1"/>
  <c r="C123" i="3" s="1"/>
  <c r="C3" i="3"/>
  <c r="C207" i="3"/>
  <c r="M128" i="2"/>
  <c r="B128" i="3" s="1"/>
  <c r="M82" i="2"/>
  <c r="B82" i="3" s="1"/>
  <c r="M50" i="2"/>
  <c r="B50" i="3" s="1"/>
  <c r="C50" i="3" s="1"/>
  <c r="E39" i="5"/>
  <c r="C192" i="3"/>
  <c r="C89" i="3"/>
  <c r="M8" i="2"/>
  <c r="B8" i="3" s="1"/>
  <c r="M25" i="2"/>
  <c r="B25" i="3" s="1"/>
  <c r="C68" i="3"/>
  <c r="C154" i="3" l="1"/>
  <c r="C77" i="3"/>
  <c r="C134" i="3"/>
  <c r="C159" i="3"/>
  <c r="C73" i="3"/>
  <c r="H74" i="10" s="1"/>
  <c r="C101" i="3"/>
  <c r="C42" i="3"/>
  <c r="M43" i="10" s="1"/>
  <c r="C44" i="3"/>
  <c r="M45" i="10" s="1"/>
  <c r="C25" i="3"/>
  <c r="H26" i="10" s="1"/>
  <c r="C136" i="3"/>
  <c r="E137" i="10" s="1"/>
  <c r="C186" i="3"/>
  <c r="C148" i="3"/>
  <c r="C131" i="3"/>
  <c r="C98" i="3"/>
  <c r="C122" i="3"/>
  <c r="C116" i="3"/>
  <c r="C203" i="3"/>
  <c r="M204" i="10" s="1"/>
  <c r="C99" i="3"/>
  <c r="M100" i="10" s="1"/>
  <c r="C168" i="3"/>
  <c r="D169" i="10" s="1"/>
  <c r="C22" i="3"/>
  <c r="I23" i="10" s="1"/>
  <c r="C147" i="3"/>
  <c r="C15" i="3"/>
  <c r="M16" i="10" s="1"/>
  <c r="C155" i="3"/>
  <c r="C60" i="3"/>
  <c r="C94" i="3"/>
  <c r="C11" i="3"/>
  <c r="C17" i="3"/>
  <c r="C38" i="3"/>
  <c r="M39" i="10" s="1"/>
  <c r="C183" i="3"/>
  <c r="I184" i="10" s="1"/>
  <c r="C171" i="3"/>
  <c r="I172" i="10" s="1"/>
  <c r="C39" i="3"/>
  <c r="C184" i="3"/>
  <c r="M185" i="10" s="1"/>
  <c r="C115" i="3"/>
  <c r="H116" i="10" s="1"/>
  <c r="C82" i="3"/>
  <c r="C23" i="3"/>
  <c r="C91" i="3"/>
  <c r="I124" i="10"/>
  <c r="M124" i="10"/>
  <c r="E124" i="10"/>
  <c r="H124" i="10"/>
  <c r="D124" i="10"/>
  <c r="I116" i="10"/>
  <c r="M116" i="10"/>
  <c r="E116" i="10"/>
  <c r="H208" i="10"/>
  <c r="M208" i="10"/>
  <c r="I208" i="10"/>
  <c r="E208" i="10"/>
  <c r="D208" i="10"/>
  <c r="M169" i="10"/>
  <c r="I169" i="10"/>
  <c r="H169" i="10"/>
  <c r="D39" i="10"/>
  <c r="I156" i="10"/>
  <c r="M156" i="10"/>
  <c r="E156" i="10"/>
  <c r="H156" i="10"/>
  <c r="D156" i="10"/>
  <c r="M155" i="10"/>
  <c r="H155" i="10"/>
  <c r="I155" i="10"/>
  <c r="E155" i="10"/>
  <c r="D155" i="10"/>
  <c r="I149" i="10"/>
  <c r="M149" i="10"/>
  <c r="E149" i="10"/>
  <c r="H149" i="10"/>
  <c r="D149" i="10"/>
  <c r="M4" i="10"/>
  <c r="I4" i="10"/>
  <c r="H4" i="10"/>
  <c r="E4" i="10"/>
  <c r="D4" i="10"/>
  <c r="H16" i="10"/>
  <c r="I16" i="10"/>
  <c r="I132" i="10"/>
  <c r="M132" i="10"/>
  <c r="H132" i="10"/>
  <c r="E132" i="10"/>
  <c r="D132" i="10"/>
  <c r="H43" i="10"/>
  <c r="E43" i="10"/>
  <c r="H185" i="10"/>
  <c r="C146" i="3"/>
  <c r="C135" i="3"/>
  <c r="C191" i="3"/>
  <c r="M187" i="10"/>
  <c r="H187" i="10"/>
  <c r="D187" i="10"/>
  <c r="I187" i="10"/>
  <c r="E187" i="10"/>
  <c r="M10" i="10"/>
  <c r="E10" i="10"/>
  <c r="I10" i="10"/>
  <c r="H10" i="10"/>
  <c r="D10" i="10"/>
  <c r="C80" i="3"/>
  <c r="C138" i="3"/>
  <c r="C51" i="3"/>
  <c r="C156" i="3"/>
  <c r="C114" i="3"/>
  <c r="C214" i="3"/>
  <c r="C210" i="3"/>
  <c r="C34" i="3"/>
  <c r="C81" i="3"/>
  <c r="C52" i="3"/>
  <c r="M74" i="10"/>
  <c r="E74" i="10"/>
  <c r="D74" i="10"/>
  <c r="H24" i="10"/>
  <c r="I24" i="10"/>
  <c r="M24" i="10"/>
  <c r="D24" i="10"/>
  <c r="E24" i="10"/>
  <c r="H135" i="10"/>
  <c r="E135" i="10"/>
  <c r="M135" i="10"/>
  <c r="I135" i="10"/>
  <c r="D135" i="10"/>
  <c r="M160" i="10"/>
  <c r="H160" i="10"/>
  <c r="E160" i="10"/>
  <c r="I160" i="10"/>
  <c r="D160" i="10"/>
  <c r="M90" i="10"/>
  <c r="I90" i="10"/>
  <c r="H90" i="10"/>
  <c r="E90" i="10"/>
  <c r="D90" i="10"/>
  <c r="M95" i="10"/>
  <c r="E95" i="10"/>
  <c r="D95" i="10"/>
  <c r="I95" i="10"/>
  <c r="H95" i="10"/>
  <c r="C65" i="3"/>
  <c r="C211" i="3"/>
  <c r="C126" i="3"/>
  <c r="C56" i="3"/>
  <c r="C120" i="3"/>
  <c r="C49" i="3"/>
  <c r="C113" i="3"/>
  <c r="C30" i="3"/>
  <c r="C53" i="3"/>
  <c r="C16" i="3"/>
  <c r="C144" i="3"/>
  <c r="C208" i="3"/>
  <c r="C201" i="3"/>
  <c r="C20" i="3"/>
  <c r="C174" i="3"/>
  <c r="C70" i="3"/>
  <c r="C133" i="3"/>
  <c r="C175" i="3"/>
  <c r="C197" i="3"/>
  <c r="C165" i="3"/>
  <c r="C5" i="3"/>
  <c r="C40" i="3"/>
  <c r="C104" i="3"/>
  <c r="C24" i="3"/>
  <c r="C88" i="3"/>
  <c r="C190" i="3"/>
  <c r="C28" i="3"/>
  <c r="C92" i="3"/>
  <c r="C48" i="3"/>
  <c r="C176" i="3"/>
  <c r="C41" i="3"/>
  <c r="C105" i="3"/>
  <c r="C37" i="3"/>
  <c r="C61" i="3"/>
  <c r="C125" i="3"/>
  <c r="C153" i="3"/>
  <c r="C182" i="3"/>
  <c r="C59" i="3"/>
  <c r="C193" i="3"/>
  <c r="C181" i="3"/>
  <c r="C57" i="3"/>
  <c r="C164" i="3"/>
  <c r="C170" i="3"/>
  <c r="C161" i="3"/>
  <c r="C107" i="3"/>
  <c r="C157" i="3"/>
  <c r="C33" i="3"/>
  <c r="C76" i="3"/>
  <c r="C204" i="3"/>
  <c r="C96" i="3"/>
  <c r="C158" i="3"/>
  <c r="C78" i="3"/>
  <c r="C102" i="3"/>
  <c r="C54" i="3"/>
  <c r="C162" i="3"/>
  <c r="C63" i="3"/>
  <c r="C121" i="3"/>
  <c r="C196" i="3"/>
  <c r="C45" i="3"/>
  <c r="C93" i="3"/>
  <c r="C10" i="3"/>
  <c r="C150" i="3"/>
  <c r="C198" i="3"/>
  <c r="C139" i="3"/>
  <c r="C189" i="3"/>
  <c r="C129" i="3"/>
  <c r="C151" i="3"/>
  <c r="C179" i="3"/>
  <c r="C130" i="3"/>
  <c r="C178" i="3"/>
  <c r="C32" i="3"/>
  <c r="C160" i="3"/>
  <c r="C132" i="3"/>
  <c r="C180" i="3"/>
  <c r="C29" i="3"/>
  <c r="C137" i="3"/>
  <c r="C36" i="3"/>
  <c r="C145" i="3"/>
  <c r="C67" i="3"/>
  <c r="C62" i="3"/>
  <c r="C172" i="3"/>
  <c r="C19" i="3"/>
  <c r="C163" i="3"/>
  <c r="C106" i="3"/>
  <c r="C149" i="3"/>
  <c r="C177" i="3"/>
  <c r="C205" i="3"/>
  <c r="C83" i="3"/>
  <c r="C213" i="3"/>
  <c r="C173" i="3"/>
  <c r="C64" i="3"/>
  <c r="C14" i="3"/>
  <c r="C100" i="3"/>
  <c r="C58" i="3"/>
  <c r="C79" i="3"/>
  <c r="C55" i="3"/>
  <c r="C66" i="3"/>
  <c r="C119" i="3"/>
  <c r="C187" i="3"/>
  <c r="C95" i="3"/>
  <c r="C75" i="3"/>
  <c r="C2" i="3"/>
  <c r="C209" i="3"/>
  <c r="C141" i="3"/>
  <c r="C117" i="3"/>
  <c r="C7" i="3"/>
  <c r="C112" i="3"/>
  <c r="C110" i="3"/>
  <c r="C21" i="3"/>
  <c r="C69" i="3"/>
  <c r="C169" i="3"/>
  <c r="C185" i="3"/>
  <c r="C202" i="3"/>
  <c r="C103" i="3"/>
  <c r="C108" i="3"/>
  <c r="C87" i="3"/>
  <c r="C152" i="3"/>
  <c r="C140" i="3"/>
  <c r="C212" i="3"/>
  <c r="C206" i="3"/>
  <c r="C188" i="3"/>
  <c r="C199" i="3"/>
  <c r="C124" i="3"/>
  <c r="C118" i="3"/>
  <c r="C97" i="3"/>
  <c r="C215" i="3"/>
  <c r="C127" i="3"/>
  <c r="C47" i="3"/>
  <c r="I117" i="10"/>
  <c r="M117" i="10"/>
  <c r="E117" i="10"/>
  <c r="H117" i="10"/>
  <c r="D117" i="10"/>
  <c r="H201" i="10"/>
  <c r="E201" i="10"/>
  <c r="M201" i="10"/>
  <c r="D201" i="10"/>
  <c r="I201" i="10"/>
  <c r="H144" i="10"/>
  <c r="M144" i="10"/>
  <c r="I144" i="10"/>
  <c r="E144" i="10"/>
  <c r="D144" i="10"/>
  <c r="M184" i="10"/>
  <c r="E184" i="10"/>
  <c r="M26" i="10"/>
  <c r="D26" i="10"/>
  <c r="I26" i="10"/>
  <c r="E26" i="10"/>
  <c r="H100" i="10"/>
  <c r="I100" i="10"/>
  <c r="E100" i="10"/>
  <c r="H18" i="10"/>
  <c r="D18" i="10"/>
  <c r="M18" i="10"/>
  <c r="I18" i="10"/>
  <c r="E18" i="10"/>
  <c r="H112" i="10"/>
  <c r="E112" i="10"/>
  <c r="M112" i="10"/>
  <c r="D112" i="10"/>
  <c r="I112" i="10"/>
  <c r="H92" i="10"/>
  <c r="I92" i="10"/>
  <c r="M92" i="10"/>
  <c r="E92" i="10"/>
  <c r="D92" i="10"/>
  <c r="I45" i="10"/>
  <c r="H45" i="10"/>
  <c r="E45" i="10"/>
  <c r="D45" i="10"/>
  <c r="E69" i="10"/>
  <c r="D69" i="10"/>
  <c r="M69" i="10"/>
  <c r="I69" i="10"/>
  <c r="H69" i="10"/>
  <c r="I148" i="10"/>
  <c r="M148" i="10"/>
  <c r="E148" i="10"/>
  <c r="H148" i="10"/>
  <c r="D148" i="10"/>
  <c r="M193" i="10"/>
  <c r="I193" i="10"/>
  <c r="H193" i="10"/>
  <c r="E193" i="10"/>
  <c r="D193" i="10"/>
  <c r="H51" i="10"/>
  <c r="M51" i="10"/>
  <c r="I51" i="10"/>
  <c r="D51" i="10"/>
  <c r="E51" i="10"/>
  <c r="C46" i="3"/>
  <c r="C167" i="3"/>
  <c r="C35" i="3"/>
  <c r="C166" i="3"/>
  <c r="C194" i="3"/>
  <c r="C72" i="3"/>
  <c r="C18" i="3"/>
  <c r="C26" i="3"/>
  <c r="M123" i="10"/>
  <c r="H123" i="10"/>
  <c r="I123" i="10"/>
  <c r="D123" i="10"/>
  <c r="E123" i="10"/>
  <c r="E12" i="10"/>
  <c r="M12" i="10"/>
  <c r="I12" i="10"/>
  <c r="H12" i="10"/>
  <c r="D12" i="10"/>
  <c r="M78" i="10"/>
  <c r="I78" i="10"/>
  <c r="H78" i="10"/>
  <c r="E78" i="10"/>
  <c r="D78" i="10"/>
  <c r="M172" i="10"/>
  <c r="H172" i="10"/>
  <c r="D172" i="10"/>
  <c r="I99" i="10"/>
  <c r="M99" i="10"/>
  <c r="E99" i="10"/>
  <c r="H99" i="10"/>
  <c r="D99" i="10"/>
  <c r="M61" i="10"/>
  <c r="I61" i="10"/>
  <c r="H61" i="10"/>
  <c r="D61" i="10"/>
  <c r="E61" i="10"/>
  <c r="I40" i="10"/>
  <c r="M40" i="10"/>
  <c r="D40" i="10"/>
  <c r="E40" i="10"/>
  <c r="H40" i="10"/>
  <c r="H83" i="10"/>
  <c r="I83" i="10"/>
  <c r="M83" i="10"/>
  <c r="E83" i="10"/>
  <c r="D83" i="10"/>
  <c r="H102" i="10"/>
  <c r="M102" i="10"/>
  <c r="I102" i="10"/>
  <c r="E102" i="10"/>
  <c r="D102" i="10"/>
  <c r="I32" i="10"/>
  <c r="M32" i="10"/>
  <c r="E32" i="10"/>
  <c r="D32" i="10"/>
  <c r="H32" i="10"/>
  <c r="M23" i="10"/>
  <c r="D23" i="10"/>
  <c r="E23" i="10"/>
  <c r="H23" i="10"/>
  <c r="C195" i="3"/>
  <c r="C8" i="3"/>
  <c r="C142" i="3"/>
  <c r="C128" i="3"/>
  <c r="C84" i="3"/>
  <c r="C12" i="3"/>
  <c r="C86" i="3"/>
  <c r="C90" i="3"/>
  <c r="C4" i="3"/>
  <c r="C43" i="3"/>
  <c r="C71" i="3"/>
  <c r="I204" i="10" l="1"/>
  <c r="D43" i="10"/>
  <c r="H137" i="10"/>
  <c r="E169" i="10"/>
  <c r="D185" i="10"/>
  <c r="E185" i="10"/>
  <c r="H39" i="10"/>
  <c r="D184" i="10"/>
  <c r="I74" i="10"/>
  <c r="D204" i="10"/>
  <c r="I185" i="10"/>
  <c r="D137" i="10"/>
  <c r="I39" i="10"/>
  <c r="E172" i="10"/>
  <c r="D100" i="10"/>
  <c r="H184" i="10"/>
  <c r="H204" i="10"/>
  <c r="E16" i="10"/>
  <c r="I137" i="10"/>
  <c r="E39" i="10"/>
  <c r="E204" i="10"/>
  <c r="I43" i="10"/>
  <c r="D16" i="10"/>
  <c r="M137" i="10"/>
  <c r="D116" i="10"/>
  <c r="M36" i="10"/>
  <c r="I36" i="10"/>
  <c r="H36" i="10"/>
  <c r="E36" i="10"/>
  <c r="D36" i="10"/>
  <c r="I113" i="10"/>
  <c r="H113" i="10"/>
  <c r="E113" i="10"/>
  <c r="D113" i="10"/>
  <c r="M113" i="10"/>
  <c r="I164" i="10"/>
  <c r="M164" i="10"/>
  <c r="H164" i="10"/>
  <c r="E164" i="10"/>
  <c r="D164" i="10"/>
  <c r="M171" i="10"/>
  <c r="I171" i="10"/>
  <c r="H171" i="10"/>
  <c r="E171" i="10"/>
  <c r="D171" i="10"/>
  <c r="H198" i="10"/>
  <c r="I198" i="10"/>
  <c r="E198" i="10"/>
  <c r="M198" i="10"/>
  <c r="D198" i="10"/>
  <c r="H44" i="10"/>
  <c r="E44" i="10"/>
  <c r="D44" i="10"/>
  <c r="M44" i="10"/>
  <c r="I44" i="10"/>
  <c r="H9" i="10"/>
  <c r="M9" i="10"/>
  <c r="E9" i="10"/>
  <c r="I9" i="10"/>
  <c r="D9" i="10"/>
  <c r="M168" i="10"/>
  <c r="I168" i="10"/>
  <c r="H168" i="10"/>
  <c r="E168" i="10"/>
  <c r="D168" i="10"/>
  <c r="H200" i="10"/>
  <c r="E200" i="10"/>
  <c r="M200" i="10"/>
  <c r="I200" i="10"/>
  <c r="D200" i="10"/>
  <c r="M104" i="10"/>
  <c r="I104" i="10"/>
  <c r="H104" i="10"/>
  <c r="E104" i="10"/>
  <c r="D104" i="10"/>
  <c r="H8" i="10"/>
  <c r="I8" i="10"/>
  <c r="M8" i="10"/>
  <c r="E8" i="10"/>
  <c r="D8" i="10"/>
  <c r="M120" i="10"/>
  <c r="I120" i="10"/>
  <c r="E120" i="10"/>
  <c r="H120" i="10"/>
  <c r="D120" i="10"/>
  <c r="H174" i="10"/>
  <c r="I174" i="10"/>
  <c r="E174" i="10"/>
  <c r="M174" i="10"/>
  <c r="D174" i="10"/>
  <c r="M20" i="10"/>
  <c r="I20" i="10"/>
  <c r="E20" i="10"/>
  <c r="H20" i="10"/>
  <c r="D20" i="10"/>
  <c r="I181" i="10"/>
  <c r="M181" i="10"/>
  <c r="E181" i="10"/>
  <c r="H181" i="10"/>
  <c r="D181" i="10"/>
  <c r="M130" i="10"/>
  <c r="I130" i="10"/>
  <c r="H130" i="10"/>
  <c r="E130" i="10"/>
  <c r="D130" i="10"/>
  <c r="I197" i="10"/>
  <c r="M197" i="10"/>
  <c r="H197" i="10"/>
  <c r="E197" i="10"/>
  <c r="D197" i="10"/>
  <c r="H97" i="10"/>
  <c r="M97" i="10"/>
  <c r="E97" i="10"/>
  <c r="D97" i="10"/>
  <c r="I97" i="10"/>
  <c r="I165" i="10"/>
  <c r="M165" i="10"/>
  <c r="H165" i="10"/>
  <c r="E165" i="10"/>
  <c r="D165" i="10"/>
  <c r="E62" i="10"/>
  <c r="M62" i="10"/>
  <c r="I62" i="10"/>
  <c r="H62" i="10"/>
  <c r="D62" i="10"/>
  <c r="H191" i="10"/>
  <c r="I191" i="10"/>
  <c r="E191" i="10"/>
  <c r="D191" i="10"/>
  <c r="M191" i="10"/>
  <c r="H176" i="10"/>
  <c r="E176" i="10"/>
  <c r="M176" i="10"/>
  <c r="D176" i="10"/>
  <c r="I176" i="10"/>
  <c r="H17" i="10"/>
  <c r="I17" i="10"/>
  <c r="D17" i="10"/>
  <c r="M17" i="10"/>
  <c r="E17" i="10"/>
  <c r="I212" i="10"/>
  <c r="M212" i="10"/>
  <c r="E212" i="10"/>
  <c r="H212" i="10"/>
  <c r="D212" i="10"/>
  <c r="I157" i="10"/>
  <c r="M157" i="10"/>
  <c r="E157" i="10"/>
  <c r="H157" i="10"/>
  <c r="D157" i="10"/>
  <c r="H65" i="10"/>
  <c r="I65" i="10"/>
  <c r="M65" i="10"/>
  <c r="E65" i="10"/>
  <c r="D65" i="10"/>
  <c r="I152" i="10"/>
  <c r="E152" i="10"/>
  <c r="H152" i="10"/>
  <c r="D152" i="10"/>
  <c r="M152" i="10"/>
  <c r="H159" i="10"/>
  <c r="M159" i="10"/>
  <c r="E159" i="10"/>
  <c r="I159" i="10"/>
  <c r="D159" i="10"/>
  <c r="H126" i="10"/>
  <c r="I126" i="10"/>
  <c r="E126" i="10"/>
  <c r="M126" i="10"/>
  <c r="D126" i="10"/>
  <c r="M115" i="10"/>
  <c r="I115" i="10"/>
  <c r="H115" i="10"/>
  <c r="E115" i="10"/>
  <c r="D115" i="10"/>
  <c r="I196" i="10"/>
  <c r="M196" i="10"/>
  <c r="H196" i="10"/>
  <c r="E196" i="10"/>
  <c r="D196" i="10"/>
  <c r="M47" i="10"/>
  <c r="E47" i="10"/>
  <c r="I47" i="10"/>
  <c r="H47" i="10"/>
  <c r="D47" i="10"/>
  <c r="I189" i="10"/>
  <c r="M189" i="10"/>
  <c r="E189" i="10"/>
  <c r="H189" i="10"/>
  <c r="D189" i="10"/>
  <c r="M203" i="10"/>
  <c r="I203" i="10"/>
  <c r="H203" i="10"/>
  <c r="D203" i="10"/>
  <c r="E203" i="10"/>
  <c r="H118" i="10"/>
  <c r="I118" i="10"/>
  <c r="M118" i="10"/>
  <c r="E118" i="10"/>
  <c r="D118" i="10"/>
  <c r="H67" i="10"/>
  <c r="E67" i="10"/>
  <c r="D67" i="10"/>
  <c r="M67" i="10"/>
  <c r="I67" i="10"/>
  <c r="H214" i="10"/>
  <c r="I214" i="10"/>
  <c r="E214" i="10"/>
  <c r="M214" i="10"/>
  <c r="D214" i="10"/>
  <c r="I173" i="10"/>
  <c r="M173" i="10"/>
  <c r="E173" i="10"/>
  <c r="H173" i="10"/>
  <c r="D173" i="10"/>
  <c r="I133" i="10"/>
  <c r="M133" i="10"/>
  <c r="H133" i="10"/>
  <c r="E133" i="10"/>
  <c r="D133" i="10"/>
  <c r="H190" i="10"/>
  <c r="I190" i="10"/>
  <c r="E190" i="10"/>
  <c r="M190" i="10"/>
  <c r="D190" i="10"/>
  <c r="H122" i="10"/>
  <c r="M122" i="10"/>
  <c r="I122" i="10"/>
  <c r="E122" i="10"/>
  <c r="D122" i="10"/>
  <c r="I205" i="10"/>
  <c r="M205" i="10"/>
  <c r="E205" i="10"/>
  <c r="H205" i="10"/>
  <c r="D205" i="10"/>
  <c r="H58" i="10"/>
  <c r="I58" i="10"/>
  <c r="D58" i="10"/>
  <c r="E58" i="10"/>
  <c r="M58" i="10"/>
  <c r="E38" i="10"/>
  <c r="M38" i="10"/>
  <c r="I38" i="10"/>
  <c r="H38" i="10"/>
  <c r="D38" i="10"/>
  <c r="M89" i="10"/>
  <c r="I89" i="10"/>
  <c r="H89" i="10"/>
  <c r="E89" i="10"/>
  <c r="D89" i="10"/>
  <c r="H134" i="10"/>
  <c r="I134" i="10"/>
  <c r="E134" i="10"/>
  <c r="M134" i="10"/>
  <c r="D134" i="10"/>
  <c r="E54" i="10"/>
  <c r="M54" i="10"/>
  <c r="I54" i="10"/>
  <c r="D54" i="10"/>
  <c r="H54" i="10"/>
  <c r="H66" i="10"/>
  <c r="I66" i="10"/>
  <c r="E66" i="10"/>
  <c r="D66" i="10"/>
  <c r="M66" i="10"/>
  <c r="E52" i="10"/>
  <c r="M52" i="10"/>
  <c r="I52" i="10"/>
  <c r="D52" i="10"/>
  <c r="H52" i="10"/>
  <c r="I188" i="10"/>
  <c r="M188" i="10"/>
  <c r="E188" i="10"/>
  <c r="H188" i="10"/>
  <c r="D188" i="10"/>
  <c r="E30" i="10"/>
  <c r="H30" i="10"/>
  <c r="M30" i="10"/>
  <c r="D30" i="10"/>
  <c r="I30" i="10"/>
  <c r="E46" i="10"/>
  <c r="M46" i="10"/>
  <c r="I46" i="10"/>
  <c r="H46" i="10"/>
  <c r="D46" i="10"/>
  <c r="M29" i="10"/>
  <c r="D29" i="10"/>
  <c r="I29" i="10"/>
  <c r="H29" i="10"/>
  <c r="E29" i="10"/>
  <c r="I5" i="10"/>
  <c r="M5" i="10"/>
  <c r="H5" i="10"/>
  <c r="E5" i="10"/>
  <c r="D5" i="10"/>
  <c r="I91" i="10"/>
  <c r="M91" i="10"/>
  <c r="E91" i="10"/>
  <c r="D91" i="10"/>
  <c r="H91" i="10"/>
  <c r="M27" i="10"/>
  <c r="D27" i="10"/>
  <c r="I27" i="10"/>
  <c r="H27" i="10"/>
  <c r="E27" i="10"/>
  <c r="I48" i="10"/>
  <c r="M48" i="10"/>
  <c r="D48" i="10"/>
  <c r="H48" i="10"/>
  <c r="E48" i="10"/>
  <c r="H207" i="10"/>
  <c r="M207" i="10"/>
  <c r="I207" i="10"/>
  <c r="E207" i="10"/>
  <c r="D207" i="10"/>
  <c r="H186" i="10"/>
  <c r="M186" i="10"/>
  <c r="I186" i="10"/>
  <c r="E186" i="10"/>
  <c r="D186" i="10"/>
  <c r="H142" i="10"/>
  <c r="I142" i="10"/>
  <c r="M142" i="10"/>
  <c r="E142" i="10"/>
  <c r="D142" i="10"/>
  <c r="I56" i="10"/>
  <c r="M56" i="10"/>
  <c r="D56" i="10"/>
  <c r="H56" i="10"/>
  <c r="E56" i="10"/>
  <c r="H84" i="10"/>
  <c r="I84" i="10"/>
  <c r="E84" i="10"/>
  <c r="D84" i="10"/>
  <c r="M84" i="10"/>
  <c r="M63" i="10"/>
  <c r="E63" i="10"/>
  <c r="I63" i="10"/>
  <c r="H63" i="10"/>
  <c r="D63" i="10"/>
  <c r="M161" i="10"/>
  <c r="H161" i="10"/>
  <c r="E161" i="10"/>
  <c r="I161" i="10"/>
  <c r="D161" i="10"/>
  <c r="I140" i="10"/>
  <c r="M140" i="10"/>
  <c r="E140" i="10"/>
  <c r="H140" i="10"/>
  <c r="D140" i="10"/>
  <c r="I64" i="10"/>
  <c r="M64" i="10"/>
  <c r="E64" i="10"/>
  <c r="D64" i="10"/>
  <c r="H64" i="10"/>
  <c r="H77" i="10"/>
  <c r="M77" i="10"/>
  <c r="I77" i="10"/>
  <c r="E77" i="10"/>
  <c r="D77" i="10"/>
  <c r="H182" i="10"/>
  <c r="I182" i="10"/>
  <c r="M182" i="10"/>
  <c r="E182" i="10"/>
  <c r="D182" i="10"/>
  <c r="M106" i="10"/>
  <c r="I106" i="10"/>
  <c r="H106" i="10"/>
  <c r="E106" i="10"/>
  <c r="D106" i="10"/>
  <c r="H25" i="10"/>
  <c r="I25" i="10"/>
  <c r="M25" i="10"/>
  <c r="D25" i="10"/>
  <c r="E25" i="10"/>
  <c r="I71" i="10"/>
  <c r="H71" i="10"/>
  <c r="E71" i="10"/>
  <c r="D71" i="10"/>
  <c r="M71" i="10"/>
  <c r="M31" i="10"/>
  <c r="E31" i="10"/>
  <c r="I31" i="10"/>
  <c r="H31" i="10"/>
  <c r="D31" i="10"/>
  <c r="E53" i="10"/>
  <c r="M53" i="10"/>
  <c r="I53" i="10"/>
  <c r="D53" i="10"/>
  <c r="H53" i="10"/>
  <c r="M139" i="10"/>
  <c r="I139" i="10"/>
  <c r="H139" i="10"/>
  <c r="D139" i="10"/>
  <c r="E139" i="10"/>
  <c r="H109" i="10"/>
  <c r="I109" i="10"/>
  <c r="E109" i="10"/>
  <c r="M109" i="10"/>
  <c r="D109" i="10"/>
  <c r="H145" i="10"/>
  <c r="M145" i="10"/>
  <c r="I145" i="10"/>
  <c r="E145" i="10"/>
  <c r="D145" i="10"/>
  <c r="M128" i="10"/>
  <c r="I128" i="10"/>
  <c r="H128" i="10"/>
  <c r="E128" i="10"/>
  <c r="D128" i="10"/>
  <c r="I213" i="10"/>
  <c r="M213" i="10"/>
  <c r="E213" i="10"/>
  <c r="H213" i="10"/>
  <c r="D213" i="10"/>
  <c r="M170" i="10"/>
  <c r="I170" i="10"/>
  <c r="H170" i="10"/>
  <c r="E170" i="10"/>
  <c r="D170" i="10"/>
  <c r="H210" i="10"/>
  <c r="M210" i="10"/>
  <c r="I210" i="10"/>
  <c r="E210" i="10"/>
  <c r="D210" i="10"/>
  <c r="M80" i="10"/>
  <c r="I80" i="10"/>
  <c r="H80" i="10"/>
  <c r="E80" i="10"/>
  <c r="D80" i="10"/>
  <c r="H206" i="10"/>
  <c r="I206" i="10"/>
  <c r="M206" i="10"/>
  <c r="E206" i="10"/>
  <c r="D206" i="10"/>
  <c r="H33" i="10"/>
  <c r="I33" i="10"/>
  <c r="M33" i="10"/>
  <c r="E33" i="10"/>
  <c r="D33" i="10"/>
  <c r="H199" i="10"/>
  <c r="E199" i="10"/>
  <c r="M199" i="10"/>
  <c r="I199" i="10"/>
  <c r="D199" i="10"/>
  <c r="M163" i="10"/>
  <c r="I163" i="10"/>
  <c r="E163" i="10"/>
  <c r="H163" i="10"/>
  <c r="D163" i="10"/>
  <c r="H34" i="10"/>
  <c r="I34" i="10"/>
  <c r="E34" i="10"/>
  <c r="D34" i="10"/>
  <c r="M34" i="10"/>
  <c r="M194" i="10"/>
  <c r="I194" i="10"/>
  <c r="H194" i="10"/>
  <c r="E194" i="10"/>
  <c r="D194" i="10"/>
  <c r="H42" i="10"/>
  <c r="I42" i="10"/>
  <c r="E42" i="10"/>
  <c r="D42" i="10"/>
  <c r="M42" i="10"/>
  <c r="M105" i="10"/>
  <c r="I105" i="10"/>
  <c r="H105" i="10"/>
  <c r="E105" i="10"/>
  <c r="D105" i="10"/>
  <c r="H175" i="10"/>
  <c r="E175" i="10"/>
  <c r="M175" i="10"/>
  <c r="I175" i="10"/>
  <c r="D175" i="10"/>
  <c r="M114" i="10"/>
  <c r="I114" i="10"/>
  <c r="H114" i="10"/>
  <c r="E114" i="10"/>
  <c r="D114" i="10"/>
  <c r="I82" i="10"/>
  <c r="M82" i="10"/>
  <c r="H82" i="10"/>
  <c r="E82" i="10"/>
  <c r="D82" i="10"/>
  <c r="M81" i="10"/>
  <c r="I81" i="10"/>
  <c r="E81" i="10"/>
  <c r="D81" i="10"/>
  <c r="H81" i="10"/>
  <c r="I125" i="10"/>
  <c r="M125" i="10"/>
  <c r="E125" i="10"/>
  <c r="H125" i="10"/>
  <c r="D125" i="10"/>
  <c r="H127" i="10"/>
  <c r="I127" i="10"/>
  <c r="E127" i="10"/>
  <c r="M127" i="10"/>
  <c r="D127" i="10"/>
  <c r="I87" i="10"/>
  <c r="H87" i="10"/>
  <c r="E87" i="10"/>
  <c r="D87" i="10"/>
  <c r="M87" i="10"/>
  <c r="I19" i="10"/>
  <c r="E19" i="10"/>
  <c r="H19" i="10"/>
  <c r="D19" i="10"/>
  <c r="M19" i="10"/>
  <c r="M13" i="10"/>
  <c r="E13" i="10"/>
  <c r="I13" i="10"/>
  <c r="H13" i="10"/>
  <c r="D13" i="10"/>
  <c r="I73" i="10"/>
  <c r="M73" i="10"/>
  <c r="E73" i="10"/>
  <c r="D73" i="10"/>
  <c r="H73" i="10"/>
  <c r="I216" i="10"/>
  <c r="E216" i="10"/>
  <c r="H216" i="10"/>
  <c r="D216" i="10"/>
  <c r="M216" i="10"/>
  <c r="I141" i="10"/>
  <c r="M141" i="10"/>
  <c r="E141" i="10"/>
  <c r="H141" i="10"/>
  <c r="D141" i="10"/>
  <c r="H70" i="10"/>
  <c r="E70" i="10"/>
  <c r="D70" i="10"/>
  <c r="M70" i="10"/>
  <c r="I70" i="10"/>
  <c r="M3" i="10"/>
  <c r="E3" i="10"/>
  <c r="I3" i="10"/>
  <c r="H3" i="10"/>
  <c r="D3" i="10"/>
  <c r="H59" i="10"/>
  <c r="I59" i="10"/>
  <c r="D59" i="10"/>
  <c r="E59" i="10"/>
  <c r="M59" i="10"/>
  <c r="M178" i="10"/>
  <c r="I178" i="10"/>
  <c r="H178" i="10"/>
  <c r="E178" i="10"/>
  <c r="D178" i="10"/>
  <c r="H146" i="10"/>
  <c r="M146" i="10"/>
  <c r="I146" i="10"/>
  <c r="E146" i="10"/>
  <c r="D146" i="10"/>
  <c r="M179" i="10"/>
  <c r="I179" i="10"/>
  <c r="H179" i="10"/>
  <c r="E179" i="10"/>
  <c r="D179" i="10"/>
  <c r="H151" i="10"/>
  <c r="E151" i="10"/>
  <c r="M151" i="10"/>
  <c r="D151" i="10"/>
  <c r="I151" i="10"/>
  <c r="M55" i="10"/>
  <c r="E55" i="10"/>
  <c r="H55" i="10"/>
  <c r="I55" i="10"/>
  <c r="D55" i="10"/>
  <c r="H158" i="10"/>
  <c r="I158" i="10"/>
  <c r="M158" i="10"/>
  <c r="E158" i="10"/>
  <c r="D158" i="10"/>
  <c r="M60" i="10"/>
  <c r="I60" i="10"/>
  <c r="H60" i="10"/>
  <c r="D60" i="10"/>
  <c r="E60" i="10"/>
  <c r="I177" i="10"/>
  <c r="H177" i="10"/>
  <c r="E177" i="10"/>
  <c r="D177" i="10"/>
  <c r="M177" i="10"/>
  <c r="H41" i="10"/>
  <c r="I41" i="10"/>
  <c r="M41" i="10"/>
  <c r="D41" i="10"/>
  <c r="E41" i="10"/>
  <c r="E21" i="10"/>
  <c r="M21" i="10"/>
  <c r="I21" i="10"/>
  <c r="H21" i="10"/>
  <c r="D21" i="10"/>
  <c r="H50" i="10"/>
  <c r="I50" i="10"/>
  <c r="M50" i="10"/>
  <c r="D50" i="10"/>
  <c r="E50" i="10"/>
  <c r="H35" i="10"/>
  <c r="M35" i="10"/>
  <c r="I35" i="10"/>
  <c r="E35" i="10"/>
  <c r="D35" i="10"/>
  <c r="M192" i="10"/>
  <c r="I192" i="10"/>
  <c r="H192" i="10"/>
  <c r="E192" i="10"/>
  <c r="D192" i="10"/>
  <c r="H143" i="10"/>
  <c r="M143" i="10"/>
  <c r="I143" i="10"/>
  <c r="E143" i="10"/>
  <c r="D143" i="10"/>
  <c r="M195" i="10"/>
  <c r="I195" i="10"/>
  <c r="D195" i="10"/>
  <c r="E195" i="10"/>
  <c r="H195" i="10"/>
  <c r="M98" i="10"/>
  <c r="I98" i="10"/>
  <c r="H98" i="10"/>
  <c r="E98" i="10"/>
  <c r="D98" i="10"/>
  <c r="M153" i="10"/>
  <c r="I153" i="10"/>
  <c r="E153" i="10"/>
  <c r="D153" i="10"/>
  <c r="H153" i="10"/>
  <c r="M22" i="10"/>
  <c r="E22" i="10"/>
  <c r="I22" i="10"/>
  <c r="H22" i="10"/>
  <c r="D22" i="10"/>
  <c r="H76" i="10"/>
  <c r="I76" i="10"/>
  <c r="M76" i="10"/>
  <c r="E76" i="10"/>
  <c r="D76" i="10"/>
  <c r="H101" i="10"/>
  <c r="I101" i="10"/>
  <c r="E101" i="10"/>
  <c r="M101" i="10"/>
  <c r="D101" i="10"/>
  <c r="H150" i="10"/>
  <c r="I150" i="10"/>
  <c r="E150" i="10"/>
  <c r="M150" i="10"/>
  <c r="D150" i="10"/>
  <c r="M37" i="10"/>
  <c r="I37" i="10"/>
  <c r="H37" i="10"/>
  <c r="E37" i="10"/>
  <c r="D37" i="10"/>
  <c r="M131" i="10"/>
  <c r="I131" i="10"/>
  <c r="H131" i="10"/>
  <c r="D131" i="10"/>
  <c r="E131" i="10"/>
  <c r="M11" i="10"/>
  <c r="E11" i="10"/>
  <c r="I11" i="10"/>
  <c r="H11" i="10"/>
  <c r="D11" i="10"/>
  <c r="M103" i="10"/>
  <c r="I103" i="10"/>
  <c r="H103" i="10"/>
  <c r="E103" i="10"/>
  <c r="D103" i="10"/>
  <c r="H108" i="10"/>
  <c r="I108" i="10"/>
  <c r="M108" i="10"/>
  <c r="E108" i="10"/>
  <c r="D108" i="10"/>
  <c r="H183" i="10"/>
  <c r="M183" i="10"/>
  <c r="I183" i="10"/>
  <c r="E183" i="10"/>
  <c r="D183" i="10"/>
  <c r="H49" i="10"/>
  <c r="I49" i="10"/>
  <c r="M49" i="10"/>
  <c r="D49" i="10"/>
  <c r="E49" i="10"/>
  <c r="H6" i="10"/>
  <c r="I6" i="10"/>
  <c r="M6" i="10"/>
  <c r="D6" i="10"/>
  <c r="E6" i="10"/>
  <c r="I202" i="10"/>
  <c r="H202" i="10"/>
  <c r="E202" i="10"/>
  <c r="D202" i="10"/>
  <c r="M202" i="10"/>
  <c r="M121" i="10"/>
  <c r="I121" i="10"/>
  <c r="E121" i="10"/>
  <c r="H121" i="10"/>
  <c r="D121" i="10"/>
  <c r="M211" i="10"/>
  <c r="H211" i="10"/>
  <c r="I211" i="10"/>
  <c r="E211" i="10"/>
  <c r="D211" i="10"/>
  <c r="H136" i="10"/>
  <c r="E136" i="10"/>
  <c r="M136" i="10"/>
  <c r="I136" i="10"/>
  <c r="D136" i="10"/>
  <c r="M72" i="10"/>
  <c r="I72" i="10"/>
  <c r="H72" i="10"/>
  <c r="D72" i="10"/>
  <c r="E72" i="10"/>
  <c r="H85" i="10"/>
  <c r="E85" i="10"/>
  <c r="D85" i="10"/>
  <c r="M85" i="10"/>
  <c r="I85" i="10"/>
  <c r="M129" i="10"/>
  <c r="I129" i="10"/>
  <c r="H129" i="10"/>
  <c r="E129" i="10"/>
  <c r="D129" i="10"/>
  <c r="H167" i="10"/>
  <c r="M167" i="10"/>
  <c r="I167" i="10"/>
  <c r="E167" i="10"/>
  <c r="D167" i="10"/>
  <c r="H119" i="10"/>
  <c r="M119" i="10"/>
  <c r="I119" i="10"/>
  <c r="E119" i="10"/>
  <c r="D119" i="10"/>
  <c r="M88" i="10"/>
  <c r="I88" i="10"/>
  <c r="H88" i="10"/>
  <c r="E88" i="10"/>
  <c r="D88" i="10"/>
  <c r="H111" i="10"/>
  <c r="E111" i="10"/>
  <c r="M111" i="10"/>
  <c r="I111" i="10"/>
  <c r="D111" i="10"/>
  <c r="M96" i="10"/>
  <c r="E96" i="10"/>
  <c r="D96" i="10"/>
  <c r="I96" i="10"/>
  <c r="H96" i="10"/>
  <c r="I15" i="10"/>
  <c r="M15" i="10"/>
  <c r="H15" i="10"/>
  <c r="D15" i="10"/>
  <c r="E15" i="10"/>
  <c r="I107" i="10"/>
  <c r="M107" i="10"/>
  <c r="E107" i="10"/>
  <c r="D107" i="10"/>
  <c r="H107" i="10"/>
  <c r="I138" i="10"/>
  <c r="H138" i="10"/>
  <c r="E138" i="10"/>
  <c r="M138" i="10"/>
  <c r="D138" i="10"/>
  <c r="I180" i="10"/>
  <c r="M180" i="10"/>
  <c r="E180" i="10"/>
  <c r="H180" i="10"/>
  <c r="D180" i="10"/>
  <c r="H94" i="10"/>
  <c r="M94" i="10"/>
  <c r="E94" i="10"/>
  <c r="D94" i="10"/>
  <c r="I94" i="10"/>
  <c r="M79" i="10"/>
  <c r="I79" i="10"/>
  <c r="H79" i="10"/>
  <c r="E79" i="10"/>
  <c r="D79" i="10"/>
  <c r="M162" i="10"/>
  <c r="H162" i="10"/>
  <c r="E162" i="10"/>
  <c r="I162" i="10"/>
  <c r="D162" i="10"/>
  <c r="H154" i="10"/>
  <c r="M154" i="10"/>
  <c r="I154" i="10"/>
  <c r="E154" i="10"/>
  <c r="D154" i="10"/>
  <c r="H93" i="10"/>
  <c r="I93" i="10"/>
  <c r="M93" i="10"/>
  <c r="E93" i="10"/>
  <c r="D93" i="10"/>
  <c r="H166" i="10"/>
  <c r="I166" i="10"/>
  <c r="E166" i="10"/>
  <c r="M166" i="10"/>
  <c r="D166" i="10"/>
  <c r="H209" i="10"/>
  <c r="M209" i="10"/>
  <c r="I209" i="10"/>
  <c r="E209" i="10"/>
  <c r="D209" i="10"/>
  <c r="H57" i="10"/>
  <c r="I57" i="10"/>
  <c r="M57" i="10"/>
  <c r="D57" i="10"/>
  <c r="E57" i="10"/>
  <c r="H215" i="10"/>
  <c r="E215" i="10"/>
  <c r="M215" i="10"/>
  <c r="D215" i="10"/>
  <c r="I215" i="10"/>
  <c r="M147" i="10"/>
  <c r="H147" i="10"/>
  <c r="I147" i="10"/>
  <c r="E147" i="10"/>
  <c r="D147" i="10"/>
</calcChain>
</file>

<file path=xl/sharedStrings.xml><?xml version="1.0" encoding="utf-8"?>
<sst xmlns="http://schemas.openxmlformats.org/spreadsheetml/2006/main" count="1216" uniqueCount="529">
  <si>
    <t>This Excel workbook can be used to calculate the characterisation factors for Global Warming. The workbook consists the following sheets:</t>
  </si>
  <si>
    <t>IPCC data: Holds data for the different greenhouse gases (GHGs) as reported by the IPCC and values directly derived from these</t>
  </si>
  <si>
    <t>AGWP: Calculates the AGWP for a 1000 year time horizon for all GHGs except CO2</t>
  </si>
  <si>
    <t>Temperature factor: Calculate the time integrated increase in temperature per kg of CO2 and the AGWP for CO2</t>
  </si>
  <si>
    <t>Human health damage: calculate the human health damage due to an increase in temperature of 1 degree</t>
  </si>
  <si>
    <t>Ecosystem damage: Calculate the ecosystem damage caused by a temperature increase of 1 degree for both terrestrial and freshwater ecosystems</t>
  </si>
  <si>
    <t>Characterization factors: calculate the CFs with high and low level of robustness</t>
  </si>
  <si>
    <t>Information from different sources is combined characterization factors (CFs) for human health, terrestrial and freshwater ecosystems. The CFs cover a time period of 100 years are considered to have a high level of robustness, while the low level of robustness factors cover a 1000 year period. Firstly information for 206 Non-CO2 GHGs was acquired from the IPCC fifth assessment report. With atmospheric life time and radiative efficiency the absolute global warming potential (AGWP) of any GHG and any time horizon can be calculated. Dividing the AGWP of the GHG by the AGWP of CO2 yields the Global Warming Potential in kg CO2 equivalents, this can be done for any time horizon. However the GWP is also reported directly by the IPCC, small differences (usually &lt;1%) exist between values calculated manually and the ones reported by the IPCC due to rather crude rounding in the IPCC report. To be consistent with the midpoint IPCC factors we use the GWP values as reported by the IPCC directly for the 100 yr characterization factors. For a 1000 year time horizon no IPCC factors are provided so these are calculated manually, however for optimal consistency with the IPCC GWPs we used a GWP1000 of 0 if the (rounded down) GWP of a GHG (as reported by IPCC) was 0 for a 100 year time horizon. Also in case rounding in the IPCC factors caused the 100-year CF to be higher than the CF for a 1000 year time horizon then the 100 year CF was used directly for the 1000 year time horizon. A formula to calculate the time-integrated increase in temperature caused by 1 kg of CO2 is given by Joos et al. (2013). It is assumed that this time-integrated temperature change is proportional to the amount of radiative forcing over time (the AGWP) in order to calculate the time-integrated temperature change for non-CO2 GHGs. The damage factor, i.e. the impact per degree*year of temperature change is provided by De Schryver et al. for terrestrial ecosystems and human health (both high and low level of robustness) and by Hanafiah et al for aquatic ecosystems (low level of robustness only). Damage to ecosystem is expressed in terms of potentially disappeared fraction of species per degree celsius. Human health damage is expressed in DALY/y/C, multiplying these values by the time-integrated temperature response (C yr/kg GHG) gives a final CF in DALY/kg.</t>
  </si>
  <si>
    <t>Greenhouse gas</t>
  </si>
  <si>
    <t>Formula</t>
  </si>
  <si>
    <t>Lifetime</t>
  </si>
  <si>
    <t>Unit</t>
  </si>
  <si>
    <t>RE (W m-2 ppb-1)</t>
  </si>
  <si>
    <t>AGWP20 (W m-2 yr kg-1)</t>
  </si>
  <si>
    <t>GWP20</t>
  </si>
  <si>
    <t>AGWP 100(W m-2 yr kg-1)</t>
  </si>
  <si>
    <t>GWP100</t>
  </si>
  <si>
    <t>Lifetime(years)</t>
  </si>
  <si>
    <t>mass to ppb factor (ppb/kg) (based on AGWP20)</t>
  </si>
  <si>
    <t>mass to ppb factor (ppb/kg) (based on AGWP100)</t>
  </si>
  <si>
    <t>Best estimate (mass to ppb)</t>
  </si>
  <si>
    <t>Carbon dioxide</t>
  </si>
  <si>
    <t>CO2</t>
  </si>
  <si>
    <t>Infinite</t>
  </si>
  <si>
    <t>-</t>
  </si>
  <si>
    <t>Reported by IPCC</t>
  </si>
  <si>
    <t>Methane</t>
  </si>
  <si>
    <t>CH4</t>
  </si>
  <si>
    <t>years</t>
  </si>
  <si>
    <t>Calculated from IPCC values</t>
  </si>
  <si>
    <t>Fossil methane</t>
  </si>
  <si>
    <t>Nitrous oxide</t>
  </si>
  <si>
    <t>N2O</t>
  </si>
  <si>
    <t>Chlorofluorocarbons</t>
  </si>
  <si>
    <t>CFC-11</t>
  </si>
  <si>
    <t>CCl3F</t>
  </si>
  <si>
    <t>CFC-12</t>
  </si>
  <si>
    <t>CCl2F2</t>
  </si>
  <si>
    <t>CFC-13</t>
  </si>
  <si>
    <t>CClF3</t>
  </si>
  <si>
    <t>CFC-113</t>
  </si>
  <si>
    <t>CCl2FCClF2</t>
  </si>
  <si>
    <t>CFC-114</t>
  </si>
  <si>
    <t>CClF2CClF2</t>
  </si>
  <si>
    <t>CFC-115</t>
  </si>
  <si>
    <t>CClF2CF3</t>
  </si>
  <si>
    <t>Hydrochlorofluorocarbons</t>
  </si>
  <si>
    <t>HCFC-21</t>
  </si>
  <si>
    <t>CHCl2F</t>
  </si>
  <si>
    <t>HCFC-22</t>
  </si>
  <si>
    <t>CHClF2</t>
  </si>
  <si>
    <t>HCFC-122</t>
  </si>
  <si>
    <t>CHCl2CF2Cl</t>
  </si>
  <si>
    <t>HCFC-122a</t>
  </si>
  <si>
    <t>CHFClCFCl2</t>
  </si>
  <si>
    <t>HCFC-123</t>
  </si>
  <si>
    <t>CHCl2CF3</t>
  </si>
  <si>
    <t>HCFC-123a</t>
  </si>
  <si>
    <t>CHClFCF2Cl</t>
  </si>
  <si>
    <t>HCFC-124</t>
  </si>
  <si>
    <t>CHClFCF3</t>
  </si>
  <si>
    <t>HCFC-132c</t>
  </si>
  <si>
    <t>CH2FCFCl2</t>
  </si>
  <si>
    <t>HCFC-141b</t>
  </si>
  <si>
    <t>CH3CCl2F</t>
  </si>
  <si>
    <t>HCFC-142b</t>
  </si>
  <si>
    <t>CH3CClF2</t>
  </si>
  <si>
    <t>HCFC-225ca</t>
  </si>
  <si>
    <t>CHCl2CF2CF3</t>
  </si>
  <si>
    <t>HCFC-225cb</t>
  </si>
  <si>
    <t>CHClFCF2CClF2</t>
  </si>
  <si>
    <t>(E)-1-Chloro-3,3,3-trifluoroprop-1-ene</t>
  </si>
  <si>
    <t>trans-CF3CH=CHCl</t>
  </si>
  <si>
    <t>days</t>
  </si>
  <si>
    <t>Hydrofluorocarbons</t>
  </si>
  <si>
    <t>HFC-23</t>
  </si>
  <si>
    <t>CHF3</t>
  </si>
  <si>
    <t>HFC-32</t>
  </si>
  <si>
    <t>CH2F2</t>
  </si>
  <si>
    <t>HFC-41</t>
  </si>
  <si>
    <t>CH3F</t>
  </si>
  <si>
    <t>HFC-125</t>
  </si>
  <si>
    <t>CHF2CF3</t>
  </si>
  <si>
    <t>HFC-134</t>
  </si>
  <si>
    <t>CHF2CHF2</t>
  </si>
  <si>
    <t>HFC-134a</t>
  </si>
  <si>
    <t>CH2FCF3</t>
  </si>
  <si>
    <t>HFC-143</t>
  </si>
  <si>
    <t>CH2FCHF2</t>
  </si>
  <si>
    <t>HFC-143a</t>
  </si>
  <si>
    <t>CH3CF3</t>
  </si>
  <si>
    <t>HFC-152</t>
  </si>
  <si>
    <t>CH2FCH2F</t>
  </si>
  <si>
    <t>HFC-152a</t>
  </si>
  <si>
    <t>CH3CHF2</t>
  </si>
  <si>
    <t>HFC-161</t>
  </si>
  <si>
    <t>CH3CH2F</t>
  </si>
  <si>
    <t>HFC-227ca</t>
  </si>
  <si>
    <t>CF3CF2CHF2</t>
  </si>
  <si>
    <t>HFC-227ea</t>
  </si>
  <si>
    <t>CF3CHFCF3</t>
  </si>
  <si>
    <t>HFC-236cb</t>
  </si>
  <si>
    <t>CH2FCF2CF3</t>
  </si>
  <si>
    <t>HFC-236ea</t>
  </si>
  <si>
    <t>CHF2CHFCF3</t>
  </si>
  <si>
    <t>HFC-236fa</t>
  </si>
  <si>
    <t>CF3CH2CF3</t>
  </si>
  <si>
    <t>HFC-245ca</t>
  </si>
  <si>
    <t>CH2FCF2CHF2</t>
  </si>
  <si>
    <t>HFC-245cb</t>
  </si>
  <si>
    <t>CF3CF2CH3</t>
  </si>
  <si>
    <t>HFC-245ea</t>
  </si>
  <si>
    <t>CHF2CHFCHF2</t>
  </si>
  <si>
    <t>HFC-245eb</t>
  </si>
  <si>
    <t>CH2FCHFCF3</t>
  </si>
  <si>
    <t>HFC-245fa</t>
  </si>
  <si>
    <t>CHF2CH2CF3</t>
  </si>
  <si>
    <t>HFC-263fb</t>
  </si>
  <si>
    <t>CH3CH2CF3</t>
  </si>
  <si>
    <t>HFC-272ca</t>
  </si>
  <si>
    <t>CH3CF2CH3</t>
  </si>
  <si>
    <t>HFC-329p</t>
  </si>
  <si>
    <t>CHF2CF2CF2CF3</t>
  </si>
  <si>
    <t>HFC-365mfc</t>
  </si>
  <si>
    <t>CH3CF2CH2CF3</t>
  </si>
  <si>
    <t>HFC-43-10mee</t>
  </si>
  <si>
    <t>CF3CHFCHFCF2CF3</t>
  </si>
  <si>
    <t>HFC-1132a</t>
  </si>
  <si>
    <t>CH2=CF2</t>
  </si>
  <si>
    <t>HFC-1141</t>
  </si>
  <si>
    <t>CH2=CHF</t>
  </si>
  <si>
    <t>(Z)-HFC-1225ye</t>
  </si>
  <si>
    <t>CF3CF=CHF(Z)</t>
  </si>
  <si>
    <t>(E)-HFC-1225ye</t>
  </si>
  <si>
    <t>CF3CF=CHF(E)</t>
  </si>
  <si>
    <t>(Z)-HFC-1234ze</t>
  </si>
  <si>
    <t>CF3CH=CHF(Z)</t>
  </si>
  <si>
    <t>HFC-1234yf</t>
  </si>
  <si>
    <t>CF3CF=CH2</t>
  </si>
  <si>
    <t>(E)-HFC-1234ze</t>
  </si>
  <si>
    <t>trans-CF3CH=CHF</t>
  </si>
  <si>
    <t>(Z)-HFC-1336</t>
  </si>
  <si>
    <t>CF3CH=CHCF3(Z)</t>
  </si>
  <si>
    <t>HFC-1243zf</t>
  </si>
  <si>
    <t>CF3CH=CH2</t>
  </si>
  <si>
    <t>HFC-1345zfc</t>
  </si>
  <si>
    <t>C2F5CH=CH2</t>
  </si>
  <si>
    <t>3,3,4,4,5,5,6,6,6-Nonafluorohex-1-ene</t>
  </si>
  <si>
    <t>C4F9CH=CH2</t>
  </si>
  <si>
    <t>3,3,4,4,5,5,6,6,7,7,8,8,8-Tridecafluorooct-1-ene</t>
  </si>
  <si>
    <t>C6F13CH=CH2</t>
  </si>
  <si>
    <t>3,3,4,4,5,5,6,6,7,7,8,8,9,9,10,10,10-Heptadecafluorodec-1-ene</t>
  </si>
  <si>
    <t>C8F17CH=CH2</t>
  </si>
  <si>
    <t>Chlorocarbons and hydrochlorocarbons</t>
  </si>
  <si>
    <t>Methyl chloroform</t>
  </si>
  <si>
    <t>CH3CCl3</t>
  </si>
  <si>
    <t>Carbon tetrachloride</t>
  </si>
  <si>
    <t>CCl4</t>
  </si>
  <si>
    <t>Methyl chloride</t>
  </si>
  <si>
    <t>CH3Cl</t>
  </si>
  <si>
    <t>Methylene chloride</t>
  </si>
  <si>
    <t>CH2Cl2</t>
  </si>
  <si>
    <t>Chloroform</t>
  </si>
  <si>
    <t>CHCl3</t>
  </si>
  <si>
    <t>1,2-Dichloroethane</t>
  </si>
  <si>
    <t>CH2ClCH2Cl</t>
  </si>
  <si>
    <t>Bromocarbons, hyrdobromocarbons and Halons</t>
  </si>
  <si>
    <t>Methyl bromide</t>
  </si>
  <si>
    <t>CH3Br</t>
  </si>
  <si>
    <t>Methylene bromide</t>
  </si>
  <si>
    <t>CH2Br2</t>
  </si>
  <si>
    <t>Halon-1201</t>
  </si>
  <si>
    <t>CHBrF2</t>
  </si>
  <si>
    <t>Halon-1202</t>
  </si>
  <si>
    <t>CBr2F2</t>
  </si>
  <si>
    <t>Halon-1211</t>
  </si>
  <si>
    <t>CBrClF2</t>
  </si>
  <si>
    <t>Halon-1301</t>
  </si>
  <si>
    <t>CBrF3</t>
  </si>
  <si>
    <t>Halon-2301</t>
  </si>
  <si>
    <t>CH2BrCF3</t>
  </si>
  <si>
    <t>Halon-2311/Halothane</t>
  </si>
  <si>
    <t>CHBrClCF3</t>
  </si>
  <si>
    <t>Halon-2401</t>
  </si>
  <si>
    <t>CHFBrCF3</t>
  </si>
  <si>
    <t>Halon-2402</t>
  </si>
  <si>
    <t>CBrF2CBrF2</t>
  </si>
  <si>
    <t>Fully Fluorinated Species</t>
  </si>
  <si>
    <t>Nitrogen trifluoride</t>
  </si>
  <si>
    <t>NF3</t>
  </si>
  <si>
    <t>Sulphur hexafluoride</t>
  </si>
  <si>
    <t>SF6</t>
  </si>
  <si>
    <t>(Trifluoromethyl)sulfur pentafluoride</t>
  </si>
  <si>
    <t>SF5CF3</t>
  </si>
  <si>
    <t>Sulfuryl fluoride</t>
  </si>
  <si>
    <t>SO2F2</t>
  </si>
  <si>
    <t>PFC-14</t>
  </si>
  <si>
    <t>CF4</t>
  </si>
  <si>
    <t>PFC-116</t>
  </si>
  <si>
    <t>C2F6</t>
  </si>
  <si>
    <t>PFC-c216</t>
  </si>
  <si>
    <t>c-C3F6</t>
  </si>
  <si>
    <t>PFC-218</t>
  </si>
  <si>
    <t>C3F8</t>
  </si>
  <si>
    <t>PFC-318</t>
  </si>
  <si>
    <t>c-C4F8</t>
  </si>
  <si>
    <t>PFC-31-10</t>
  </si>
  <si>
    <t>C4F10</t>
  </si>
  <si>
    <t>Perfluorocyclopentene</t>
  </si>
  <si>
    <t>c-C5F8</t>
  </si>
  <si>
    <t>PFC-41-12</t>
  </si>
  <si>
    <t>n-C5F12</t>
  </si>
  <si>
    <t>PFC-51-14</t>
  </si>
  <si>
    <t>n-C6F14</t>
  </si>
  <si>
    <t>PFC-61-16</t>
  </si>
  <si>
    <t>n-C7F16</t>
  </si>
  <si>
    <t>PFC-71-18</t>
  </si>
  <si>
    <t>C8F18</t>
  </si>
  <si>
    <t>PFC-91-18</t>
  </si>
  <si>
    <t>C10F18</t>
  </si>
  <si>
    <t>Perfluorodecalin(cis)</t>
  </si>
  <si>
    <t>Z-C10F18</t>
  </si>
  <si>
    <t>Perfluorodecalin(trans)</t>
  </si>
  <si>
    <t>E-C10F18</t>
  </si>
  <si>
    <t>PFC-1114</t>
  </si>
  <si>
    <t>CF2=CF2</t>
  </si>
  <si>
    <t>PFC-1216</t>
  </si>
  <si>
    <t>CF3CF=CF2</t>
  </si>
  <si>
    <t>Perfluorobuta-1,3-diene</t>
  </si>
  <si>
    <t>CF2=CFCF=CF2</t>
  </si>
  <si>
    <t>Perfluorobut-1-ene</t>
  </si>
  <si>
    <t>CF3CF2CF=CF2</t>
  </si>
  <si>
    <t>Perfluorobut-2-ene</t>
  </si>
  <si>
    <t>CF3CF=CFCF3</t>
  </si>
  <si>
    <t>Halogenated alcohols and ethers</t>
  </si>
  <si>
    <t>HFE-125</t>
  </si>
  <si>
    <t>CHF2OCF3</t>
  </si>
  <si>
    <t>HFE-134 (HG-00)</t>
  </si>
  <si>
    <t>CHF2OCHF2</t>
  </si>
  <si>
    <t>HFE-143a</t>
  </si>
  <si>
    <t>CH3OCF3</t>
  </si>
  <si>
    <t>HFE-227ea</t>
  </si>
  <si>
    <t>CF3CHFOCF3</t>
  </si>
  <si>
    <t>HCFE-235ca2(enflurane)</t>
  </si>
  <si>
    <t>CHF2OCF2CHFCl</t>
  </si>
  <si>
    <t>HCFE-235da2(isoflurane)</t>
  </si>
  <si>
    <t>CHF2OCHClCF3</t>
  </si>
  <si>
    <t>HFE-236ca</t>
  </si>
  <si>
    <t>CHF2OCF2CHF2</t>
  </si>
  <si>
    <t>HFE-236ea2(desflurane)</t>
  </si>
  <si>
    <t>CHF2OCHFCF3</t>
  </si>
  <si>
    <t>HFE-236fa</t>
  </si>
  <si>
    <t>CF3CH2OCF3</t>
  </si>
  <si>
    <t>HFE-245cb2</t>
  </si>
  <si>
    <t>CF3CF2OCH3</t>
  </si>
  <si>
    <t>HFE-245fa1</t>
  </si>
  <si>
    <t>CHF2CH2OCF3</t>
  </si>
  <si>
    <t>HFE-245fa2</t>
  </si>
  <si>
    <t>CHF2OCH2CF3</t>
  </si>
  <si>
    <t>2,2,3,3,3-Pentafluoropropan-1-ol</t>
  </si>
  <si>
    <t>CF3CF2CH2OH</t>
  </si>
  <si>
    <t>HFE-254cb1</t>
  </si>
  <si>
    <t>CH3OCF2CHF2</t>
  </si>
  <si>
    <t>HFE-263fb2</t>
  </si>
  <si>
    <t>CF3CH2OCH3</t>
  </si>
  <si>
    <t>HFE-263m1</t>
  </si>
  <si>
    <t>CF3OCH2CH3</t>
  </si>
  <si>
    <t>3,3,3-Trifluoropropan-1-ol</t>
  </si>
  <si>
    <t>CF3CH2CH2OH</t>
  </si>
  <si>
    <t>HFE-329mcc2</t>
  </si>
  <si>
    <t>CHF2CF2OCF2CF3</t>
  </si>
  <si>
    <t>HFE-338mmz1</t>
  </si>
  <si>
    <t>(CF3)2CHOCHF2</t>
  </si>
  <si>
    <t>HFE-338mcf2</t>
  </si>
  <si>
    <t>CF3CH2OCF2CF3</t>
  </si>
  <si>
    <t>Sevoflurane (HFE-347mmz1)</t>
  </si>
  <si>
    <t>(CF3)2CHOCH2F</t>
  </si>
  <si>
    <t>HFE-347mcc3 (HFE-7000)</t>
  </si>
  <si>
    <t>CH3OCF2CF2CF3</t>
  </si>
  <si>
    <t>HFE-347mcf2</t>
  </si>
  <si>
    <t>CHF2CH2OCF2CF3</t>
  </si>
  <si>
    <t>HFE-347pcf2</t>
  </si>
  <si>
    <t>CHF2CF2OCH2CF3</t>
  </si>
  <si>
    <t>HFE-347mmy1</t>
  </si>
  <si>
    <t>(CF3)2CFOCH3</t>
  </si>
  <si>
    <t>HFE-356mec3</t>
  </si>
  <si>
    <t>CH3OCF2CHFCF3</t>
  </si>
  <si>
    <t>HFE-356mff2</t>
  </si>
  <si>
    <t>CF3CH2OCH2CF3</t>
  </si>
  <si>
    <t>HFE-356pcf2</t>
  </si>
  <si>
    <t>CHF2CH2OCF2CHF2</t>
  </si>
  <si>
    <t>HFE-356pcf3</t>
  </si>
  <si>
    <t>CHF2OCH2CF2CHF2</t>
  </si>
  <si>
    <t>HFE-356pcc3</t>
  </si>
  <si>
    <t>CH3OCF2CF2CHF2</t>
  </si>
  <si>
    <t>HFE-356mmz1</t>
  </si>
  <si>
    <t>(CF3)2CHOCH3</t>
  </si>
  <si>
    <t>HFE-365mcf3</t>
  </si>
  <si>
    <t>CF3CF2CH2OCH3</t>
  </si>
  <si>
    <t>HFE-365mcf2</t>
  </si>
  <si>
    <t>CF3CF2OCH2CH3</t>
  </si>
  <si>
    <t>HFE-374pc2</t>
  </si>
  <si>
    <t>CHF2CF2OCH2CH3</t>
  </si>
  <si>
    <t>4,4,4-Trifluorobutan-1-ol</t>
  </si>
  <si>
    <t>CF3(CH2)2CH2OH</t>
  </si>
  <si>
    <t>2,2,3,3,4,4,5,5-Octafluorocyclopentanol</t>
  </si>
  <si>
    <t>(CF2)4CH(OH)</t>
  </si>
  <si>
    <t>HFE-43-10pccc124(H-Galden 1040x,HG-11)</t>
  </si>
  <si>
    <t>CHF2OCF2OC2F4OCHF2</t>
  </si>
  <si>
    <t>HFE-449s1 (HFE-7100)</t>
  </si>
  <si>
    <t>C4F9OCH3</t>
  </si>
  <si>
    <t>n-HFE-7100</t>
  </si>
  <si>
    <t>n-C4F9OCH3</t>
  </si>
  <si>
    <t>i-HFE-7100</t>
  </si>
  <si>
    <t>i-C4F9OCH3</t>
  </si>
  <si>
    <t>HFE-569sf2 (HFE-7200)</t>
  </si>
  <si>
    <t>C4F9OC2H5</t>
  </si>
  <si>
    <t>n-HFE-7200</t>
  </si>
  <si>
    <t>n-C4F9OC2H5</t>
  </si>
  <si>
    <t>i-HFE-7200</t>
  </si>
  <si>
    <t>i-C4F9OC2H5</t>
  </si>
  <si>
    <t>HFE-236ca12 (HG-10)</t>
  </si>
  <si>
    <t>CHF2OCF2OCHF2</t>
  </si>
  <si>
    <t>HFE-338pcc13 (HG-01)</t>
  </si>
  <si>
    <t>CHF2OCF2CF2OCHF2</t>
  </si>
  <si>
    <t>1,1,1,3,3,3-Hexafluoropropan-2-ol</t>
  </si>
  <si>
    <t>(CF3)2CHOH</t>
  </si>
  <si>
    <t>HG-02</t>
  </si>
  <si>
    <t>HF2C–(OCF2CF2)2–OCF2H</t>
  </si>
  <si>
    <t>HG-03</t>
  </si>
  <si>
    <t>HF2C–(OCF2CF2)3–OCF2H</t>
  </si>
  <si>
    <t>HG-20</t>
  </si>
  <si>
    <t>HF2C–(OCF2)2–OCF2H</t>
  </si>
  <si>
    <t>HG-21</t>
  </si>
  <si>
    <t>HF2C–OCF2CF2OCF2OCF2O–CF2H</t>
  </si>
  <si>
    <t>HG-30</t>
  </si>
  <si>
    <t>HF2C–(OCF2)3–OCF2H</t>
  </si>
  <si>
    <t>1-Ethoxy-1,1,2,2,3,3,3-heptafluoropropane</t>
  </si>
  <si>
    <t>CF3CF2CF2OCH2CH3</t>
  </si>
  <si>
    <t>Fluoroxene</t>
  </si>
  <si>
    <t>CF3CH2OCH=CH2</t>
  </si>
  <si>
    <t>1,1,2,2-Tetrafluoro-1-(fluoromethoxy)ethane</t>
  </si>
  <si>
    <t>CH2FOCF2CF2H</t>
  </si>
  <si>
    <t>2-Ethoxy-3,3,4,4,5-pentafluorotetrahydro-2,5-bis[1,2,2,2-tetrafluoro-1-(trifluoromethyl)ethyl]-furan</t>
  </si>
  <si>
    <t>C12H5F19O2</t>
  </si>
  <si>
    <t>Fluoro(methoxy)methane</t>
  </si>
  <si>
    <t>CH3OCH2F</t>
  </si>
  <si>
    <t>Difluoro(methoxy)methane</t>
  </si>
  <si>
    <t>CH3OCHF2</t>
  </si>
  <si>
    <t>Fluoro(fluoromethoxy)methane</t>
  </si>
  <si>
    <t>CH2FOCH2F</t>
  </si>
  <si>
    <t>Difluoro(fluoromethoxy)methane</t>
  </si>
  <si>
    <t>CH2FOCHF2</t>
  </si>
  <si>
    <t>Trifluoro(fluoromethoxy)methane</t>
  </si>
  <si>
    <t>CH2FOCF3</t>
  </si>
  <si>
    <t>HG'-01</t>
  </si>
  <si>
    <t>CH3OCF2CF2OCH3</t>
  </si>
  <si>
    <t>HG'-02</t>
  </si>
  <si>
    <t>CH3O(CF2CF2O)2CH3</t>
  </si>
  <si>
    <t>HG'-03</t>
  </si>
  <si>
    <t>CH3O(CF2CF2O)3CH3</t>
  </si>
  <si>
    <t>HFE-329me3</t>
  </si>
  <si>
    <t>CF3CFHCF2OCF3</t>
  </si>
  <si>
    <t>3,3,4,4,5,5,6,6,7,7,7-Undecafluoroheptan-1-ol</t>
  </si>
  <si>
    <t>CF3(CF2)4CH2CH2OH</t>
  </si>
  <si>
    <t>3,3,4,4,5,5,6,6,7,7,8,8,9,9,9-Pentadecafluorononan-1-ol</t>
  </si>
  <si>
    <t>CF3(CF2)6CH2CH2OH</t>
  </si>
  <si>
    <t>3,3,4,4,5,5,6,6,7,7,8,8,9,9,10,10,11,11,11-Nonadecafluoroundecan-1-ol</t>
  </si>
  <si>
    <t>CF3(CF2)8CH2CH2OH</t>
  </si>
  <si>
    <t>2-Chloro-1,1,2-trifluoro-1-methoxyethane</t>
  </si>
  <si>
    <t>CH3OCF2CHFCl</t>
  </si>
  <si>
    <t>PFPMIE(perfluoropolymethylisopropyl ether)</t>
  </si>
  <si>
    <t>CF3OCF(CF3)CF2OCF2OCF3</t>
  </si>
  <si>
    <t>HFE-216</t>
  </si>
  <si>
    <t>CF3OCF=CF2</t>
  </si>
  <si>
    <t>Trifluoromethylformate</t>
  </si>
  <si>
    <t>HCOOCF3</t>
  </si>
  <si>
    <t>Perfluoroethylformate</t>
  </si>
  <si>
    <t>HCOOCF2CF3</t>
  </si>
  <si>
    <t>Perfluoropropylformate</t>
  </si>
  <si>
    <t>HCOOCF2CF2CF3</t>
  </si>
  <si>
    <t>Perfluorobutylformate</t>
  </si>
  <si>
    <t>HCOOCF2CF2CF2CF3</t>
  </si>
  <si>
    <t>2,2,2-Trifluoroethylformate</t>
  </si>
  <si>
    <t>HCOOCH2CF3</t>
  </si>
  <si>
    <t>3,3,3-Trifluoropropylformate</t>
  </si>
  <si>
    <t>HCOOCH2CH2CF3</t>
  </si>
  <si>
    <t>1,2,2,2-Tetrafluoroethylformate</t>
  </si>
  <si>
    <t>HCOOCHFCF3</t>
  </si>
  <si>
    <t>1,1,1,3,3,3-Hexafluoropropan-2-ylformate</t>
  </si>
  <si>
    <t>HCOOCH(CF3)2</t>
  </si>
  <si>
    <t>Perfluorobutylacetate</t>
  </si>
  <si>
    <t>CH3COOCF2CF2CF2CF3</t>
  </si>
  <si>
    <t>Perfluoropropylacetate</t>
  </si>
  <si>
    <t>CH3COOCF2CF2CF3</t>
  </si>
  <si>
    <t>Perfluoroethylacetate</t>
  </si>
  <si>
    <t>CH3COOCF2CF3</t>
  </si>
  <si>
    <t>Trifluoromethylacetate</t>
  </si>
  <si>
    <t>CH3COOCF3</t>
  </si>
  <si>
    <t>Methylcarbonofluoridate</t>
  </si>
  <si>
    <t>FCOOCH3</t>
  </si>
  <si>
    <t>1,1-Difluoroethylcarbonofluoridate</t>
  </si>
  <si>
    <t>FCOOCF2CH3</t>
  </si>
  <si>
    <t>1,1-Difluoroethyl2,2,2-trifluoroacetate</t>
  </si>
  <si>
    <t>CF3COOCF2CH3</t>
  </si>
  <si>
    <t>Ethyl 2,2,2-trifluoroacetate</t>
  </si>
  <si>
    <t>CF3COOCH2CH3</t>
  </si>
  <si>
    <t>2,2,2-Trifluoroethyl2,2,2-trifluoroacetate</t>
  </si>
  <si>
    <t>CF3COOCH2CF3</t>
  </si>
  <si>
    <t>Methyl 2,2,2-trifluoroacetate</t>
  </si>
  <si>
    <t>CF3COOCH3</t>
  </si>
  <si>
    <t>Methyl 2,2-difluoroacetate</t>
  </si>
  <si>
    <t>HCF2COOCH3</t>
  </si>
  <si>
    <t>Difluoromethyl 2,2,2-trifluoroacetate</t>
  </si>
  <si>
    <t>CF3COOCHF2</t>
  </si>
  <si>
    <t>2,2,3,3,4,4,4-Heptafluorobutan-1-ol</t>
  </si>
  <si>
    <t>C3F7CH2OH</t>
  </si>
  <si>
    <t>1,1,2-Trifluoro-2-(trifluoromethoxy)-ethane</t>
  </si>
  <si>
    <t>CHF2CHFOCF3</t>
  </si>
  <si>
    <t>1-Ethoxy-1,1,2,3,3,3-hexafluoropropane</t>
  </si>
  <si>
    <t>CF3CHFCF2OCH2CH3</t>
  </si>
  <si>
    <t>1,1,1,2,2,3,3-Heptafluoro-3-(1,2,2,2-tetrafluoroethoxy)-propane</t>
  </si>
  <si>
    <t>CF3CF2CF2OCHFCF3</t>
  </si>
  <si>
    <t>2,2,3,3-Tetrafluoro-1-propanol</t>
  </si>
  <si>
    <t>CHF2CF2CH2OH</t>
  </si>
  <si>
    <t>2,2,3,4,4,4-Hexafluoro-1-butanol</t>
  </si>
  <si>
    <t>CF3CHFCF2CH2OH</t>
  </si>
  <si>
    <t>2,2,3,3,4,4,4-Heptafluoro-1-butanol</t>
  </si>
  <si>
    <t>CF3CF2CF2CH2OH</t>
  </si>
  <si>
    <t>1,1,2,2-Tetrafluoro-3-methoxy-propane</t>
  </si>
  <si>
    <t>CHF2CF2CH2OCH3</t>
  </si>
  <si>
    <t>perfluoro-2-methyl-3-pentanone</t>
  </si>
  <si>
    <t>CF3CF2C(O)CF(CF3)2</t>
  </si>
  <si>
    <t>3,3,3-Trifluoropropanal</t>
  </si>
  <si>
    <t>CF3CH2CHO</t>
  </si>
  <si>
    <t>2-Fluoroethanol</t>
  </si>
  <si>
    <t>CH2FCH2OH</t>
  </si>
  <si>
    <t>2,2-Difluoroethanol</t>
  </si>
  <si>
    <t>CHF2CH2OH</t>
  </si>
  <si>
    <t>2,2,2-Trifluoroethanol</t>
  </si>
  <si>
    <t>CF3CH2OH</t>
  </si>
  <si>
    <t>1,1'-Oxybis[2-(difluoromethoxy)-1,1,2,2-tetrafluoroethane</t>
  </si>
  <si>
    <t>HCF2O(CF2CF2O)2CF2H</t>
  </si>
  <si>
    <t>1,1,3,3,4,4,6,6,7,7,9,9,10,10,12,12-hexadecafluoro-2,5,8,11-Tetraoxadodecane</t>
  </si>
  <si>
    <t>HCF2O(CF2CF2O)3CF2H</t>
  </si>
  <si>
    <t>1,1,3,3,4,4,6,6,7,7,9,9,10,10,12,12,13,13,15,15-eicosafluoro-2,5,8,11,14-Pentaoxapentadecane</t>
  </si>
  <si>
    <t>HCF2O(CF2CF2O)4CF2H</t>
  </si>
  <si>
    <t>year</t>
  </si>
  <si>
    <t>Substance</t>
  </si>
  <si>
    <t>AGWP1000</t>
  </si>
  <si>
    <t>GWP1000</t>
  </si>
  <si>
    <t xml:space="preserve">In order to calculate the time-integrated radiative forcing (AGWP) of a greenhouse gas the radiative efficiency (W m-2/ppb) the atmospheric life-time (y) and a conversion factor to come from kg emission to ppb in the atmosphere (ppb/kg) is needed. The radiative efficiency is reported directly by IPCC, the atmospheric life time is also reported but has to be converted to years if the value is reported in days. The conversion factor has to be back-calculated from the reported AGWPs (see sheet 'IPCC data'), this was done for both reported time horizons and the average of the two (differences are caused by rounding of AGWP values) was taken as the best estimate of this factor. For CO2 the AGWP cannot be calculated in the same way, because a fraction (approximately 20%) of the released CO2 is thought to remain in the atmosphere indefinitely, which means that the standard way of integrating the fraction remaining over the atmospheric life time cannot be used for CO2. Therefore its AGWP is calculated based on the information provided by Joos et al (sheet 'Temperature factor'). </t>
  </si>
  <si>
    <t>a0</t>
  </si>
  <si>
    <t>a1</t>
  </si>
  <si>
    <t>a2</t>
  </si>
  <si>
    <t>a3</t>
  </si>
  <si>
    <t>100gtonC/kg CO2</t>
  </si>
  <si>
    <t>Conversion factor from 100gtonC to 1 kg CO2</t>
  </si>
  <si>
    <t>t1</t>
  </si>
  <si>
    <t>t2</t>
  </si>
  <si>
    <t>t3</t>
  </si>
  <si>
    <t>TH (yr)</t>
  </si>
  <si>
    <t>Equation from: Joos et al. 2013</t>
  </si>
  <si>
    <t>Joos et al (2013) provide the time integrated AGTP (and other variables such as the IRF, shown in the equation above, and the AGWP) as a fitted sum of exponentials. They argue that the summation of 3 exponentials is generally enough to get an adequate fit. The calculations to the left show the solution of this equation for the time integrated AGTP for time horizons of 20, 50, 100, 500 and 1000 years but any time horizon between 0 and 1000 years can be modelled this way. Filling in the equation gives the time integrated temperature response for an emission of 100gton of carbon. Multiplication by a factor of 2.73E-15 gives the time-integrated temperature change per kg CO2.</t>
  </si>
  <si>
    <t>Time integrated temperature change (C yr)</t>
  </si>
  <si>
    <t>Temperature change (time-integrated)   (C yr/kg CO2)</t>
  </si>
  <si>
    <t>Radiative Efficiency (W/m2) at 389 ppm</t>
  </si>
  <si>
    <t>RF W/m2 /ppm</t>
  </si>
  <si>
    <t>kg C/ppm (atm)</t>
  </si>
  <si>
    <t>kg C/kg CO2</t>
  </si>
  <si>
    <t>Radiative efficiency (W/m2/kgCO2)</t>
  </si>
  <si>
    <t>The equation to calculate the absolute global warming potential of CO2 is similar to the function above. The values given here actually show the Impulse Response Function (IRF), i.e. the fraction of CO2 that is still present after a given time period. This value is then integrated over time (columns F to H are used for this) and multiplied by the radiative efficiency to yield the AGWP.</t>
  </si>
  <si>
    <t>IRFS</t>
  </si>
  <si>
    <t>IRF time integrated</t>
  </si>
  <si>
    <t>AGWP/kgCO2</t>
  </si>
  <si>
    <t>RR(S550)</t>
  </si>
  <si>
    <t>RR(S750)</t>
  </si>
  <si>
    <t>DALY (no discounting)</t>
  </si>
  <si>
    <t>Delta RR550 high level of robustness</t>
  </si>
  <si>
    <t>Delta RR750 high level of robustness</t>
  </si>
  <si>
    <t>Delta RR550 low level of robustness</t>
  </si>
  <si>
    <t>Delta RR750 low level of robustness</t>
  </si>
  <si>
    <t>This worksheet was adopted from De Schryver et al (2011) . The relative risks of different diseases and flood events according to 2 future scenario's (550 and 750 scenario's) are determined. Impacts from diarrhea, malaria and coastal flooding are assumed to be certain while the uncertain factor also takes into account cardiovascular disease, malnutrition and inland flooding. The increase in relative risk for each disease/flood event and region is multiplied by the corresponding yearly amount of DALY. This is done for both scenario's. The difference in total human health damage between the two scenario's is then determined and divided by the difference in temperature (0.18 degrees) between the two scenario's. This yields a damage factor in Daly/y/C.</t>
  </si>
  <si>
    <t>Cardiovascular disease</t>
  </si>
  <si>
    <t>African region</t>
  </si>
  <si>
    <t>Eastern Mediterranean region</t>
  </si>
  <si>
    <t>region</t>
  </si>
  <si>
    <t>Latin American and Caribbean region</t>
  </si>
  <si>
    <t>South-East Asian region</t>
  </si>
  <si>
    <t>Western pacific region</t>
  </si>
  <si>
    <t>Developed countries</t>
  </si>
  <si>
    <t>Diarrhea</t>
  </si>
  <si>
    <t>Malnutrition</t>
  </si>
  <si>
    <t>Malaria</t>
  </si>
  <si>
    <t>Coastal flooding</t>
  </si>
  <si>
    <t>Afr-D</t>
  </si>
  <si>
    <t>Afr-E</t>
  </si>
  <si>
    <t>Amr-A</t>
  </si>
  <si>
    <t>AMR-B</t>
  </si>
  <si>
    <t>AMR-D</t>
  </si>
  <si>
    <t>EMR-B</t>
  </si>
  <si>
    <t>EMR-D</t>
  </si>
  <si>
    <t>EUR-A</t>
  </si>
  <si>
    <t>EUR-B</t>
  </si>
  <si>
    <t>EUR-C</t>
  </si>
  <si>
    <t>SEAR-B</t>
  </si>
  <si>
    <t>SEAR-D</t>
  </si>
  <si>
    <t>WPR-A</t>
  </si>
  <si>
    <t>WPR-B</t>
  </si>
  <si>
    <t>Inland flooding</t>
  </si>
  <si>
    <t>DALY/year</t>
  </si>
  <si>
    <t>DeltaDaly/year</t>
  </si>
  <si>
    <t>Temp effect in 2030</t>
  </si>
  <si>
    <t>Delta temp</t>
  </si>
  <si>
    <t>Daly/y/C</t>
  </si>
  <si>
    <t>Uncertain damage factor</t>
  </si>
  <si>
    <t>Certain damage factor</t>
  </si>
  <si>
    <t>Terrestrial ecosystems (PDF/C)</t>
  </si>
  <si>
    <t>Aquatic ecosystems (PDF/C)</t>
  </si>
  <si>
    <t>The damage factor is taken from Urban (2015) directly. The factor from Hanafiah was corrected because of double counting of some of the river basins.</t>
  </si>
  <si>
    <t>Urban (2015)</t>
  </si>
  <si>
    <t>Hanafiah et al (2011)</t>
  </si>
  <si>
    <t>Human health [DALY/kg]</t>
  </si>
  <si>
    <t>Terrestrial ecosystems [PDF*y/kg]</t>
  </si>
  <si>
    <t>Aquatic ecosystems [PDF*y/kg]</t>
  </si>
  <si>
    <t>Certain effects, 100 yrs</t>
  </si>
  <si>
    <t>All effects, 100 yrs</t>
  </si>
  <si>
    <t>Certain effects, infinite</t>
  </si>
  <si>
    <t>All effects, infinite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</si>
</sst>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
    <numFmt numFmtId="165" formatCode="0.000"/>
    <numFmt numFmtId="166" formatCode="0.000E+00"/>
    <numFmt numFmtId="167" formatCode="0.00000"/>
  </numFmts>
  <fonts count="3">
    <font>
      <sz val="11"/>
      <color theme="1"/>
      <name val="Calibri"/>
      <family val="2"/>
      <scheme val="minor"/>
    </font>
    <font>
      <b/>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46">
    <xf numFmtId="0" fontId="0" fillId="0" borderId="0" xfId="0"/>
    <xf numFmtId="11" fontId="0" fillId="0" borderId="0" xfId="0" applyNumberFormat="1"/>
    <xf numFmtId="164" fontId="0" fillId="0" borderId="0" xfId="0" applyNumberFormat="1"/>
    <xf numFmtId="11" fontId="1" fillId="0" borderId="0" xfId="0" applyNumberFormat="1" applyFont="1"/>
    <xf numFmtId="0" fontId="0" fillId="0" borderId="0" xfId="0" applyAlignment="1">
      <alignment vertical="top" wrapText="1"/>
    </xf>
    <xf numFmtId="0" fontId="0" fillId="0" borderId="0" xfId="0" applyAlignment="1">
      <alignment horizontal="center" vertical="top" wrapText="1"/>
    </xf>
    <xf numFmtId="165" fontId="0" fillId="0" borderId="0" xfId="0" applyNumberFormat="1"/>
    <xf numFmtId="0" fontId="0" fillId="2" borderId="0" xfId="0" applyFill="1"/>
    <xf numFmtId="11" fontId="0" fillId="2" borderId="0" xfId="0" applyNumberFormat="1" applyFill="1"/>
    <xf numFmtId="0" fontId="1" fillId="2" borderId="0" xfId="0" applyFont="1" applyFill="1"/>
    <xf numFmtId="3" fontId="0" fillId="2" borderId="0" xfId="0" applyNumberFormat="1" applyFill="1"/>
    <xf numFmtId="4" fontId="0" fillId="2" borderId="0" xfId="0" applyNumberFormat="1" applyFill="1"/>
    <xf numFmtId="11" fontId="1" fillId="2" borderId="0" xfId="0" applyNumberFormat="1" applyFont="1" applyFill="1"/>
    <xf numFmtId="0" fontId="0" fillId="3" borderId="0" xfId="0" applyFill="1"/>
    <xf numFmtId="166" fontId="0" fillId="3" borderId="0" xfId="0" applyNumberFormat="1" applyFill="1"/>
    <xf numFmtId="0" fontId="2" fillId="2" borderId="0" xfId="0" applyFont="1" applyFill="1"/>
    <xf numFmtId="0" fontId="0" fillId="4" borderId="0" xfId="0" applyFill="1"/>
    <xf numFmtId="11" fontId="1" fillId="3" borderId="0" xfId="0" applyNumberFormat="1" applyFont="1" applyFill="1"/>
    <xf numFmtId="11" fontId="0" fillId="3" borderId="0" xfId="0" applyNumberFormat="1" applyFill="1"/>
    <xf numFmtId="0" fontId="1" fillId="0" borderId="0" xfId="0" applyFont="1"/>
    <xf numFmtId="0" fontId="0" fillId="0" borderId="0" xfId="0" applyAlignment="1">
      <alignment horizontal="left"/>
    </xf>
    <xf numFmtId="164" fontId="0" fillId="4" borderId="0" xfId="0" applyNumberFormat="1" applyFill="1"/>
    <xf numFmtId="164" fontId="1" fillId="4" borderId="0" xfId="0" applyNumberFormat="1" applyFont="1" applyFill="1"/>
    <xf numFmtId="0" fontId="0" fillId="0" borderId="0" xfId="0" applyAlignment="1">
      <alignment wrapText="1"/>
    </xf>
    <xf numFmtId="167" fontId="0" fillId="4" borderId="0" xfId="0" applyNumberFormat="1" applyFill="1"/>
    <xf numFmtId="0" fontId="1" fillId="0" borderId="1" xfId="0" applyFont="1" applyBorder="1"/>
    <xf numFmtId="11" fontId="0" fillId="0" borderId="1" xfId="0" applyNumberFormat="1" applyBorder="1"/>
    <xf numFmtId="1" fontId="0" fillId="0" borderId="0" xfId="0" applyNumberFormat="1"/>
    <xf numFmtId="0" fontId="0" fillId="0" borderId="1" xfId="0" applyBorder="1"/>
    <xf numFmtId="0" fontId="1" fillId="5" borderId="0" xfId="0" applyFont="1" applyFill="1"/>
    <xf numFmtId="0" fontId="1" fillId="5" borderId="1" xfId="0" applyFont="1" applyFill="1" applyBorder="1"/>
    <xf numFmtId="0" fontId="1" fillId="6" borderId="0" xfId="0" applyFont="1" applyFill="1"/>
    <xf numFmtId="0" fontId="1" fillId="6" borderId="1" xfId="0" applyFont="1" applyFill="1" applyBorder="1"/>
    <xf numFmtId="0" fontId="1" fillId="7" borderId="0" xfId="0" applyFont="1" applyFill="1"/>
    <xf numFmtId="0" fontId="1" fillId="7" borderId="1" xfId="0" applyFont="1" applyFill="1" applyBorder="1"/>
    <xf numFmtId="0" fontId="0" fillId="0" borderId="0" xfId="0" applyAlignment="1">
      <alignment horizontal="left" wrapText="1" indent="1"/>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center" vertical="top" wrapText="1"/>
    </xf>
    <xf numFmtId="11" fontId="0" fillId="0" borderId="0" xfId="0" applyNumberFormat="1" applyAlignment="1">
      <alignment horizontal="center" vertical="top" wrapText="1"/>
    </xf>
    <xf numFmtId="0" fontId="1" fillId="7" borderId="0" xfId="0" applyFont="1" applyFill="1" applyAlignment="1">
      <alignment horizontal="center"/>
    </xf>
    <xf numFmtId="0" fontId="1" fillId="7" borderId="1" xfId="0" applyFont="1" applyFill="1" applyBorder="1" applyAlignment="1">
      <alignment horizontal="center"/>
    </xf>
    <xf numFmtId="0" fontId="1" fillId="6" borderId="2" xfId="0" applyFont="1" applyFill="1" applyBorder="1" applyAlignment="1">
      <alignment horizontal="center"/>
    </xf>
    <xf numFmtId="0" fontId="1" fillId="6" borderId="0" xfId="0" applyFont="1" applyFill="1" applyAlignment="1">
      <alignment horizontal="center"/>
    </xf>
    <xf numFmtId="0" fontId="1" fillId="5" borderId="2" xfId="0" applyFont="1" applyFill="1" applyBorder="1" applyAlignment="1">
      <alignment horizontal="center"/>
    </xf>
    <xf numFmtId="0" fontId="1"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5</xdr:row>
      <xdr:rowOff>35378</xdr:rowOff>
    </xdr:from>
    <xdr:to>
      <xdr:col>15</xdr:col>
      <xdr:colOff>85726</xdr:colOff>
      <xdr:row>8</xdr:row>
      <xdr:rowOff>83003</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72725" y="987878"/>
          <a:ext cx="3838576"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
  <sheetViews>
    <sheetView workbookViewId="0">
      <selection activeCell="Y19" sqref="Y19"/>
    </sheetView>
  </sheetViews>
  <sheetFormatPr defaultColWidth="8.85546875" defaultRowHeight="15"/>
  <sheetData>
    <row r="1" spans="1:20" s="20" customFormat="1" ht="15" customHeight="1">
      <c r="A1" s="37" t="s">
        <v>0</v>
      </c>
      <c r="B1" s="37"/>
      <c r="C1" s="37"/>
      <c r="D1" s="37"/>
      <c r="E1" s="37"/>
      <c r="F1" s="37"/>
      <c r="G1" s="37"/>
      <c r="H1" s="37"/>
      <c r="I1" s="37"/>
      <c r="J1" s="37"/>
      <c r="K1" s="37"/>
      <c r="L1" s="37"/>
      <c r="M1" s="37"/>
      <c r="N1" s="37"/>
      <c r="O1" s="37"/>
      <c r="P1" s="37"/>
      <c r="Q1" s="37"/>
      <c r="R1" s="37"/>
      <c r="S1" s="37"/>
      <c r="T1" s="37"/>
    </row>
    <row r="2" spans="1:20" s="20" customFormat="1">
      <c r="A2" s="37"/>
      <c r="B2" s="37"/>
      <c r="C2" s="37"/>
      <c r="D2" s="37"/>
      <c r="E2" s="37"/>
      <c r="F2" s="37"/>
      <c r="G2" s="37"/>
      <c r="H2" s="37"/>
      <c r="I2" s="37"/>
      <c r="J2" s="37"/>
      <c r="K2" s="37"/>
      <c r="L2" s="37"/>
      <c r="M2" s="37"/>
      <c r="N2" s="37"/>
      <c r="O2" s="37"/>
      <c r="P2" s="37"/>
      <c r="Q2" s="37"/>
      <c r="R2" s="37"/>
      <c r="S2" s="37"/>
      <c r="T2" s="37"/>
    </row>
    <row r="3" spans="1:20" s="20" customFormat="1">
      <c r="A3" s="35" t="s">
        <v>1</v>
      </c>
      <c r="B3" s="35"/>
      <c r="C3" s="35"/>
      <c r="D3" s="35"/>
      <c r="E3" s="35"/>
      <c r="F3" s="35"/>
      <c r="G3" s="35"/>
      <c r="H3" s="35"/>
      <c r="I3" s="35"/>
      <c r="J3" s="35"/>
      <c r="K3" s="35"/>
      <c r="L3" s="35"/>
      <c r="M3" s="35"/>
      <c r="N3" s="35"/>
      <c r="O3" s="35"/>
      <c r="P3" s="35"/>
      <c r="Q3" s="35"/>
      <c r="R3" s="35"/>
      <c r="S3" s="35"/>
      <c r="T3" s="35"/>
    </row>
    <row r="4" spans="1:20" s="20" customFormat="1">
      <c r="A4" s="35" t="s">
        <v>2</v>
      </c>
      <c r="B4" s="35"/>
      <c r="C4" s="35"/>
      <c r="D4" s="35"/>
      <c r="E4" s="35"/>
      <c r="F4" s="35"/>
      <c r="G4" s="35"/>
      <c r="H4" s="35"/>
      <c r="I4" s="35"/>
      <c r="J4" s="35"/>
      <c r="K4" s="35"/>
      <c r="L4" s="35"/>
      <c r="M4" s="35"/>
      <c r="N4" s="35"/>
      <c r="O4" s="35"/>
      <c r="P4" s="35"/>
      <c r="Q4" s="35"/>
      <c r="R4" s="35"/>
      <c r="S4" s="35"/>
      <c r="T4" s="35"/>
    </row>
    <row r="5" spans="1:20" s="20" customFormat="1">
      <c r="A5" s="35" t="s">
        <v>3</v>
      </c>
      <c r="B5" s="35"/>
      <c r="C5" s="35"/>
      <c r="D5" s="35"/>
      <c r="E5" s="35"/>
      <c r="F5" s="35"/>
      <c r="G5" s="35"/>
      <c r="H5" s="35"/>
      <c r="I5" s="35"/>
      <c r="J5" s="35"/>
      <c r="K5" s="35"/>
      <c r="L5" s="35"/>
      <c r="M5" s="35"/>
      <c r="N5" s="35"/>
      <c r="O5" s="35"/>
      <c r="P5" s="35"/>
      <c r="Q5" s="35"/>
      <c r="R5" s="35"/>
      <c r="S5" s="35"/>
      <c r="T5" s="35"/>
    </row>
    <row r="6" spans="1:20" s="20" customFormat="1" ht="15" customHeight="1">
      <c r="A6" s="35" t="s">
        <v>4</v>
      </c>
      <c r="B6" s="35"/>
      <c r="C6" s="35"/>
      <c r="D6" s="35"/>
      <c r="E6" s="35"/>
      <c r="F6" s="35"/>
      <c r="G6" s="35"/>
      <c r="H6" s="35"/>
      <c r="I6" s="35"/>
      <c r="J6" s="35"/>
      <c r="K6" s="35"/>
      <c r="L6" s="35"/>
      <c r="M6" s="35"/>
      <c r="N6" s="35"/>
      <c r="O6" s="35"/>
      <c r="P6" s="35"/>
      <c r="Q6" s="35"/>
      <c r="R6" s="35"/>
      <c r="S6" s="35"/>
      <c r="T6" s="35"/>
    </row>
    <row r="7" spans="1:20" s="35" customFormat="1">
      <c r="A7" s="35" t="s">
        <v>5</v>
      </c>
    </row>
    <row r="8" spans="1:20" s="20" customFormat="1">
      <c r="A8" s="35" t="s">
        <v>6</v>
      </c>
      <c r="B8" s="35"/>
      <c r="C8" s="35"/>
      <c r="D8" s="35"/>
      <c r="E8" s="35"/>
      <c r="F8" s="35"/>
      <c r="G8" s="35"/>
      <c r="H8" s="35"/>
      <c r="I8" s="35"/>
      <c r="J8" s="35"/>
      <c r="K8" s="35"/>
      <c r="L8" s="35"/>
      <c r="M8" s="35"/>
      <c r="N8" s="35"/>
      <c r="O8" s="35"/>
      <c r="P8" s="35"/>
      <c r="Q8" s="35"/>
      <c r="R8" s="35"/>
      <c r="S8" s="35"/>
      <c r="T8" s="35"/>
    </row>
    <row r="10" spans="1:20" s="20" customFormat="1" ht="15" customHeight="1">
      <c r="A10" s="36" t="s">
        <v>7</v>
      </c>
      <c r="B10" s="36"/>
      <c r="C10" s="36"/>
      <c r="D10" s="36"/>
      <c r="E10" s="36"/>
      <c r="F10" s="36"/>
      <c r="G10" s="36"/>
      <c r="H10" s="36"/>
      <c r="I10" s="36"/>
      <c r="J10" s="36"/>
      <c r="K10" s="36"/>
      <c r="L10" s="36"/>
      <c r="M10" s="36"/>
      <c r="N10" s="36"/>
      <c r="O10" s="36"/>
      <c r="P10" s="36"/>
      <c r="Q10" s="36"/>
      <c r="R10" s="36"/>
      <c r="S10" s="36"/>
      <c r="T10" s="36"/>
    </row>
    <row r="11" spans="1:20" s="20" customFormat="1">
      <c r="A11" s="36"/>
      <c r="B11" s="36"/>
      <c r="C11" s="36"/>
      <c r="D11" s="36"/>
      <c r="E11" s="36"/>
      <c r="F11" s="36"/>
      <c r="G11" s="36"/>
      <c r="H11" s="36"/>
      <c r="I11" s="36"/>
      <c r="J11" s="36"/>
      <c r="K11" s="36"/>
      <c r="L11" s="36"/>
      <c r="M11" s="36"/>
      <c r="N11" s="36"/>
      <c r="O11" s="36"/>
      <c r="P11" s="36"/>
      <c r="Q11" s="36"/>
      <c r="R11" s="36"/>
      <c r="S11" s="36"/>
      <c r="T11" s="36"/>
    </row>
    <row r="12" spans="1:20" s="20" customFormat="1">
      <c r="A12" s="36"/>
      <c r="B12" s="36"/>
      <c r="C12" s="36"/>
      <c r="D12" s="36"/>
      <c r="E12" s="36"/>
      <c r="F12" s="36"/>
      <c r="G12" s="36"/>
      <c r="H12" s="36"/>
      <c r="I12" s="36"/>
      <c r="J12" s="36"/>
      <c r="K12" s="36"/>
      <c r="L12" s="36"/>
      <c r="M12" s="36"/>
      <c r="N12" s="36"/>
      <c r="O12" s="36"/>
      <c r="P12" s="36"/>
      <c r="Q12" s="36"/>
      <c r="R12" s="36"/>
      <c r="S12" s="36"/>
      <c r="T12" s="36"/>
    </row>
    <row r="13" spans="1:20" s="20" customFormat="1">
      <c r="A13" s="36"/>
      <c r="B13" s="36"/>
      <c r="C13" s="36"/>
      <c r="D13" s="36"/>
      <c r="E13" s="36"/>
      <c r="F13" s="36"/>
      <c r="G13" s="36"/>
      <c r="H13" s="36"/>
      <c r="I13" s="36"/>
      <c r="J13" s="36"/>
      <c r="K13" s="36"/>
      <c r="L13" s="36"/>
      <c r="M13" s="36"/>
      <c r="N13" s="36"/>
      <c r="O13" s="36"/>
      <c r="P13" s="36"/>
      <c r="Q13" s="36"/>
      <c r="R13" s="36"/>
      <c r="S13" s="36"/>
      <c r="T13" s="36"/>
    </row>
    <row r="14" spans="1:20" s="20" customFormat="1">
      <c r="A14" s="36"/>
      <c r="B14" s="36"/>
      <c r="C14" s="36"/>
      <c r="D14" s="36"/>
      <c r="E14" s="36"/>
      <c r="F14" s="36"/>
      <c r="G14" s="36"/>
      <c r="H14" s="36"/>
      <c r="I14" s="36"/>
      <c r="J14" s="36"/>
      <c r="K14" s="36"/>
      <c r="L14" s="36"/>
      <c r="M14" s="36"/>
      <c r="N14" s="36"/>
      <c r="O14" s="36"/>
      <c r="P14" s="36"/>
      <c r="Q14" s="36"/>
      <c r="R14" s="36"/>
      <c r="S14" s="36"/>
      <c r="T14" s="36"/>
    </row>
    <row r="15" spans="1:20" s="20" customFormat="1">
      <c r="A15" s="36"/>
      <c r="B15" s="36"/>
      <c r="C15" s="36"/>
      <c r="D15" s="36"/>
      <c r="E15" s="36"/>
      <c r="F15" s="36"/>
      <c r="G15" s="36"/>
      <c r="H15" s="36"/>
      <c r="I15" s="36"/>
      <c r="J15" s="36"/>
      <c r="K15" s="36"/>
      <c r="L15" s="36"/>
      <c r="M15" s="36"/>
      <c r="N15" s="36"/>
      <c r="O15" s="36"/>
      <c r="P15" s="36"/>
      <c r="Q15" s="36"/>
      <c r="R15" s="36"/>
      <c r="S15" s="36"/>
      <c r="T15" s="36"/>
    </row>
    <row r="16" spans="1:20" s="20" customFormat="1">
      <c r="A16" s="36"/>
      <c r="B16" s="36"/>
      <c r="C16" s="36"/>
      <c r="D16" s="36"/>
      <c r="E16" s="36"/>
      <c r="F16" s="36"/>
      <c r="G16" s="36"/>
      <c r="H16" s="36"/>
      <c r="I16" s="36"/>
      <c r="J16" s="36"/>
      <c r="K16" s="36"/>
      <c r="L16" s="36"/>
      <c r="M16" s="36"/>
      <c r="N16" s="36"/>
      <c r="O16" s="36"/>
      <c r="P16" s="36"/>
      <c r="Q16" s="36"/>
      <c r="R16" s="36"/>
      <c r="S16" s="36"/>
      <c r="T16" s="36"/>
    </row>
    <row r="17" spans="1:20" s="20" customFormat="1">
      <c r="A17" s="36"/>
      <c r="B17" s="36"/>
      <c r="C17" s="36"/>
      <c r="D17" s="36"/>
      <c r="E17" s="36"/>
      <c r="F17" s="36"/>
      <c r="G17" s="36"/>
      <c r="H17" s="36"/>
      <c r="I17" s="36"/>
      <c r="J17" s="36"/>
      <c r="K17" s="36"/>
      <c r="L17" s="36"/>
      <c r="M17" s="36"/>
      <c r="N17" s="36"/>
      <c r="O17" s="36"/>
      <c r="P17" s="36"/>
      <c r="Q17" s="36"/>
      <c r="R17" s="36"/>
      <c r="S17" s="36"/>
      <c r="T17" s="36"/>
    </row>
    <row r="18" spans="1:20" s="20" customFormat="1">
      <c r="A18" s="36"/>
      <c r="B18" s="36"/>
      <c r="C18" s="36"/>
      <c r="D18" s="36"/>
      <c r="E18" s="36"/>
      <c r="F18" s="36"/>
      <c r="G18" s="36"/>
      <c r="H18" s="36"/>
      <c r="I18" s="36"/>
      <c r="J18" s="36"/>
      <c r="K18" s="36"/>
      <c r="L18" s="36"/>
      <c r="M18" s="36"/>
      <c r="N18" s="36"/>
      <c r="O18" s="36"/>
      <c r="P18" s="36"/>
      <c r="Q18" s="36"/>
      <c r="R18" s="36"/>
      <c r="S18" s="36"/>
      <c r="T18" s="36"/>
    </row>
    <row r="19" spans="1:20" s="20" customFormat="1">
      <c r="A19" s="36"/>
      <c r="B19" s="36"/>
      <c r="C19" s="36"/>
      <c r="D19" s="36"/>
      <c r="E19" s="36"/>
      <c r="F19" s="36"/>
      <c r="G19" s="36"/>
      <c r="H19" s="36"/>
      <c r="I19" s="36"/>
      <c r="J19" s="36"/>
      <c r="K19" s="36"/>
      <c r="L19" s="36"/>
      <c r="M19" s="36"/>
      <c r="N19" s="36"/>
      <c r="O19" s="36"/>
      <c r="P19" s="36"/>
      <c r="Q19" s="36"/>
      <c r="R19" s="36"/>
      <c r="S19" s="36"/>
      <c r="T19" s="36"/>
    </row>
    <row r="20" spans="1:20" s="20" customFormat="1">
      <c r="A20" s="36"/>
      <c r="B20" s="36"/>
      <c r="C20" s="36"/>
      <c r="D20" s="36"/>
      <c r="E20" s="36"/>
      <c r="F20" s="36"/>
      <c r="G20" s="36"/>
      <c r="H20" s="36"/>
      <c r="I20" s="36"/>
      <c r="J20" s="36"/>
      <c r="K20" s="36"/>
      <c r="L20" s="36"/>
      <c r="M20" s="36"/>
      <c r="N20" s="36"/>
      <c r="O20" s="36"/>
      <c r="P20" s="36"/>
      <c r="Q20" s="36"/>
      <c r="R20" s="36"/>
      <c r="S20" s="36"/>
      <c r="T20" s="36"/>
    </row>
    <row r="21" spans="1:20" s="20" customFormat="1">
      <c r="A21" s="36"/>
      <c r="B21" s="36"/>
      <c r="C21" s="36"/>
      <c r="D21" s="36"/>
      <c r="E21" s="36"/>
      <c r="F21" s="36"/>
      <c r="G21" s="36"/>
      <c r="H21" s="36"/>
      <c r="I21" s="36"/>
      <c r="J21" s="36"/>
      <c r="K21" s="36"/>
      <c r="L21" s="36"/>
      <c r="M21" s="36"/>
      <c r="N21" s="36"/>
      <c r="O21" s="36"/>
      <c r="P21" s="36"/>
      <c r="Q21" s="36"/>
      <c r="R21" s="36"/>
      <c r="S21" s="36"/>
      <c r="T21" s="36"/>
    </row>
    <row r="22" spans="1:20" s="20" customFormat="1">
      <c r="A22" s="36"/>
      <c r="B22" s="36"/>
      <c r="C22" s="36"/>
      <c r="D22" s="36"/>
      <c r="E22" s="36"/>
      <c r="F22" s="36"/>
      <c r="G22" s="36"/>
      <c r="H22" s="36"/>
      <c r="I22" s="36"/>
      <c r="J22" s="36"/>
      <c r="K22" s="36"/>
      <c r="L22" s="36"/>
      <c r="M22" s="36"/>
      <c r="N22" s="36"/>
      <c r="O22" s="36"/>
      <c r="P22" s="36"/>
      <c r="Q22" s="36"/>
      <c r="R22" s="36"/>
      <c r="S22" s="36"/>
      <c r="T22" s="36"/>
    </row>
    <row r="23" spans="1:20" s="20" customFormat="1">
      <c r="A23" s="36"/>
      <c r="B23" s="36"/>
      <c r="C23" s="36"/>
      <c r="D23" s="36"/>
      <c r="E23" s="36"/>
      <c r="F23" s="36"/>
      <c r="G23" s="36"/>
      <c r="H23" s="36"/>
      <c r="I23" s="36"/>
      <c r="J23" s="36"/>
      <c r="K23" s="36"/>
      <c r="L23" s="36"/>
      <c r="M23" s="36"/>
      <c r="N23" s="36"/>
      <c r="O23" s="36"/>
      <c r="P23" s="36"/>
      <c r="Q23" s="36"/>
      <c r="R23" s="36"/>
      <c r="S23" s="36"/>
      <c r="T23" s="36"/>
    </row>
    <row r="24" spans="1:20" s="20" customFormat="1">
      <c r="A24" s="36"/>
      <c r="B24" s="36"/>
      <c r="C24" s="36"/>
      <c r="D24" s="36"/>
      <c r="E24" s="36"/>
      <c r="F24" s="36"/>
      <c r="G24" s="36"/>
      <c r="H24" s="36"/>
      <c r="I24" s="36"/>
      <c r="J24" s="36"/>
      <c r="K24" s="36"/>
      <c r="L24" s="36"/>
      <c r="M24" s="36"/>
      <c r="N24" s="36"/>
      <c r="O24" s="36"/>
      <c r="P24" s="36"/>
      <c r="Q24" s="36"/>
      <c r="R24" s="36"/>
      <c r="S24" s="36"/>
      <c r="T24" s="36"/>
    </row>
    <row r="25" spans="1:20" s="20" customFormat="1">
      <c r="A25" s="36"/>
      <c r="B25" s="36"/>
      <c r="C25" s="36"/>
      <c r="D25" s="36"/>
      <c r="E25" s="36"/>
      <c r="F25" s="36"/>
      <c r="G25" s="36"/>
      <c r="H25" s="36"/>
      <c r="I25" s="36"/>
      <c r="J25" s="36"/>
      <c r="K25" s="36"/>
      <c r="L25" s="36"/>
      <c r="M25" s="36"/>
      <c r="N25" s="36"/>
      <c r="O25" s="36"/>
      <c r="P25" s="36"/>
      <c r="Q25" s="36"/>
      <c r="R25" s="36"/>
      <c r="S25" s="36"/>
      <c r="T25" s="36"/>
    </row>
  </sheetData>
  <mergeCells count="9">
    <mergeCell ref="A8:T8"/>
    <mergeCell ref="A6:T6"/>
    <mergeCell ref="A10:T25"/>
    <mergeCell ref="A7:XFD7"/>
    <mergeCell ref="A1:T1"/>
    <mergeCell ref="A2:T2"/>
    <mergeCell ref="A3:T3"/>
    <mergeCell ref="A4:T4"/>
    <mergeCell ref="A5:T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17"/>
  <sheetViews>
    <sheetView workbookViewId="0">
      <selection activeCell="N207" sqref="N207"/>
    </sheetView>
  </sheetViews>
  <sheetFormatPr defaultColWidth="8.85546875" defaultRowHeight="15"/>
  <cols>
    <col min="1" max="1" width="49" customWidth="1"/>
    <col min="2" max="2" width="14.7109375" customWidth="1"/>
    <col min="3" max="3" width="9.140625"/>
    <col min="4" max="4" width="5.7109375" bestFit="1" customWidth="1"/>
    <col min="5" max="5" width="16.42578125" bestFit="1" customWidth="1"/>
    <col min="6" max="6" width="22.85546875" bestFit="1" customWidth="1"/>
    <col min="7" max="7" width="7.28515625" bestFit="1" customWidth="1"/>
    <col min="8" max="8" width="22.42578125" customWidth="1"/>
    <col min="9" max="9" width="8.28515625" bestFit="1" customWidth="1"/>
    <col min="10" max="10" width="14.7109375" bestFit="1" customWidth="1"/>
    <col min="11" max="11" width="19.28515625" customWidth="1"/>
    <col min="12" max="12" width="20.42578125" customWidth="1"/>
    <col min="13" max="13" width="20" customWidth="1"/>
  </cols>
  <sheetData>
    <row r="1" spans="1:16">
      <c r="A1" s="7" t="s">
        <v>8</v>
      </c>
      <c r="B1" s="7" t="s">
        <v>9</v>
      </c>
      <c r="C1" s="7" t="s">
        <v>10</v>
      </c>
      <c r="D1" s="7" t="s">
        <v>11</v>
      </c>
      <c r="E1" s="7" t="s">
        <v>12</v>
      </c>
      <c r="F1" s="7" t="s">
        <v>13</v>
      </c>
      <c r="G1" s="7" t="s">
        <v>14</v>
      </c>
      <c r="H1" s="7" t="s">
        <v>15</v>
      </c>
      <c r="I1" s="7" t="s">
        <v>16</v>
      </c>
      <c r="J1" s="13" t="s">
        <v>17</v>
      </c>
      <c r="K1" s="13" t="s">
        <v>18</v>
      </c>
      <c r="L1" s="13" t="s">
        <v>19</v>
      </c>
      <c r="M1" s="13" t="s">
        <v>20</v>
      </c>
    </row>
    <row r="2" spans="1:16">
      <c r="A2" s="7" t="s">
        <v>21</v>
      </c>
      <c r="B2" s="7" t="s">
        <v>22</v>
      </c>
      <c r="C2" s="7" t="s">
        <v>23</v>
      </c>
      <c r="D2" s="7" t="s">
        <v>24</v>
      </c>
      <c r="E2" s="8">
        <v>1.3699999999999999E-5</v>
      </c>
      <c r="F2" s="8">
        <v>2.49E-14</v>
      </c>
      <c r="G2" s="7">
        <v>1</v>
      </c>
      <c r="H2" s="8">
        <v>9.1700000000000003E-14</v>
      </c>
      <c r="I2" s="7">
        <v>1</v>
      </c>
      <c r="J2" s="13"/>
      <c r="K2" s="13"/>
      <c r="L2" s="13"/>
      <c r="M2" s="13"/>
      <c r="O2" s="15"/>
      <c r="P2" t="s">
        <v>25</v>
      </c>
    </row>
    <row r="3" spans="1:16">
      <c r="A3" s="7" t="s">
        <v>26</v>
      </c>
      <c r="B3" s="7" t="s">
        <v>27</v>
      </c>
      <c r="C3" s="7">
        <v>12.4</v>
      </c>
      <c r="D3" s="7" t="s">
        <v>28</v>
      </c>
      <c r="E3" s="8">
        <v>3.6299999999999999E-4</v>
      </c>
      <c r="F3" s="8">
        <v>2.0900000000000002E-12</v>
      </c>
      <c r="G3" s="7">
        <v>84</v>
      </c>
      <c r="H3" s="8">
        <v>2.61E-12</v>
      </c>
      <c r="I3" s="7">
        <v>28</v>
      </c>
      <c r="J3" s="13">
        <f>IF(D3="years",C3,IF(D3="days",C3/365,"NO DAYS?"))</f>
        <v>12.4</v>
      </c>
      <c r="K3" s="14">
        <f>IFERROR((F3/$E3)/($J3*(1-EXP(-K$217/$J3))),"")</f>
        <v>5.7989926829438955E-10</v>
      </c>
      <c r="L3" s="14">
        <f>IFERROR((H3/$E3)/($J3*(1-EXP(-L$217/$J3))),"")</f>
        <v>5.8002779519692463E-10</v>
      </c>
      <c r="M3" s="14">
        <f>IFERROR(AVERAGE(K3:L3),"")</f>
        <v>5.7996353174565709E-10</v>
      </c>
      <c r="O3" s="13"/>
      <c r="P3" t="s">
        <v>29</v>
      </c>
    </row>
    <row r="4" spans="1:16">
      <c r="A4" s="7" t="s">
        <v>30</v>
      </c>
      <c r="B4" s="7" t="s">
        <v>27</v>
      </c>
      <c r="C4" s="7">
        <v>12.4</v>
      </c>
      <c r="D4" s="7" t="s">
        <v>28</v>
      </c>
      <c r="E4" s="8">
        <v>3.6299999999999999E-4</v>
      </c>
      <c r="F4" s="8">
        <v>2.1100000000000001E-12</v>
      </c>
      <c r="G4" s="7">
        <v>85</v>
      </c>
      <c r="H4" s="8">
        <v>2.7299999999999999E-12</v>
      </c>
      <c r="I4" s="7">
        <v>30</v>
      </c>
      <c r="J4" s="13">
        <f t="shared" ref="J4:J66" si="0">IF(D4="years",C4,IF(D4="days",C4/365,"NO DAYS?"))</f>
        <v>12.4</v>
      </c>
      <c r="K4" s="14">
        <f t="shared" ref="K4:K67" si="1">IFERROR((F4/$E4)/($J4*(1-EXP(-K$217/$J4))),"")</f>
        <v>5.8544854358907266E-10</v>
      </c>
      <c r="L4" s="14">
        <f t="shared" ref="L4:L67" si="2">IFERROR((H4/$E4)/($J4*(1-EXP(-L$217/$J4))),"")</f>
        <v>6.0669573980367978E-10</v>
      </c>
      <c r="M4" s="14">
        <f t="shared" ref="M4:M67" si="3">IFERROR(AVERAGE(K4:L4),"")</f>
        <v>5.9607214169637622E-10</v>
      </c>
    </row>
    <row r="5" spans="1:16">
      <c r="A5" s="7" t="s">
        <v>31</v>
      </c>
      <c r="B5" s="7" t="s">
        <v>32</v>
      </c>
      <c r="C5" s="7">
        <v>121</v>
      </c>
      <c r="D5" s="7" t="s">
        <v>28</v>
      </c>
      <c r="E5" s="8">
        <v>3.0000000000000001E-3</v>
      </c>
      <c r="F5" s="8">
        <v>6.5799999999999998E-12</v>
      </c>
      <c r="G5" s="7">
        <v>264</v>
      </c>
      <c r="H5" s="8">
        <v>2.4299999999999999E-11</v>
      </c>
      <c r="I5" s="7">
        <v>265</v>
      </c>
      <c r="J5" s="13">
        <f t="shared" si="0"/>
        <v>121</v>
      </c>
      <c r="K5" s="14">
        <f t="shared" si="1"/>
        <v>1.1897959329566421E-10</v>
      </c>
      <c r="L5" s="14">
        <f t="shared" si="2"/>
        <v>1.1902977227271819E-10</v>
      </c>
      <c r="M5" s="14">
        <f t="shared" si="3"/>
        <v>1.1900468278419121E-10</v>
      </c>
    </row>
    <row r="6" spans="1:16">
      <c r="A6" s="9" t="s">
        <v>33</v>
      </c>
      <c r="B6" s="7"/>
      <c r="C6" s="7"/>
      <c r="D6" s="7"/>
      <c r="E6" s="8"/>
      <c r="F6" s="7"/>
      <c r="G6" s="7"/>
      <c r="H6" s="7"/>
      <c r="I6" s="7"/>
      <c r="J6" s="13"/>
      <c r="K6" s="14" t="str">
        <f t="shared" si="1"/>
        <v/>
      </c>
      <c r="L6" s="14" t="str">
        <f t="shared" si="2"/>
        <v/>
      </c>
      <c r="M6" s="14" t="str">
        <f t="shared" si="3"/>
        <v/>
      </c>
    </row>
    <row r="7" spans="1:16">
      <c r="A7" s="7" t="s">
        <v>34</v>
      </c>
      <c r="B7" s="7" t="s">
        <v>35</v>
      </c>
      <c r="C7" s="7">
        <v>45</v>
      </c>
      <c r="D7" s="7" t="s">
        <v>28</v>
      </c>
      <c r="E7" s="8">
        <v>0.26</v>
      </c>
      <c r="F7" s="8">
        <v>1.72E-10</v>
      </c>
      <c r="G7" s="10">
        <v>6900</v>
      </c>
      <c r="H7" s="8">
        <v>4.2800000000000002E-10</v>
      </c>
      <c r="I7" s="10">
        <v>4660</v>
      </c>
      <c r="J7" s="13">
        <f t="shared" si="0"/>
        <v>45</v>
      </c>
      <c r="K7" s="14">
        <f t="shared" si="1"/>
        <v>4.0970042402448054E-11</v>
      </c>
      <c r="L7" s="14">
        <f t="shared" si="2"/>
        <v>4.1027237171755628E-11</v>
      </c>
      <c r="M7" s="14">
        <f t="shared" si="3"/>
        <v>4.0998639787101841E-11</v>
      </c>
    </row>
    <row r="8" spans="1:16">
      <c r="A8" s="7" t="s">
        <v>36</v>
      </c>
      <c r="B8" s="7" t="s">
        <v>37</v>
      </c>
      <c r="C8" s="7">
        <v>100</v>
      </c>
      <c r="D8" s="7" t="s">
        <v>28</v>
      </c>
      <c r="E8" s="8">
        <v>0.32</v>
      </c>
      <c r="F8" s="8">
        <v>2.69E-10</v>
      </c>
      <c r="G8" s="10">
        <v>10800</v>
      </c>
      <c r="H8" s="8">
        <v>9.3899999999999996E-10</v>
      </c>
      <c r="I8" s="10">
        <v>10200</v>
      </c>
      <c r="J8" s="13">
        <f t="shared" si="0"/>
        <v>100</v>
      </c>
      <c r="K8" s="14">
        <f t="shared" si="1"/>
        <v>4.6374385852755036E-11</v>
      </c>
      <c r="L8" s="14">
        <f t="shared" si="2"/>
        <v>4.6421128992196797E-11</v>
      </c>
      <c r="M8" s="14">
        <f t="shared" si="3"/>
        <v>4.6397757422475913E-11</v>
      </c>
    </row>
    <row r="9" spans="1:16">
      <c r="A9" s="7" t="s">
        <v>38</v>
      </c>
      <c r="B9" s="7" t="s">
        <v>39</v>
      </c>
      <c r="C9" s="7">
        <v>640</v>
      </c>
      <c r="D9" s="7" t="s">
        <v>28</v>
      </c>
      <c r="E9" s="8">
        <v>0.25</v>
      </c>
      <c r="F9" s="8">
        <v>2.7099999999999999E-10</v>
      </c>
      <c r="G9" s="10">
        <v>10900</v>
      </c>
      <c r="H9" s="8">
        <v>1.27E-9</v>
      </c>
      <c r="I9" s="10">
        <v>13900</v>
      </c>
      <c r="J9" s="13">
        <f t="shared" si="0"/>
        <v>640</v>
      </c>
      <c r="K9" s="14">
        <f t="shared" si="1"/>
        <v>5.5051285735502937E-11</v>
      </c>
      <c r="L9" s="14">
        <f t="shared" si="2"/>
        <v>5.4872060834625833E-11</v>
      </c>
      <c r="M9" s="14">
        <f t="shared" si="3"/>
        <v>5.4961673285064385E-11</v>
      </c>
    </row>
    <row r="10" spans="1:16">
      <c r="A10" s="7" t="s">
        <v>40</v>
      </c>
      <c r="B10" s="7" t="s">
        <v>41</v>
      </c>
      <c r="C10" s="7">
        <v>85</v>
      </c>
      <c r="D10" s="7" t="s">
        <v>28</v>
      </c>
      <c r="E10" s="8">
        <v>0.3</v>
      </c>
      <c r="F10" s="8">
        <v>1.6200000000000001E-10</v>
      </c>
      <c r="G10" s="10">
        <v>6490</v>
      </c>
      <c r="H10" s="8">
        <v>5.3400000000000002E-10</v>
      </c>
      <c r="I10" s="10">
        <v>5820</v>
      </c>
      <c r="J10" s="13">
        <f t="shared" si="0"/>
        <v>85</v>
      </c>
      <c r="K10" s="14">
        <f t="shared" si="1"/>
        <v>3.0300923272434278E-11</v>
      </c>
      <c r="L10" s="14">
        <f t="shared" si="2"/>
        <v>3.0277793278428972E-11</v>
      </c>
      <c r="M10" s="14">
        <f t="shared" si="3"/>
        <v>3.0289358275431625E-11</v>
      </c>
      <c r="P10" s="1"/>
    </row>
    <row r="11" spans="1:16">
      <c r="A11" s="7" t="s">
        <v>42</v>
      </c>
      <c r="B11" s="7" t="s">
        <v>43</v>
      </c>
      <c r="C11" s="7">
        <v>190</v>
      </c>
      <c r="D11" s="7" t="s">
        <v>28</v>
      </c>
      <c r="E11" s="8">
        <v>0.31</v>
      </c>
      <c r="F11" s="8">
        <v>1.9200000000000001E-10</v>
      </c>
      <c r="G11" s="10">
        <v>7710</v>
      </c>
      <c r="H11" s="8">
        <v>7.8799999999999997E-10</v>
      </c>
      <c r="I11" s="10">
        <v>8590</v>
      </c>
      <c r="J11" s="13">
        <f t="shared" si="0"/>
        <v>190</v>
      </c>
      <c r="K11" s="14">
        <f t="shared" si="1"/>
        <v>3.2626212217002929E-11</v>
      </c>
      <c r="L11" s="14">
        <f t="shared" si="2"/>
        <v>3.2692748478680104E-11</v>
      </c>
      <c r="M11" s="14">
        <f t="shared" si="3"/>
        <v>3.2659480347841517E-11</v>
      </c>
    </row>
    <row r="12" spans="1:16">
      <c r="A12" s="7" t="s">
        <v>44</v>
      </c>
      <c r="B12" s="7" t="s">
        <v>45</v>
      </c>
      <c r="C12" s="11">
        <v>1020</v>
      </c>
      <c r="D12" s="7" t="s">
        <v>28</v>
      </c>
      <c r="E12" s="8">
        <v>0.2</v>
      </c>
      <c r="F12" s="8">
        <v>1.4600000000000001E-10</v>
      </c>
      <c r="G12" s="10">
        <v>5860</v>
      </c>
      <c r="H12" s="8">
        <v>7.0299999999999995E-10</v>
      </c>
      <c r="I12" s="10">
        <v>7670</v>
      </c>
      <c r="J12" s="13">
        <f t="shared" si="0"/>
        <v>1020</v>
      </c>
      <c r="K12" s="14">
        <f t="shared" si="1"/>
        <v>3.6859012551778641E-11</v>
      </c>
      <c r="L12" s="14">
        <f t="shared" si="2"/>
        <v>3.6901188942106551E-11</v>
      </c>
      <c r="M12" s="14">
        <f t="shared" si="3"/>
        <v>3.6880100746942593E-11</v>
      </c>
    </row>
    <row r="13" spans="1:16">
      <c r="A13" s="9" t="s">
        <v>46</v>
      </c>
      <c r="B13" s="7"/>
      <c r="C13" s="7"/>
      <c r="D13" s="7"/>
      <c r="E13" s="8"/>
      <c r="F13" s="7"/>
      <c r="G13" s="7"/>
      <c r="H13" s="7"/>
      <c r="I13" s="7"/>
      <c r="J13" s="13"/>
      <c r="K13" s="14" t="str">
        <f t="shared" si="1"/>
        <v/>
      </c>
      <c r="L13" s="14" t="str">
        <f t="shared" si="2"/>
        <v/>
      </c>
      <c r="M13" s="14" t="str">
        <f t="shared" si="3"/>
        <v/>
      </c>
    </row>
    <row r="14" spans="1:16">
      <c r="A14" s="7" t="s">
        <v>47</v>
      </c>
      <c r="B14" s="7" t="s">
        <v>48</v>
      </c>
      <c r="C14" s="7">
        <v>1.7</v>
      </c>
      <c r="D14" s="7" t="s">
        <v>28</v>
      </c>
      <c r="E14" s="8">
        <v>0.15</v>
      </c>
      <c r="F14" s="8">
        <v>1.35E-11</v>
      </c>
      <c r="G14" s="7">
        <v>543</v>
      </c>
      <c r="H14" s="8">
        <v>1.35E-11</v>
      </c>
      <c r="I14" s="7">
        <v>148</v>
      </c>
      <c r="J14" s="13">
        <f t="shared" si="0"/>
        <v>1.7</v>
      </c>
      <c r="K14" s="14">
        <f t="shared" si="1"/>
        <v>5.2941588046660611E-11</v>
      </c>
      <c r="L14" s="14">
        <f t="shared" si="2"/>
        <v>5.2941176470588234E-11</v>
      </c>
      <c r="M14" s="14">
        <f t="shared" si="3"/>
        <v>5.2941382258624426E-11</v>
      </c>
    </row>
    <row r="15" spans="1:16">
      <c r="A15" s="7" t="s">
        <v>49</v>
      </c>
      <c r="B15" s="7" t="s">
        <v>50</v>
      </c>
      <c r="C15" s="7">
        <v>11.9</v>
      </c>
      <c r="D15" s="7" t="s">
        <v>28</v>
      </c>
      <c r="E15" s="8">
        <v>0.21</v>
      </c>
      <c r="F15" s="8">
        <v>1.3200000000000001E-10</v>
      </c>
      <c r="G15" s="10">
        <v>5280</v>
      </c>
      <c r="H15" s="8">
        <v>1.6200000000000001E-10</v>
      </c>
      <c r="I15" s="10">
        <v>1760</v>
      </c>
      <c r="J15" s="13">
        <f t="shared" si="0"/>
        <v>11.9</v>
      </c>
      <c r="K15" s="14">
        <f t="shared" si="1"/>
        <v>6.4910655203526609E-11</v>
      </c>
      <c r="L15" s="14">
        <f t="shared" si="2"/>
        <v>6.4840461945514764E-11</v>
      </c>
      <c r="M15" s="14">
        <f t="shared" si="3"/>
        <v>6.4875558574520693E-11</v>
      </c>
    </row>
    <row r="16" spans="1:16">
      <c r="A16" s="7" t="s">
        <v>51</v>
      </c>
      <c r="B16" s="7" t="s">
        <v>52</v>
      </c>
      <c r="C16" s="7">
        <v>1</v>
      </c>
      <c r="D16" s="7" t="s">
        <v>28</v>
      </c>
      <c r="E16" s="8">
        <v>0.17</v>
      </c>
      <c r="F16" s="8">
        <v>5.4300000000000001E-12</v>
      </c>
      <c r="G16" s="7">
        <v>218</v>
      </c>
      <c r="H16" s="8">
        <v>5.4300000000000001E-12</v>
      </c>
      <c r="I16" s="7">
        <v>59</v>
      </c>
      <c r="J16" s="13">
        <f t="shared" si="0"/>
        <v>1</v>
      </c>
      <c r="K16" s="14">
        <f t="shared" si="1"/>
        <v>3.1941176536423909E-11</v>
      </c>
      <c r="L16" s="14">
        <f t="shared" si="2"/>
        <v>3.1941176470588235E-11</v>
      </c>
      <c r="M16" s="14">
        <f t="shared" si="3"/>
        <v>3.1941176503506069E-11</v>
      </c>
    </row>
    <row r="17" spans="1:13">
      <c r="A17" s="7" t="s">
        <v>53</v>
      </c>
      <c r="B17" s="7" t="s">
        <v>54</v>
      </c>
      <c r="C17" s="7">
        <v>3.4</v>
      </c>
      <c r="D17" s="7" t="s">
        <v>28</v>
      </c>
      <c r="E17" s="8">
        <v>0.21</v>
      </c>
      <c r="F17" s="8">
        <v>2.3600000000000001E-11</v>
      </c>
      <c r="G17" s="7">
        <v>945</v>
      </c>
      <c r="H17" s="8">
        <v>2.37E-11</v>
      </c>
      <c r="I17" s="7">
        <v>258</v>
      </c>
      <c r="J17" s="13">
        <f t="shared" si="0"/>
        <v>3.4</v>
      </c>
      <c r="K17" s="14">
        <f t="shared" si="1"/>
        <v>3.3145638522647574E-11</v>
      </c>
      <c r="L17" s="14">
        <f t="shared" si="2"/>
        <v>3.3193277310929963E-11</v>
      </c>
      <c r="M17" s="14">
        <f t="shared" si="3"/>
        <v>3.3169457916788769E-11</v>
      </c>
    </row>
    <row r="18" spans="1:13">
      <c r="A18" s="7" t="s">
        <v>55</v>
      </c>
      <c r="B18" s="7" t="s">
        <v>56</v>
      </c>
      <c r="C18" s="7">
        <v>1.3</v>
      </c>
      <c r="D18" s="7" t="s">
        <v>28</v>
      </c>
      <c r="E18" s="8">
        <v>0.15</v>
      </c>
      <c r="F18" s="8">
        <v>7.2799999999999997E-12</v>
      </c>
      <c r="G18" s="7">
        <v>292</v>
      </c>
      <c r="H18" s="8">
        <v>7.2799999999999997E-12</v>
      </c>
      <c r="I18" s="7">
        <v>79</v>
      </c>
      <c r="J18" s="13">
        <f t="shared" si="0"/>
        <v>1.3</v>
      </c>
      <c r="K18" s="14">
        <f t="shared" si="1"/>
        <v>3.7333341107311037E-11</v>
      </c>
      <c r="L18" s="14">
        <f t="shared" si="2"/>
        <v>3.7333333333333327E-11</v>
      </c>
      <c r="M18" s="14">
        <f t="shared" si="3"/>
        <v>3.7333337220322182E-11</v>
      </c>
    </row>
    <row r="19" spans="1:13">
      <c r="A19" s="7" t="s">
        <v>57</v>
      </c>
      <c r="B19" s="7" t="s">
        <v>58</v>
      </c>
      <c r="C19" s="7">
        <v>4</v>
      </c>
      <c r="D19" s="7" t="s">
        <v>28</v>
      </c>
      <c r="E19" s="8">
        <v>0.23</v>
      </c>
      <c r="F19" s="8">
        <v>3.3699999999999997E-11</v>
      </c>
      <c r="G19" s="10">
        <v>1350</v>
      </c>
      <c r="H19" s="8">
        <v>3.3900000000000001E-11</v>
      </c>
      <c r="I19" s="7">
        <v>370</v>
      </c>
      <c r="J19" s="13">
        <f t="shared" si="0"/>
        <v>4</v>
      </c>
      <c r="K19" s="14">
        <f t="shared" si="1"/>
        <v>3.687892301124179E-11</v>
      </c>
      <c r="L19" s="14">
        <f t="shared" si="2"/>
        <v>3.6847826087468262E-11</v>
      </c>
      <c r="M19" s="14">
        <f t="shared" si="3"/>
        <v>3.6863374549355026E-11</v>
      </c>
    </row>
    <row r="20" spans="1:13">
      <c r="A20" s="7" t="s">
        <v>59</v>
      </c>
      <c r="B20" s="7" t="s">
        <v>60</v>
      </c>
      <c r="C20" s="7">
        <v>5.9</v>
      </c>
      <c r="D20" s="7" t="s">
        <v>28</v>
      </c>
      <c r="E20" s="8">
        <v>0.2</v>
      </c>
      <c r="F20" s="8">
        <v>4.6699999999999998E-11</v>
      </c>
      <c r="G20" s="10">
        <v>1870</v>
      </c>
      <c r="H20" s="8">
        <v>4.8299999999999997E-11</v>
      </c>
      <c r="I20" s="7">
        <v>527</v>
      </c>
      <c r="J20" s="13">
        <f t="shared" si="0"/>
        <v>5.9</v>
      </c>
      <c r="K20" s="14">
        <f t="shared" si="1"/>
        <v>4.0957115376977032E-11</v>
      </c>
      <c r="L20" s="14">
        <f t="shared" si="2"/>
        <v>4.0932205172790993E-11</v>
      </c>
      <c r="M20" s="14">
        <f t="shared" si="3"/>
        <v>4.0944660274884013E-11</v>
      </c>
    </row>
    <row r="21" spans="1:13">
      <c r="A21" s="7" t="s">
        <v>61</v>
      </c>
      <c r="B21" s="7" t="s">
        <v>62</v>
      </c>
      <c r="C21" s="7">
        <v>4.3</v>
      </c>
      <c r="D21" s="7" t="s">
        <v>28</v>
      </c>
      <c r="E21" s="8">
        <v>0.17</v>
      </c>
      <c r="F21" s="8">
        <v>3.0700000000000001E-11</v>
      </c>
      <c r="G21" s="10">
        <v>1230</v>
      </c>
      <c r="H21" s="8">
        <v>3.1000000000000003E-11</v>
      </c>
      <c r="I21" s="7">
        <v>338</v>
      </c>
      <c r="J21" s="13">
        <f t="shared" si="0"/>
        <v>4.3</v>
      </c>
      <c r="K21" s="14">
        <f t="shared" si="1"/>
        <v>4.2402226068546289E-11</v>
      </c>
      <c r="L21" s="14">
        <f t="shared" si="2"/>
        <v>4.2407660742083643E-11</v>
      </c>
      <c r="M21" s="14">
        <f t="shared" si="3"/>
        <v>4.2404943405314966E-11</v>
      </c>
    </row>
    <row r="22" spans="1:13">
      <c r="A22" s="7" t="s">
        <v>63</v>
      </c>
      <c r="B22" s="7" t="s">
        <v>64</v>
      </c>
      <c r="C22" s="7">
        <v>9.1999999999999993</v>
      </c>
      <c r="D22" s="7" t="s">
        <v>28</v>
      </c>
      <c r="E22" s="8">
        <v>0.16</v>
      </c>
      <c r="F22" s="8">
        <v>6.3600000000000005E-11</v>
      </c>
      <c r="G22" s="10">
        <v>2550</v>
      </c>
      <c r="H22" s="8">
        <v>7.1699999999999995E-11</v>
      </c>
      <c r="I22" s="7">
        <v>782</v>
      </c>
      <c r="J22" s="13">
        <f t="shared" si="0"/>
        <v>9.1999999999999993</v>
      </c>
      <c r="K22" s="14">
        <f t="shared" si="1"/>
        <v>4.8751063448602754E-11</v>
      </c>
      <c r="L22" s="14">
        <f t="shared" si="2"/>
        <v>4.8710166018766858E-11</v>
      </c>
      <c r="M22" s="14">
        <f t="shared" si="3"/>
        <v>4.8730614733684803E-11</v>
      </c>
    </row>
    <row r="23" spans="1:13">
      <c r="A23" s="7" t="s">
        <v>65</v>
      </c>
      <c r="B23" s="7" t="s">
        <v>66</v>
      </c>
      <c r="C23" s="7">
        <v>17.2</v>
      </c>
      <c r="D23" s="7" t="s">
        <v>28</v>
      </c>
      <c r="E23" s="8">
        <v>0.19</v>
      </c>
      <c r="F23" s="8">
        <v>1.2500000000000001E-10</v>
      </c>
      <c r="G23" s="10">
        <v>5020</v>
      </c>
      <c r="H23" s="8">
        <v>1.8199999999999999E-10</v>
      </c>
      <c r="I23" s="10">
        <v>1980</v>
      </c>
      <c r="J23" s="13">
        <f t="shared" si="0"/>
        <v>17.2</v>
      </c>
      <c r="K23" s="14">
        <f t="shared" si="1"/>
        <v>5.5645028575520717E-11</v>
      </c>
      <c r="L23" s="14">
        <f t="shared" si="2"/>
        <v>5.5858325260060722E-11</v>
      </c>
      <c r="M23" s="14">
        <f t="shared" si="3"/>
        <v>5.575167691779072E-11</v>
      </c>
    </row>
    <row r="24" spans="1:13">
      <c r="A24" s="7" t="s">
        <v>67</v>
      </c>
      <c r="B24" s="7" t="s">
        <v>68</v>
      </c>
      <c r="C24" s="7">
        <v>1.9</v>
      </c>
      <c r="D24" s="7" t="s">
        <v>28</v>
      </c>
      <c r="E24" s="8">
        <v>0.22</v>
      </c>
      <c r="F24" s="8">
        <v>1.1700000000000001E-11</v>
      </c>
      <c r="G24" s="7">
        <v>469</v>
      </c>
      <c r="H24" s="8">
        <v>1.1700000000000001E-11</v>
      </c>
      <c r="I24" s="7">
        <v>127</v>
      </c>
      <c r="J24" s="13">
        <f t="shared" si="0"/>
        <v>1.9</v>
      </c>
      <c r="K24" s="14">
        <f t="shared" si="1"/>
        <v>2.7991181380696928E-11</v>
      </c>
      <c r="L24" s="14">
        <f t="shared" si="2"/>
        <v>2.7990430622009572E-11</v>
      </c>
      <c r="M24" s="14">
        <f t="shared" si="3"/>
        <v>2.799080600135325E-11</v>
      </c>
    </row>
    <row r="25" spans="1:13">
      <c r="A25" s="7" t="s">
        <v>69</v>
      </c>
      <c r="B25" s="7" t="s">
        <v>70</v>
      </c>
      <c r="C25" s="7">
        <v>5.9</v>
      </c>
      <c r="D25" s="7" t="s">
        <v>28</v>
      </c>
      <c r="E25" s="8">
        <v>0.28999999999999998</v>
      </c>
      <c r="F25" s="8">
        <v>4.6500000000000001E-11</v>
      </c>
      <c r="G25" s="10">
        <v>1860</v>
      </c>
      <c r="H25" s="8">
        <v>4.8100000000000001E-11</v>
      </c>
      <c r="I25" s="7">
        <v>525</v>
      </c>
      <c r="J25" s="13">
        <f t="shared" si="0"/>
        <v>5.9</v>
      </c>
      <c r="K25" s="14">
        <f t="shared" si="1"/>
        <v>2.8125317359956172E-11</v>
      </c>
      <c r="L25" s="14">
        <f t="shared" si="2"/>
        <v>2.8112216303437527E-11</v>
      </c>
      <c r="M25" s="14">
        <f t="shared" si="3"/>
        <v>2.8118766831696851E-11</v>
      </c>
    </row>
    <row r="26" spans="1:13">
      <c r="A26" s="7" t="s">
        <v>71</v>
      </c>
      <c r="B26" s="7" t="s">
        <v>72</v>
      </c>
      <c r="C26" s="7">
        <v>26</v>
      </c>
      <c r="D26" s="7" t="s">
        <v>73</v>
      </c>
      <c r="E26" s="8">
        <v>0.04</v>
      </c>
      <c r="F26" s="8">
        <v>1.37E-13</v>
      </c>
      <c r="G26" s="7">
        <v>5</v>
      </c>
      <c r="H26" s="8">
        <v>1.37E-13</v>
      </c>
      <c r="I26" s="7">
        <v>1</v>
      </c>
      <c r="J26" s="13">
        <f t="shared" si="0"/>
        <v>7.1232876712328766E-2</v>
      </c>
      <c r="K26" s="14">
        <f t="shared" si="1"/>
        <v>4.8081730769230769E-11</v>
      </c>
      <c r="L26" s="14">
        <f t="shared" si="2"/>
        <v>4.8081730769230769E-11</v>
      </c>
      <c r="M26" s="14">
        <f t="shared" si="3"/>
        <v>4.8081730769230769E-11</v>
      </c>
    </row>
    <row r="27" spans="1:13">
      <c r="A27" s="9" t="s">
        <v>74</v>
      </c>
      <c r="B27" s="7"/>
      <c r="C27" s="7"/>
      <c r="D27" s="7"/>
      <c r="E27" s="8"/>
      <c r="F27" s="7"/>
      <c r="G27" s="7"/>
      <c r="H27" s="7"/>
      <c r="I27" s="7"/>
      <c r="J27" s="13"/>
      <c r="K27" s="14" t="str">
        <f t="shared" si="1"/>
        <v/>
      </c>
      <c r="L27" s="14" t="str">
        <f t="shared" si="2"/>
        <v/>
      </c>
      <c r="M27" s="14" t="str">
        <f t="shared" si="3"/>
        <v/>
      </c>
    </row>
    <row r="28" spans="1:13">
      <c r="A28" s="7" t="s">
        <v>75</v>
      </c>
      <c r="B28" s="7" t="s">
        <v>76</v>
      </c>
      <c r="C28" s="7">
        <v>222</v>
      </c>
      <c r="D28" s="7" t="s">
        <v>28</v>
      </c>
      <c r="E28" s="8">
        <v>0.18</v>
      </c>
      <c r="F28" s="8">
        <v>2.7E-10</v>
      </c>
      <c r="G28" s="10">
        <v>10800</v>
      </c>
      <c r="H28" s="8">
        <v>1.14E-9</v>
      </c>
      <c r="I28" s="10">
        <v>12400</v>
      </c>
      <c r="J28" s="13">
        <f t="shared" si="0"/>
        <v>222</v>
      </c>
      <c r="K28" s="14">
        <f t="shared" si="1"/>
        <v>7.8429097920000937E-11</v>
      </c>
      <c r="L28" s="14">
        <f t="shared" si="2"/>
        <v>7.8664884220069093E-11</v>
      </c>
      <c r="M28" s="14">
        <f t="shared" si="3"/>
        <v>7.8546991070035008E-11</v>
      </c>
    </row>
    <row r="29" spans="1:13">
      <c r="A29" s="7" t="s">
        <v>77</v>
      </c>
      <c r="B29" s="7" t="s">
        <v>78</v>
      </c>
      <c r="C29" s="7">
        <v>5.2</v>
      </c>
      <c r="D29" s="7" t="s">
        <v>28</v>
      </c>
      <c r="E29" s="8">
        <v>0.11</v>
      </c>
      <c r="F29" s="8">
        <v>6.0699999999999995E-11</v>
      </c>
      <c r="G29" s="10">
        <v>2430</v>
      </c>
      <c r="H29" s="8">
        <v>6.2099999999999998E-11</v>
      </c>
      <c r="I29" s="7">
        <v>677</v>
      </c>
      <c r="J29" s="13">
        <f t="shared" si="0"/>
        <v>5.2</v>
      </c>
      <c r="K29" s="14">
        <f t="shared" si="1"/>
        <v>1.0843524657356314E-10</v>
      </c>
      <c r="L29" s="14">
        <f t="shared" si="2"/>
        <v>1.0856643404935738E-10</v>
      </c>
      <c r="M29" s="14">
        <f t="shared" si="3"/>
        <v>1.0850084031146026E-10</v>
      </c>
    </row>
    <row r="30" spans="1:13">
      <c r="A30" s="7" t="s">
        <v>79</v>
      </c>
      <c r="B30" s="7" t="s">
        <v>80</v>
      </c>
      <c r="C30" s="7">
        <v>2.8</v>
      </c>
      <c r="D30" s="7" t="s">
        <v>28</v>
      </c>
      <c r="E30" s="8">
        <v>0.02</v>
      </c>
      <c r="F30" s="8">
        <v>1.0699999999999999E-11</v>
      </c>
      <c r="G30" s="7">
        <v>427</v>
      </c>
      <c r="H30" s="8">
        <v>1.0699999999999999E-11</v>
      </c>
      <c r="I30" s="7">
        <v>116</v>
      </c>
      <c r="J30" s="13">
        <f t="shared" si="0"/>
        <v>2.8</v>
      </c>
      <c r="K30" s="14">
        <f t="shared" si="1"/>
        <v>1.9122258817694438E-10</v>
      </c>
      <c r="L30" s="14">
        <f t="shared" si="2"/>
        <v>1.9107142857142861E-10</v>
      </c>
      <c r="M30" s="14">
        <f t="shared" si="3"/>
        <v>1.9114700837418651E-10</v>
      </c>
    </row>
    <row r="31" spans="1:13">
      <c r="A31" s="7" t="s">
        <v>81</v>
      </c>
      <c r="B31" s="7" t="s">
        <v>82</v>
      </c>
      <c r="C31" s="7">
        <v>28.2</v>
      </c>
      <c r="D31" s="7" t="s">
        <v>28</v>
      </c>
      <c r="E31" s="8">
        <v>0.23</v>
      </c>
      <c r="F31" s="8">
        <v>1.5199999999999999E-10</v>
      </c>
      <c r="G31" s="10">
        <v>6090</v>
      </c>
      <c r="H31" s="8">
        <v>2.9099999999999998E-10</v>
      </c>
      <c r="I31" s="10">
        <v>3170</v>
      </c>
      <c r="J31" s="13">
        <f t="shared" si="0"/>
        <v>28.2</v>
      </c>
      <c r="K31" s="14">
        <f t="shared" si="1"/>
        <v>4.613460253807865E-11</v>
      </c>
      <c r="L31" s="14">
        <f t="shared" si="2"/>
        <v>4.6198074420138125E-11</v>
      </c>
      <c r="M31" s="14">
        <f t="shared" si="3"/>
        <v>4.6166338479108387E-11</v>
      </c>
    </row>
    <row r="32" spans="1:13">
      <c r="A32" s="7" t="s">
        <v>83</v>
      </c>
      <c r="B32" s="7" t="s">
        <v>84</v>
      </c>
      <c r="C32" s="7">
        <v>9.6999999999999993</v>
      </c>
      <c r="D32" s="7" t="s">
        <v>28</v>
      </c>
      <c r="E32" s="8">
        <v>0.19</v>
      </c>
      <c r="F32" s="8">
        <v>8.9300000000000004E-11</v>
      </c>
      <c r="G32" s="10">
        <v>3580</v>
      </c>
      <c r="H32" s="8">
        <v>1.02E-10</v>
      </c>
      <c r="I32" s="10">
        <v>1120</v>
      </c>
      <c r="J32" s="13">
        <f t="shared" si="0"/>
        <v>9.6999999999999993</v>
      </c>
      <c r="K32" s="14">
        <f t="shared" si="1"/>
        <v>5.5516257551179875E-11</v>
      </c>
      <c r="L32" s="14">
        <f t="shared" si="2"/>
        <v>5.5346391213292488E-11</v>
      </c>
      <c r="M32" s="14">
        <f t="shared" si="3"/>
        <v>5.5431324382236178E-11</v>
      </c>
    </row>
    <row r="33" spans="1:13">
      <c r="A33" s="7" t="s">
        <v>85</v>
      </c>
      <c r="B33" s="7" t="s">
        <v>86</v>
      </c>
      <c r="C33" s="7">
        <v>13.4</v>
      </c>
      <c r="D33" s="7" t="s">
        <v>28</v>
      </c>
      <c r="E33" s="8">
        <v>0.16</v>
      </c>
      <c r="F33" s="8">
        <v>9.2599999999999996E-11</v>
      </c>
      <c r="G33" s="10">
        <v>3710</v>
      </c>
      <c r="H33" s="8">
        <v>1.19E-10</v>
      </c>
      <c r="I33" s="10">
        <v>1300</v>
      </c>
      <c r="J33" s="13">
        <f t="shared" si="0"/>
        <v>13.4</v>
      </c>
      <c r="K33" s="14">
        <f t="shared" si="1"/>
        <v>5.5715149988986556E-11</v>
      </c>
      <c r="L33" s="14">
        <f t="shared" si="2"/>
        <v>5.5535614990065934E-11</v>
      </c>
      <c r="M33" s="14">
        <f t="shared" si="3"/>
        <v>5.5625382489526245E-11</v>
      </c>
    </row>
    <row r="34" spans="1:13">
      <c r="A34" s="7" t="s">
        <v>87</v>
      </c>
      <c r="B34" s="7" t="s">
        <v>88</v>
      </c>
      <c r="C34" s="7">
        <v>3.5</v>
      </c>
      <c r="D34" s="7" t="s">
        <v>28</v>
      </c>
      <c r="E34" s="8">
        <v>0.13</v>
      </c>
      <c r="F34" s="8">
        <v>3E-11</v>
      </c>
      <c r="G34" s="10">
        <v>1200</v>
      </c>
      <c r="H34" s="8">
        <v>3.0099999999999998E-11</v>
      </c>
      <c r="I34" s="7">
        <v>328</v>
      </c>
      <c r="J34" s="13">
        <f t="shared" si="0"/>
        <v>3.5</v>
      </c>
      <c r="K34" s="14">
        <f t="shared" si="1"/>
        <v>6.6152269576030895E-11</v>
      </c>
      <c r="L34" s="14">
        <f t="shared" si="2"/>
        <v>6.6153846153871979E-11</v>
      </c>
      <c r="M34" s="14">
        <f t="shared" si="3"/>
        <v>6.6153057864951437E-11</v>
      </c>
    </row>
    <row r="35" spans="1:13">
      <c r="A35" s="7" t="s">
        <v>89</v>
      </c>
      <c r="B35" s="7" t="s">
        <v>90</v>
      </c>
      <c r="C35" s="7">
        <v>47.1</v>
      </c>
      <c r="D35" s="7" t="s">
        <v>28</v>
      </c>
      <c r="E35" s="8">
        <v>0.16</v>
      </c>
      <c r="F35" s="8">
        <v>1.73E-10</v>
      </c>
      <c r="G35" s="10">
        <v>6940</v>
      </c>
      <c r="H35" s="8">
        <v>4.4099999999999998E-10</v>
      </c>
      <c r="I35" s="10">
        <v>4800</v>
      </c>
      <c r="J35" s="13">
        <f t="shared" si="0"/>
        <v>47.1</v>
      </c>
      <c r="K35" s="14">
        <f t="shared" si="1"/>
        <v>6.6350638098002603E-11</v>
      </c>
      <c r="L35" s="14">
        <f t="shared" si="2"/>
        <v>6.6472930126170934E-11</v>
      </c>
      <c r="M35" s="14">
        <f t="shared" si="3"/>
        <v>6.6411784112086775E-11</v>
      </c>
    </row>
    <row r="36" spans="1:13">
      <c r="A36" s="7" t="s">
        <v>91</v>
      </c>
      <c r="B36" s="7" t="s">
        <v>92</v>
      </c>
      <c r="C36" s="7">
        <v>0.4</v>
      </c>
      <c r="D36" s="7" t="s">
        <v>28</v>
      </c>
      <c r="E36" s="8">
        <v>0.04</v>
      </c>
      <c r="F36" s="8">
        <v>1.51E-12</v>
      </c>
      <c r="G36" s="7">
        <v>60</v>
      </c>
      <c r="H36" s="8">
        <v>1.51E-12</v>
      </c>
      <c r="I36" s="7">
        <v>16</v>
      </c>
      <c r="J36" s="13">
        <f t="shared" si="0"/>
        <v>0.4</v>
      </c>
      <c r="K36" s="14">
        <f t="shared" si="1"/>
        <v>9.4374999999999997E-11</v>
      </c>
      <c r="L36" s="14">
        <f t="shared" si="2"/>
        <v>9.4374999999999997E-11</v>
      </c>
      <c r="M36" s="14">
        <f t="shared" si="3"/>
        <v>9.4374999999999997E-11</v>
      </c>
    </row>
    <row r="37" spans="1:13">
      <c r="A37" s="7" t="s">
        <v>93</v>
      </c>
      <c r="B37" s="7" t="s">
        <v>94</v>
      </c>
      <c r="C37" s="7">
        <v>1.5</v>
      </c>
      <c r="D37" s="7" t="s">
        <v>28</v>
      </c>
      <c r="E37" s="8">
        <v>0.1</v>
      </c>
      <c r="F37" s="8">
        <v>1.26E-11</v>
      </c>
      <c r="G37" s="7">
        <v>506</v>
      </c>
      <c r="H37" s="8">
        <v>1.26E-11</v>
      </c>
      <c r="I37" s="7">
        <v>138</v>
      </c>
      <c r="J37" s="13">
        <f t="shared" si="0"/>
        <v>1.5</v>
      </c>
      <c r="K37" s="14">
        <f t="shared" si="1"/>
        <v>8.4000136046350906E-11</v>
      </c>
      <c r="L37" s="14">
        <f t="shared" si="2"/>
        <v>8.4000000000000007E-11</v>
      </c>
      <c r="M37" s="14">
        <f t="shared" si="3"/>
        <v>8.4000068023175463E-11</v>
      </c>
    </row>
    <row r="38" spans="1:13">
      <c r="A38" s="7" t="s">
        <v>95</v>
      </c>
      <c r="B38" s="7" t="s">
        <v>96</v>
      </c>
      <c r="C38" s="7">
        <v>66</v>
      </c>
      <c r="D38" s="7" t="s">
        <v>73</v>
      </c>
      <c r="E38" s="8">
        <v>0.02</v>
      </c>
      <c r="F38" s="8">
        <v>3.3299999999999999E-13</v>
      </c>
      <c r="G38" s="7">
        <v>13</v>
      </c>
      <c r="H38" s="8">
        <v>3.3299999999999999E-13</v>
      </c>
      <c r="I38" s="7">
        <v>4</v>
      </c>
      <c r="J38" s="13">
        <f t="shared" si="0"/>
        <v>0.18082191780821918</v>
      </c>
      <c r="K38" s="14">
        <f t="shared" si="1"/>
        <v>9.2079545454545449E-11</v>
      </c>
      <c r="L38" s="14">
        <f t="shared" si="2"/>
        <v>9.2079545454545449E-11</v>
      </c>
      <c r="M38" s="14">
        <f t="shared" si="3"/>
        <v>9.2079545454545449E-11</v>
      </c>
    </row>
    <row r="39" spans="1:13">
      <c r="A39" s="7" t="s">
        <v>97</v>
      </c>
      <c r="B39" s="7" t="s">
        <v>98</v>
      </c>
      <c r="C39" s="7">
        <v>28.2</v>
      </c>
      <c r="D39" s="7" t="s">
        <v>28</v>
      </c>
      <c r="E39" s="8">
        <v>0.27</v>
      </c>
      <c r="F39" s="8">
        <v>1.27E-10</v>
      </c>
      <c r="G39" s="10">
        <v>5080</v>
      </c>
      <c r="H39" s="8">
        <v>2.4199999999999999E-10</v>
      </c>
      <c r="I39" s="10">
        <v>2640</v>
      </c>
      <c r="J39" s="13">
        <f t="shared" si="0"/>
        <v>28.2</v>
      </c>
      <c r="K39" s="14">
        <f t="shared" si="1"/>
        <v>3.2836056046229953E-11</v>
      </c>
      <c r="L39" s="14">
        <f t="shared" si="2"/>
        <v>3.2727310961243323E-11</v>
      </c>
      <c r="M39" s="14">
        <f t="shared" si="3"/>
        <v>3.2781683503736641E-11</v>
      </c>
    </row>
    <row r="40" spans="1:13">
      <c r="A40" s="7" t="s">
        <v>99</v>
      </c>
      <c r="B40" s="7" t="s">
        <v>100</v>
      </c>
      <c r="C40" s="7">
        <v>38.9</v>
      </c>
      <c r="D40" s="7" t="s">
        <v>28</v>
      </c>
      <c r="E40" s="8">
        <v>0.26</v>
      </c>
      <c r="F40" s="8">
        <v>1.34E-10</v>
      </c>
      <c r="G40" s="10">
        <v>5360</v>
      </c>
      <c r="H40" s="8">
        <v>3.0700000000000003E-10</v>
      </c>
      <c r="I40" s="10">
        <v>3350</v>
      </c>
      <c r="J40" s="13">
        <f t="shared" si="0"/>
        <v>38.9</v>
      </c>
      <c r="K40" s="14">
        <f t="shared" si="1"/>
        <v>3.2958876920921061E-11</v>
      </c>
      <c r="L40" s="14">
        <f t="shared" si="2"/>
        <v>3.2867772271143871E-11</v>
      </c>
      <c r="M40" s="14">
        <f t="shared" si="3"/>
        <v>3.2913324596032466E-11</v>
      </c>
    </row>
    <row r="41" spans="1:13">
      <c r="A41" s="7" t="s">
        <v>101</v>
      </c>
      <c r="B41" s="7" t="s">
        <v>102</v>
      </c>
      <c r="C41" s="7">
        <v>13.1</v>
      </c>
      <c r="D41" s="7" t="s">
        <v>28</v>
      </c>
      <c r="E41" s="8">
        <v>0.23</v>
      </c>
      <c r="F41" s="8">
        <v>8.6699999999999995E-11</v>
      </c>
      <c r="G41" s="10">
        <v>3480</v>
      </c>
      <c r="H41" s="8">
        <v>1.11E-10</v>
      </c>
      <c r="I41" s="10">
        <v>1210</v>
      </c>
      <c r="J41" s="13">
        <f t="shared" si="0"/>
        <v>13.1</v>
      </c>
      <c r="K41" s="14">
        <f t="shared" si="1"/>
        <v>3.6761697621792909E-11</v>
      </c>
      <c r="L41" s="14">
        <f t="shared" si="2"/>
        <v>3.6858194920921153E-11</v>
      </c>
      <c r="M41" s="14">
        <f t="shared" si="3"/>
        <v>3.6809946271357034E-11</v>
      </c>
    </row>
    <row r="42" spans="1:13">
      <c r="A42" s="7" t="s">
        <v>103</v>
      </c>
      <c r="B42" s="7" t="s">
        <v>104</v>
      </c>
      <c r="C42" s="7">
        <v>11</v>
      </c>
      <c r="D42" s="7" t="s">
        <v>28</v>
      </c>
      <c r="E42" s="8">
        <v>0.3</v>
      </c>
      <c r="F42" s="8">
        <v>1.0300000000000001E-10</v>
      </c>
      <c r="G42" s="10">
        <v>4110</v>
      </c>
      <c r="H42" s="8">
        <v>1.2199999999999999E-10</v>
      </c>
      <c r="I42" s="10">
        <v>1330</v>
      </c>
      <c r="J42" s="13">
        <f t="shared" si="0"/>
        <v>11</v>
      </c>
      <c r="K42" s="14">
        <f t="shared" si="1"/>
        <v>3.7260223456323951E-11</v>
      </c>
      <c r="L42" s="14">
        <f t="shared" si="2"/>
        <v>3.6973863390956793E-11</v>
      </c>
      <c r="M42" s="14">
        <f t="shared" si="3"/>
        <v>3.7117043423640372E-11</v>
      </c>
    </row>
    <row r="43" spans="1:13">
      <c r="A43" s="7" t="s">
        <v>105</v>
      </c>
      <c r="B43" s="7" t="s">
        <v>106</v>
      </c>
      <c r="C43" s="7">
        <v>242</v>
      </c>
      <c r="D43" s="7" t="s">
        <v>28</v>
      </c>
      <c r="E43" s="8">
        <v>0.24</v>
      </c>
      <c r="F43" s="8">
        <v>1.73E-10</v>
      </c>
      <c r="G43" s="10">
        <v>6940</v>
      </c>
      <c r="H43" s="8">
        <v>7.3900000000000003E-10</v>
      </c>
      <c r="I43" s="10">
        <v>8060</v>
      </c>
      <c r="J43" s="13">
        <f t="shared" si="0"/>
        <v>242</v>
      </c>
      <c r="K43" s="14">
        <f t="shared" si="1"/>
        <v>3.7551503520086221E-11</v>
      </c>
      <c r="L43" s="14">
        <f t="shared" si="2"/>
        <v>3.7590487781715444E-11</v>
      </c>
      <c r="M43" s="14">
        <f t="shared" si="3"/>
        <v>3.7570995650900829E-11</v>
      </c>
    </row>
    <row r="44" spans="1:13">
      <c r="A44" s="7" t="s">
        <v>107</v>
      </c>
      <c r="B44" s="7" t="s">
        <v>108</v>
      </c>
      <c r="C44" s="7">
        <v>6.5</v>
      </c>
      <c r="D44" s="7" t="s">
        <v>28</v>
      </c>
      <c r="E44" s="8">
        <v>0.24</v>
      </c>
      <c r="F44" s="8">
        <v>6.2599999999999996E-11</v>
      </c>
      <c r="G44" s="10">
        <v>2510</v>
      </c>
      <c r="H44" s="8">
        <v>6.5599999999999998E-11</v>
      </c>
      <c r="I44" s="7">
        <v>716</v>
      </c>
      <c r="J44" s="13">
        <f t="shared" si="0"/>
        <v>6.5</v>
      </c>
      <c r="K44" s="14">
        <f t="shared" si="1"/>
        <v>4.2067556834421074E-11</v>
      </c>
      <c r="L44" s="14">
        <f t="shared" si="2"/>
        <v>4.2051290807685505E-11</v>
      </c>
      <c r="M44" s="14">
        <f t="shared" si="3"/>
        <v>4.2059423821053289E-11</v>
      </c>
    </row>
    <row r="45" spans="1:13">
      <c r="A45" s="7" t="s">
        <v>109</v>
      </c>
      <c r="B45" s="7" t="s">
        <v>110</v>
      </c>
      <c r="C45" s="7">
        <v>47.1</v>
      </c>
      <c r="D45" s="7" t="s">
        <v>28</v>
      </c>
      <c r="E45" s="8">
        <v>0.24</v>
      </c>
      <c r="F45" s="8">
        <v>1.6699999999999999E-10</v>
      </c>
      <c r="G45" s="10">
        <v>6680</v>
      </c>
      <c r="H45" s="8">
        <v>4.2399999999999998E-10</v>
      </c>
      <c r="I45" s="10">
        <v>4620</v>
      </c>
      <c r="J45" s="13">
        <f t="shared" si="0"/>
        <v>47.1</v>
      </c>
      <c r="K45" s="14">
        <f t="shared" si="1"/>
        <v>4.2699639932047925E-11</v>
      </c>
      <c r="L45" s="14">
        <f t="shared" si="2"/>
        <v>4.2606987715036242E-11</v>
      </c>
      <c r="M45" s="14">
        <f t="shared" si="3"/>
        <v>4.2653313823542086E-11</v>
      </c>
    </row>
    <row r="46" spans="1:13">
      <c r="A46" s="7" t="s">
        <v>111</v>
      </c>
      <c r="B46" s="7" t="s">
        <v>112</v>
      </c>
      <c r="C46" s="7">
        <v>3.2</v>
      </c>
      <c r="D46" s="7" t="s">
        <v>28</v>
      </c>
      <c r="E46" s="8">
        <v>0.16</v>
      </c>
      <c r="F46" s="8">
        <v>2.15E-11</v>
      </c>
      <c r="G46" s="7">
        <v>863</v>
      </c>
      <c r="H46" s="8">
        <v>2.1599999999999998E-11</v>
      </c>
      <c r="I46" s="7">
        <v>235</v>
      </c>
      <c r="J46" s="13">
        <f t="shared" si="0"/>
        <v>3.2</v>
      </c>
      <c r="K46" s="14">
        <f t="shared" si="1"/>
        <v>4.2073408285049069E-11</v>
      </c>
      <c r="L46" s="14">
        <f t="shared" si="2"/>
        <v>4.2187500000001127E-11</v>
      </c>
      <c r="M46" s="14">
        <f t="shared" si="3"/>
        <v>4.2130454142525098E-11</v>
      </c>
    </row>
    <row r="47" spans="1:13">
      <c r="A47" s="7" t="s">
        <v>113</v>
      </c>
      <c r="B47" s="7" t="s">
        <v>114</v>
      </c>
      <c r="C47" s="7">
        <v>3.1</v>
      </c>
      <c r="D47" s="7" t="s">
        <v>28</v>
      </c>
      <c r="E47" s="8">
        <v>0.2</v>
      </c>
      <c r="F47" s="8">
        <v>2.6600000000000001E-11</v>
      </c>
      <c r="G47" s="10">
        <v>1070</v>
      </c>
      <c r="H47" s="8">
        <v>2.6600000000000001E-11</v>
      </c>
      <c r="I47" s="7">
        <v>290</v>
      </c>
      <c r="J47" s="13">
        <f t="shared" si="0"/>
        <v>3.1</v>
      </c>
      <c r="K47" s="14">
        <f t="shared" si="1"/>
        <v>4.2971033022033484E-11</v>
      </c>
      <c r="L47" s="14">
        <f t="shared" si="2"/>
        <v>4.2903225806452031E-11</v>
      </c>
      <c r="M47" s="14">
        <f t="shared" si="3"/>
        <v>4.2937129414242757E-11</v>
      </c>
    </row>
    <row r="48" spans="1:13">
      <c r="A48" s="7" t="s">
        <v>115</v>
      </c>
      <c r="B48" s="7" t="s">
        <v>116</v>
      </c>
      <c r="C48" s="7">
        <v>7.7</v>
      </c>
      <c r="D48" s="7" t="s">
        <v>28</v>
      </c>
      <c r="E48" s="8">
        <v>0.24</v>
      </c>
      <c r="F48" s="8">
        <v>7.2900000000000002E-11</v>
      </c>
      <c r="G48" s="10">
        <v>2920</v>
      </c>
      <c r="H48" s="8">
        <v>7.8699999999999997E-11</v>
      </c>
      <c r="I48" s="7">
        <v>858</v>
      </c>
      <c r="J48" s="13">
        <f t="shared" si="0"/>
        <v>7.7</v>
      </c>
      <c r="K48" s="14">
        <f t="shared" si="1"/>
        <v>4.2621971534267645E-11</v>
      </c>
      <c r="L48" s="14">
        <f t="shared" si="2"/>
        <v>4.2586677604781621E-11</v>
      </c>
      <c r="M48" s="14">
        <f t="shared" si="3"/>
        <v>4.2604324569524633E-11</v>
      </c>
    </row>
    <row r="49" spans="1:13">
      <c r="A49" s="7" t="s">
        <v>117</v>
      </c>
      <c r="B49" s="7" t="s">
        <v>118</v>
      </c>
      <c r="C49" s="7">
        <v>1.2</v>
      </c>
      <c r="D49" s="7" t="s">
        <v>28</v>
      </c>
      <c r="E49" s="8">
        <v>0.1</v>
      </c>
      <c r="F49" s="8">
        <v>6.9299999999999998E-12</v>
      </c>
      <c r="G49" s="7">
        <v>278</v>
      </c>
      <c r="H49" s="8">
        <v>6.9299999999999998E-12</v>
      </c>
      <c r="I49" s="7">
        <v>76</v>
      </c>
      <c r="J49" s="13">
        <f t="shared" si="0"/>
        <v>1.2</v>
      </c>
      <c r="K49" s="14">
        <f t="shared" si="1"/>
        <v>5.7750003336649962E-11</v>
      </c>
      <c r="L49" s="14">
        <f t="shared" si="2"/>
        <v>5.7750000000000001E-11</v>
      </c>
      <c r="M49" s="14">
        <f t="shared" si="3"/>
        <v>5.7750001668324985E-11</v>
      </c>
    </row>
    <row r="50" spans="1:13">
      <c r="A50" s="7" t="s">
        <v>119</v>
      </c>
      <c r="B50" s="7" t="s">
        <v>120</v>
      </c>
      <c r="C50" s="7">
        <v>2.6</v>
      </c>
      <c r="D50" s="7" t="s">
        <v>28</v>
      </c>
      <c r="E50" s="8">
        <v>7.0000000000000007E-2</v>
      </c>
      <c r="F50" s="8">
        <v>1.32E-11</v>
      </c>
      <c r="G50" s="7">
        <v>530</v>
      </c>
      <c r="H50" s="8">
        <v>1.32E-11</v>
      </c>
      <c r="I50" s="7">
        <v>144</v>
      </c>
      <c r="J50" s="13">
        <f t="shared" si="0"/>
        <v>2.6</v>
      </c>
      <c r="K50" s="14">
        <f t="shared" si="1"/>
        <v>7.2560583656034876E-11</v>
      </c>
      <c r="L50" s="14">
        <f t="shared" si="2"/>
        <v>7.2527472527472522E-11</v>
      </c>
      <c r="M50" s="14">
        <f t="shared" si="3"/>
        <v>7.2544028091753705E-11</v>
      </c>
    </row>
    <row r="51" spans="1:13">
      <c r="A51" s="7" t="s">
        <v>121</v>
      </c>
      <c r="B51" s="7" t="s">
        <v>122</v>
      </c>
      <c r="C51" s="7">
        <v>28.4</v>
      </c>
      <c r="D51" s="7" t="s">
        <v>28</v>
      </c>
      <c r="E51" s="8">
        <v>0.31</v>
      </c>
      <c r="F51" s="8">
        <v>1.13E-10</v>
      </c>
      <c r="G51" s="10">
        <v>4510</v>
      </c>
      <c r="H51" s="8">
        <v>2.16E-10</v>
      </c>
      <c r="I51" s="10">
        <v>2360</v>
      </c>
      <c r="J51" s="13">
        <f t="shared" si="0"/>
        <v>28.4</v>
      </c>
      <c r="K51" s="14">
        <f t="shared" si="1"/>
        <v>2.5390422766220811E-11</v>
      </c>
      <c r="L51" s="14">
        <f t="shared" si="2"/>
        <v>2.5281786479515001E-11</v>
      </c>
      <c r="M51" s="14">
        <f t="shared" si="3"/>
        <v>2.5336104622867906E-11</v>
      </c>
    </row>
    <row r="52" spans="1:13">
      <c r="A52" s="7" t="s">
        <v>123</v>
      </c>
      <c r="B52" s="7" t="s">
        <v>124</v>
      </c>
      <c r="C52" s="7">
        <v>8.6999999999999993</v>
      </c>
      <c r="D52" s="7" t="s">
        <v>28</v>
      </c>
      <c r="E52" s="8">
        <v>0.22</v>
      </c>
      <c r="F52" s="8">
        <v>6.6399999999999998E-11</v>
      </c>
      <c r="G52" s="10">
        <v>2660</v>
      </c>
      <c r="H52" s="8">
        <v>7.3800000000000006E-11</v>
      </c>
      <c r="I52" s="7">
        <v>804</v>
      </c>
      <c r="J52" s="13">
        <f t="shared" si="0"/>
        <v>8.6999999999999993</v>
      </c>
      <c r="K52" s="14">
        <f t="shared" si="1"/>
        <v>3.856241462788794E-11</v>
      </c>
      <c r="L52" s="14">
        <f t="shared" si="2"/>
        <v>3.8558386581763601E-11</v>
      </c>
      <c r="M52" s="14">
        <f t="shared" si="3"/>
        <v>3.8560400604825771E-11</v>
      </c>
    </row>
    <row r="53" spans="1:13">
      <c r="A53" s="7" t="s">
        <v>125</v>
      </c>
      <c r="B53" s="7" t="s">
        <v>126</v>
      </c>
      <c r="C53" s="7">
        <v>16.100000000000001</v>
      </c>
      <c r="D53" s="7" t="s">
        <v>28</v>
      </c>
      <c r="E53" s="8">
        <v>0.42</v>
      </c>
      <c r="F53" s="8">
        <v>1.08E-10</v>
      </c>
      <c r="G53" s="10">
        <v>4310</v>
      </c>
      <c r="H53" s="8">
        <v>1.51E-10</v>
      </c>
      <c r="I53" s="10">
        <v>1650</v>
      </c>
      <c r="J53" s="13">
        <f t="shared" si="0"/>
        <v>16.100000000000001</v>
      </c>
      <c r="K53" s="14">
        <f t="shared" si="1"/>
        <v>2.2455302162171313E-11</v>
      </c>
      <c r="L53" s="14">
        <f t="shared" si="2"/>
        <v>2.2375576220467499E-11</v>
      </c>
      <c r="M53" s="14">
        <f t="shared" si="3"/>
        <v>2.2415439191319408E-11</v>
      </c>
    </row>
    <row r="54" spans="1:13">
      <c r="A54" s="7" t="s">
        <v>127</v>
      </c>
      <c r="B54" s="7" t="s">
        <v>128</v>
      </c>
      <c r="C54" s="7">
        <v>4</v>
      </c>
      <c r="D54" s="7" t="s">
        <v>73</v>
      </c>
      <c r="E54" s="8">
        <v>4.0000000000000001E-3</v>
      </c>
      <c r="F54" s="8">
        <v>3.8700000000000002E-15</v>
      </c>
      <c r="G54" s="7">
        <v>0</v>
      </c>
      <c r="H54" s="8">
        <v>3.8700000000000002E-15</v>
      </c>
      <c r="I54" s="7">
        <v>0</v>
      </c>
      <c r="J54" s="13">
        <f t="shared" si="0"/>
        <v>1.0958904109589041E-2</v>
      </c>
      <c r="K54" s="14">
        <f t="shared" si="1"/>
        <v>8.8284375000000003E-11</v>
      </c>
      <c r="L54" s="14">
        <f t="shared" si="2"/>
        <v>8.8284375000000003E-11</v>
      </c>
      <c r="M54" s="14">
        <f t="shared" si="3"/>
        <v>8.8284375000000003E-11</v>
      </c>
    </row>
    <row r="55" spans="1:13">
      <c r="A55" s="7" t="s">
        <v>129</v>
      </c>
      <c r="B55" s="7" t="s">
        <v>130</v>
      </c>
      <c r="C55" s="7">
        <v>2.1</v>
      </c>
      <c r="D55" s="7" t="s">
        <v>73</v>
      </c>
      <c r="E55" s="8">
        <v>2E-3</v>
      </c>
      <c r="F55" s="8">
        <v>1.54E-15</v>
      </c>
      <c r="G55" s="7">
        <v>0</v>
      </c>
      <c r="H55" s="8">
        <v>1.54E-15</v>
      </c>
      <c r="I55" s="7">
        <v>0</v>
      </c>
      <c r="J55" s="13">
        <f t="shared" si="0"/>
        <v>5.7534246575342467E-3</v>
      </c>
      <c r="K55" s="14">
        <f t="shared" si="1"/>
        <v>1.3383333333333331E-10</v>
      </c>
      <c r="L55" s="14">
        <f t="shared" si="2"/>
        <v>1.3383333333333331E-10</v>
      </c>
      <c r="M55" s="14">
        <f t="shared" si="3"/>
        <v>1.3383333333333331E-10</v>
      </c>
    </row>
    <row r="56" spans="1:13">
      <c r="A56" s="7" t="s">
        <v>131</v>
      </c>
      <c r="B56" s="7" t="s">
        <v>132</v>
      </c>
      <c r="C56" s="7">
        <v>8.5</v>
      </c>
      <c r="D56" s="7" t="s">
        <v>73</v>
      </c>
      <c r="E56" s="8">
        <v>0.02</v>
      </c>
      <c r="F56" s="8">
        <v>2.1399999999999999E-14</v>
      </c>
      <c r="G56" s="7">
        <v>1</v>
      </c>
      <c r="H56" s="8">
        <v>2.1399999999999999E-14</v>
      </c>
      <c r="I56" s="7">
        <v>0</v>
      </c>
      <c r="J56" s="13">
        <f t="shared" si="0"/>
        <v>2.3287671232876714E-2</v>
      </c>
      <c r="K56" s="14">
        <f t="shared" si="1"/>
        <v>4.5947058823529407E-11</v>
      </c>
      <c r="L56" s="14">
        <f t="shared" si="2"/>
        <v>4.5947058823529407E-11</v>
      </c>
      <c r="M56" s="14">
        <f t="shared" si="3"/>
        <v>4.5947058823529407E-11</v>
      </c>
    </row>
    <row r="57" spans="1:13">
      <c r="A57" s="7" t="s">
        <v>133</v>
      </c>
      <c r="B57" s="7" t="s">
        <v>134</v>
      </c>
      <c r="C57" s="7">
        <v>4.9000000000000004</v>
      </c>
      <c r="D57" s="7" t="s">
        <v>73</v>
      </c>
      <c r="E57" s="8">
        <v>0.01</v>
      </c>
      <c r="F57" s="8">
        <v>7.2500000000000007E-15</v>
      </c>
      <c r="G57" s="7">
        <v>0</v>
      </c>
      <c r="H57" s="8">
        <v>7.2500000000000007E-15</v>
      </c>
      <c r="I57" s="7">
        <v>0</v>
      </c>
      <c r="J57" s="13">
        <f t="shared" si="0"/>
        <v>1.3424657534246577E-2</v>
      </c>
      <c r="K57" s="14">
        <f t="shared" si="1"/>
        <v>5.4005102040816322E-11</v>
      </c>
      <c r="L57" s="14">
        <f t="shared" si="2"/>
        <v>5.4005102040816322E-11</v>
      </c>
      <c r="M57" s="14">
        <f t="shared" si="3"/>
        <v>5.4005102040816322E-11</v>
      </c>
    </row>
    <row r="58" spans="1:13">
      <c r="A58" s="7" t="s">
        <v>135</v>
      </c>
      <c r="B58" s="7" t="s">
        <v>136</v>
      </c>
      <c r="C58" s="7">
        <v>10</v>
      </c>
      <c r="D58" s="7" t="s">
        <v>73</v>
      </c>
      <c r="E58" s="8">
        <v>0.02</v>
      </c>
      <c r="F58" s="8">
        <v>2.61E-14</v>
      </c>
      <c r="G58" s="7">
        <v>1</v>
      </c>
      <c r="H58" s="8">
        <v>2.61E-14</v>
      </c>
      <c r="I58" s="7">
        <v>0</v>
      </c>
      <c r="J58" s="13">
        <f t="shared" si="0"/>
        <v>2.7397260273972601E-2</v>
      </c>
      <c r="K58" s="14">
        <f t="shared" si="1"/>
        <v>4.7632500000000003E-11</v>
      </c>
      <c r="L58" s="14">
        <f t="shared" si="2"/>
        <v>4.7632500000000003E-11</v>
      </c>
      <c r="M58" s="14">
        <f t="shared" si="3"/>
        <v>4.7632500000000003E-11</v>
      </c>
    </row>
    <row r="59" spans="1:13">
      <c r="A59" s="7" t="s">
        <v>137</v>
      </c>
      <c r="B59" s="7" t="s">
        <v>138</v>
      </c>
      <c r="C59" s="7">
        <v>10.5</v>
      </c>
      <c r="D59" s="7" t="s">
        <v>73</v>
      </c>
      <c r="E59" s="8">
        <v>0.02</v>
      </c>
      <c r="F59" s="8">
        <v>3.2199999999999998E-14</v>
      </c>
      <c r="G59" s="7">
        <v>1</v>
      </c>
      <c r="H59" s="8">
        <v>3.2199999999999998E-14</v>
      </c>
      <c r="I59" s="7">
        <v>0</v>
      </c>
      <c r="J59" s="13">
        <f t="shared" si="0"/>
        <v>2.8767123287671233E-2</v>
      </c>
      <c r="K59" s="14">
        <f t="shared" si="1"/>
        <v>5.5966666666666663E-11</v>
      </c>
      <c r="L59" s="14">
        <f t="shared" si="2"/>
        <v>5.5966666666666663E-11</v>
      </c>
      <c r="M59" s="14">
        <f t="shared" si="3"/>
        <v>5.5966666666666663E-11</v>
      </c>
    </row>
    <row r="60" spans="1:13">
      <c r="A60" s="7" t="s">
        <v>139</v>
      </c>
      <c r="B60" s="7" t="s">
        <v>140</v>
      </c>
      <c r="C60" s="7">
        <v>16.399999999999999</v>
      </c>
      <c r="D60" s="7" t="s">
        <v>73</v>
      </c>
      <c r="E60" s="8">
        <v>0.04</v>
      </c>
      <c r="F60" s="8">
        <v>8.7399999999999999E-14</v>
      </c>
      <c r="G60" s="7">
        <v>4</v>
      </c>
      <c r="H60" s="8">
        <v>8.7399999999999999E-14</v>
      </c>
      <c r="I60" s="7">
        <v>1</v>
      </c>
      <c r="J60" s="13">
        <f t="shared" si="0"/>
        <v>4.4931506849315066E-2</v>
      </c>
      <c r="K60" s="14">
        <f t="shared" si="1"/>
        <v>4.862957317073171E-11</v>
      </c>
      <c r="L60" s="14">
        <f t="shared" si="2"/>
        <v>4.862957317073171E-11</v>
      </c>
      <c r="M60" s="14">
        <f t="shared" si="3"/>
        <v>4.862957317073171E-11</v>
      </c>
    </row>
    <row r="61" spans="1:13">
      <c r="A61" s="7" t="s">
        <v>141</v>
      </c>
      <c r="B61" s="7" t="s">
        <v>142</v>
      </c>
      <c r="C61" s="7">
        <v>22</v>
      </c>
      <c r="D61" s="7" t="s">
        <v>73</v>
      </c>
      <c r="E61" s="8">
        <v>7.0000000000000007E-2</v>
      </c>
      <c r="F61" s="8">
        <v>1.54E-13</v>
      </c>
      <c r="G61" s="7">
        <v>6</v>
      </c>
      <c r="H61" s="8">
        <v>1.54E-13</v>
      </c>
      <c r="I61" s="7">
        <v>2</v>
      </c>
      <c r="J61" s="13">
        <f t="shared" si="0"/>
        <v>6.0273972602739728E-2</v>
      </c>
      <c r="K61" s="14">
        <f t="shared" si="1"/>
        <v>3.6499999999999997E-11</v>
      </c>
      <c r="L61" s="14">
        <f t="shared" si="2"/>
        <v>3.6499999999999997E-11</v>
      </c>
      <c r="M61" s="14">
        <f t="shared" si="3"/>
        <v>3.6499999999999997E-11</v>
      </c>
    </row>
    <row r="62" spans="1:13">
      <c r="A62" s="7" t="s">
        <v>143</v>
      </c>
      <c r="B62" s="7" t="s">
        <v>144</v>
      </c>
      <c r="C62" s="7">
        <v>7</v>
      </c>
      <c r="D62" s="7" t="s">
        <v>73</v>
      </c>
      <c r="E62" s="8">
        <v>0.01</v>
      </c>
      <c r="F62" s="8">
        <v>1.3699999999999999E-14</v>
      </c>
      <c r="G62" s="7">
        <v>1</v>
      </c>
      <c r="H62" s="8">
        <v>1.3699999999999999E-14</v>
      </c>
      <c r="I62" s="7">
        <v>0</v>
      </c>
      <c r="J62" s="13">
        <f t="shared" si="0"/>
        <v>1.9178082191780823E-2</v>
      </c>
      <c r="K62" s="14">
        <f t="shared" si="1"/>
        <v>7.1435714285714267E-11</v>
      </c>
      <c r="L62" s="14">
        <f t="shared" si="2"/>
        <v>7.1435714285714267E-11</v>
      </c>
      <c r="M62" s="14">
        <f t="shared" si="3"/>
        <v>7.1435714285714267E-11</v>
      </c>
    </row>
    <row r="63" spans="1:13">
      <c r="A63" s="7" t="s">
        <v>145</v>
      </c>
      <c r="B63" s="7" t="s">
        <v>146</v>
      </c>
      <c r="C63" s="7">
        <v>7.6</v>
      </c>
      <c r="D63" s="7" t="s">
        <v>73</v>
      </c>
      <c r="E63" s="8">
        <v>0.01</v>
      </c>
      <c r="F63" s="8">
        <v>1.15E-14</v>
      </c>
      <c r="G63" s="7">
        <v>0</v>
      </c>
      <c r="H63" s="8">
        <v>1.15E-14</v>
      </c>
      <c r="I63" s="7">
        <v>0</v>
      </c>
      <c r="J63" s="13">
        <f t="shared" si="0"/>
        <v>2.0821917808219178E-2</v>
      </c>
      <c r="K63" s="14">
        <f t="shared" si="1"/>
        <v>5.5230263157894733E-11</v>
      </c>
      <c r="L63" s="14">
        <f t="shared" si="2"/>
        <v>5.5230263157894733E-11</v>
      </c>
      <c r="M63" s="14">
        <f t="shared" si="3"/>
        <v>5.5230263157894733E-11</v>
      </c>
    </row>
    <row r="64" spans="1:13">
      <c r="A64" s="7" t="s">
        <v>147</v>
      </c>
      <c r="B64" s="7" t="s">
        <v>148</v>
      </c>
      <c r="C64" s="7">
        <v>7.6</v>
      </c>
      <c r="D64" s="7" t="s">
        <v>73</v>
      </c>
      <c r="E64" s="8">
        <v>0.03</v>
      </c>
      <c r="F64" s="8">
        <v>1.25E-14</v>
      </c>
      <c r="G64" s="7">
        <v>0</v>
      </c>
      <c r="H64" s="8">
        <v>1.25E-14</v>
      </c>
      <c r="I64" s="7">
        <v>0</v>
      </c>
      <c r="J64" s="13">
        <f t="shared" si="0"/>
        <v>2.0821917808219178E-2</v>
      </c>
      <c r="K64" s="14">
        <f t="shared" si="1"/>
        <v>2.0010964912280703E-11</v>
      </c>
      <c r="L64" s="14">
        <f t="shared" si="2"/>
        <v>2.0010964912280703E-11</v>
      </c>
      <c r="M64" s="14">
        <f t="shared" si="3"/>
        <v>2.0010964912280703E-11</v>
      </c>
    </row>
    <row r="65" spans="1:13">
      <c r="A65" s="7" t="s">
        <v>149</v>
      </c>
      <c r="B65" s="7" t="s">
        <v>150</v>
      </c>
      <c r="C65" s="7">
        <v>7.6</v>
      </c>
      <c r="D65" s="7" t="s">
        <v>73</v>
      </c>
      <c r="E65" s="8">
        <v>0.03</v>
      </c>
      <c r="F65" s="8">
        <v>9.8899999999999994E-15</v>
      </c>
      <c r="G65" s="7">
        <v>0</v>
      </c>
      <c r="H65" s="8">
        <v>9.8899999999999994E-15</v>
      </c>
      <c r="I65" s="7">
        <v>0</v>
      </c>
      <c r="J65" s="13">
        <f t="shared" si="0"/>
        <v>2.0821917808219178E-2</v>
      </c>
      <c r="K65" s="14">
        <f t="shared" si="1"/>
        <v>1.5832675438596491E-11</v>
      </c>
      <c r="L65" s="14">
        <f t="shared" si="2"/>
        <v>1.5832675438596491E-11</v>
      </c>
      <c r="M65" s="14">
        <f t="shared" si="3"/>
        <v>1.5832675438596491E-11</v>
      </c>
    </row>
    <row r="66" spans="1:13">
      <c r="A66" s="7" t="s">
        <v>151</v>
      </c>
      <c r="B66" s="7" t="s">
        <v>152</v>
      </c>
      <c r="C66" s="7">
        <v>7.6</v>
      </c>
      <c r="D66" s="7" t="s">
        <v>73</v>
      </c>
      <c r="E66" s="8">
        <v>0.03</v>
      </c>
      <c r="F66" s="8">
        <v>8.5199999999999996E-15</v>
      </c>
      <c r="G66" s="7">
        <v>0</v>
      </c>
      <c r="H66" s="8">
        <v>8.5199999999999996E-15</v>
      </c>
      <c r="I66" s="7">
        <v>0</v>
      </c>
      <c r="J66" s="13">
        <f t="shared" si="0"/>
        <v>2.0821917808219178E-2</v>
      </c>
      <c r="K66" s="14">
        <f t="shared" si="1"/>
        <v>1.3639473684210527E-11</v>
      </c>
      <c r="L66" s="14">
        <f t="shared" si="2"/>
        <v>1.3639473684210527E-11</v>
      </c>
      <c r="M66" s="14">
        <f t="shared" si="3"/>
        <v>1.3639473684210527E-11</v>
      </c>
    </row>
    <row r="67" spans="1:13">
      <c r="A67" s="9" t="s">
        <v>153</v>
      </c>
      <c r="B67" s="7"/>
      <c r="C67" s="7"/>
      <c r="D67" s="7"/>
      <c r="E67" s="8"/>
      <c r="F67" s="7"/>
      <c r="G67" s="7"/>
      <c r="H67" s="7"/>
      <c r="I67" s="7"/>
      <c r="J67" s="13"/>
      <c r="K67" s="14" t="str">
        <f t="shared" si="1"/>
        <v/>
      </c>
      <c r="L67" s="14" t="str">
        <f t="shared" si="2"/>
        <v/>
      </c>
      <c r="M67" s="14" t="str">
        <f t="shared" si="3"/>
        <v/>
      </c>
    </row>
    <row r="68" spans="1:13">
      <c r="A68" s="7" t="s">
        <v>154</v>
      </c>
      <c r="B68" s="7" t="s">
        <v>155</v>
      </c>
      <c r="C68" s="7">
        <v>5</v>
      </c>
      <c r="D68" s="7" t="s">
        <v>28</v>
      </c>
      <c r="E68" s="8">
        <v>7.0000000000000007E-2</v>
      </c>
      <c r="F68" s="8">
        <v>1.44E-11</v>
      </c>
      <c r="G68" s="7">
        <v>578</v>
      </c>
      <c r="H68" s="8">
        <v>1.4700000000000002E-11</v>
      </c>
      <c r="I68" s="7">
        <v>160</v>
      </c>
      <c r="J68" s="13">
        <f t="shared" ref="J68:J131" si="4">IF(D68="years",C68,IF(D68="days",C68/365,"NO DAYS?"))</f>
        <v>5</v>
      </c>
      <c r="K68" s="14">
        <f t="shared" ref="K68:K131" si="5">IFERROR((F68/$E68)/($J68*(1-EXP(-K$217/$J68))),"")</f>
        <v>4.1910474254966704E-11</v>
      </c>
      <c r="L68" s="14">
        <f t="shared" ref="L68:L131" si="6">IFERROR((H68/$E68)/($J68*(1-EXP(-L$217/$J68))),"")</f>
        <v>4.2000000086568448E-11</v>
      </c>
      <c r="M68" s="14">
        <f t="shared" ref="M68:M131" si="7">IFERROR(AVERAGE(K68:L68),"")</f>
        <v>4.1955237170767573E-11</v>
      </c>
    </row>
    <row r="69" spans="1:13">
      <c r="A69" s="7" t="s">
        <v>156</v>
      </c>
      <c r="B69" s="7" t="s">
        <v>157</v>
      </c>
      <c r="C69" s="7">
        <v>26</v>
      </c>
      <c r="D69" s="7" t="s">
        <v>28</v>
      </c>
      <c r="E69" s="8">
        <v>0.17</v>
      </c>
      <c r="F69" s="8">
        <v>8.6900000000000005E-11</v>
      </c>
      <c r="G69" s="10">
        <v>3480</v>
      </c>
      <c r="H69" s="8">
        <v>1.5899999999999999E-10</v>
      </c>
      <c r="I69" s="10">
        <v>1730</v>
      </c>
      <c r="J69" s="13">
        <f t="shared" si="4"/>
        <v>26</v>
      </c>
      <c r="K69" s="14">
        <f t="shared" si="5"/>
        <v>3.6637180878019071E-11</v>
      </c>
      <c r="L69" s="14">
        <f t="shared" si="6"/>
        <v>3.6758066916786884E-11</v>
      </c>
      <c r="M69" s="14">
        <f t="shared" si="7"/>
        <v>3.6697623897402978E-11</v>
      </c>
    </row>
    <row r="70" spans="1:13">
      <c r="A70" s="7" t="s">
        <v>158</v>
      </c>
      <c r="B70" s="7" t="s">
        <v>159</v>
      </c>
      <c r="C70" s="7">
        <v>1</v>
      </c>
      <c r="D70" s="7" t="s">
        <v>28</v>
      </c>
      <c r="E70" s="8">
        <v>0.01</v>
      </c>
      <c r="F70" s="8">
        <v>1.1200000000000001E-12</v>
      </c>
      <c r="G70" s="7">
        <v>45</v>
      </c>
      <c r="H70" s="8">
        <v>1.1200000000000001E-12</v>
      </c>
      <c r="I70" s="7">
        <v>12</v>
      </c>
      <c r="J70" s="13">
        <f t="shared" si="4"/>
        <v>1</v>
      </c>
      <c r="K70" s="14">
        <f t="shared" si="5"/>
        <v>1.120000002308492E-10</v>
      </c>
      <c r="L70" s="14">
        <f t="shared" si="6"/>
        <v>1.12E-10</v>
      </c>
      <c r="M70" s="14">
        <f t="shared" si="7"/>
        <v>1.120000001154246E-10</v>
      </c>
    </row>
    <row r="71" spans="1:13">
      <c r="A71" s="7" t="s">
        <v>160</v>
      </c>
      <c r="B71" s="7" t="s">
        <v>161</v>
      </c>
      <c r="C71" s="7">
        <v>0.4</v>
      </c>
      <c r="D71" s="7" t="s">
        <v>28</v>
      </c>
      <c r="E71" s="8">
        <v>0.03</v>
      </c>
      <c r="F71" s="8">
        <v>8.1800000000000005E-13</v>
      </c>
      <c r="G71" s="7">
        <v>33</v>
      </c>
      <c r="H71" s="8">
        <v>8.1800000000000005E-13</v>
      </c>
      <c r="I71" s="7">
        <v>9</v>
      </c>
      <c r="J71" s="13">
        <f t="shared" si="4"/>
        <v>0.4</v>
      </c>
      <c r="K71" s="14">
        <f t="shared" si="5"/>
        <v>6.8166666666666664E-11</v>
      </c>
      <c r="L71" s="14">
        <f t="shared" si="6"/>
        <v>6.8166666666666664E-11</v>
      </c>
      <c r="M71" s="14">
        <f t="shared" si="7"/>
        <v>6.8166666666666664E-11</v>
      </c>
    </row>
    <row r="72" spans="1:13">
      <c r="A72" s="7" t="s">
        <v>162</v>
      </c>
      <c r="B72" s="7" t="s">
        <v>163</v>
      </c>
      <c r="C72" s="7">
        <v>0.4</v>
      </c>
      <c r="D72" s="7" t="s">
        <v>28</v>
      </c>
      <c r="E72" s="8">
        <v>0.08</v>
      </c>
      <c r="F72" s="8">
        <v>1.5000000000000001E-12</v>
      </c>
      <c r="G72" s="7">
        <v>60</v>
      </c>
      <c r="H72" s="8">
        <v>1.5000000000000001E-12</v>
      </c>
      <c r="I72" s="7">
        <v>16</v>
      </c>
      <c r="J72" s="13">
        <f t="shared" si="4"/>
        <v>0.4</v>
      </c>
      <c r="K72" s="14">
        <f t="shared" si="5"/>
        <v>4.6875E-11</v>
      </c>
      <c r="L72" s="14">
        <f t="shared" si="6"/>
        <v>4.6875E-11</v>
      </c>
      <c r="M72" s="14">
        <f t="shared" si="7"/>
        <v>4.6875E-11</v>
      </c>
    </row>
    <row r="73" spans="1:13">
      <c r="A73" s="7" t="s">
        <v>164</v>
      </c>
      <c r="B73" s="7" t="s">
        <v>165</v>
      </c>
      <c r="C73" s="7">
        <v>65</v>
      </c>
      <c r="D73" s="7" t="s">
        <v>73</v>
      </c>
      <c r="E73" s="8">
        <v>0.01</v>
      </c>
      <c r="F73" s="8">
        <v>8.2399999999999995E-14</v>
      </c>
      <c r="G73" s="7">
        <v>3</v>
      </c>
      <c r="H73" s="8">
        <v>8.2399999999999995E-14</v>
      </c>
      <c r="I73" s="7">
        <v>1</v>
      </c>
      <c r="J73" s="13">
        <f t="shared" si="4"/>
        <v>0.17808219178082191</v>
      </c>
      <c r="K73" s="14">
        <f t="shared" si="5"/>
        <v>4.6270769230769229E-11</v>
      </c>
      <c r="L73" s="14">
        <f t="shared" si="6"/>
        <v>4.6270769230769229E-11</v>
      </c>
      <c r="M73" s="14">
        <f t="shared" si="7"/>
        <v>4.6270769230769229E-11</v>
      </c>
    </row>
    <row r="74" spans="1:13">
      <c r="A74" s="9" t="s">
        <v>166</v>
      </c>
      <c r="B74" s="9"/>
      <c r="C74" s="9"/>
      <c r="D74" s="9"/>
      <c r="E74" s="12"/>
      <c r="F74" s="9"/>
      <c r="G74" s="9"/>
      <c r="H74" s="9"/>
      <c r="I74" s="9"/>
      <c r="J74" s="13"/>
      <c r="K74" s="14" t="str">
        <f t="shared" si="5"/>
        <v/>
      </c>
      <c r="L74" s="14" t="str">
        <f t="shared" si="6"/>
        <v/>
      </c>
      <c r="M74" s="14" t="str">
        <f t="shared" si="7"/>
        <v/>
      </c>
    </row>
    <row r="75" spans="1:13">
      <c r="A75" s="7" t="s">
        <v>167</v>
      </c>
      <c r="B75" s="7" t="s">
        <v>168</v>
      </c>
      <c r="C75" s="7">
        <v>0.8</v>
      </c>
      <c r="D75" s="7" t="s">
        <v>28</v>
      </c>
      <c r="E75" s="8">
        <v>4.0000000000000001E-3</v>
      </c>
      <c r="F75" s="8">
        <v>2.1599999999999999E-13</v>
      </c>
      <c r="G75" s="7">
        <v>9</v>
      </c>
      <c r="H75" s="8">
        <v>2.1599999999999999E-13</v>
      </c>
      <c r="I75" s="7">
        <v>2</v>
      </c>
      <c r="J75" s="13">
        <f t="shared" si="4"/>
        <v>0.8</v>
      </c>
      <c r="K75" s="14">
        <f t="shared" si="5"/>
        <v>6.7500000000937428E-11</v>
      </c>
      <c r="L75" s="14">
        <f t="shared" si="6"/>
        <v>6.7499999999999987E-11</v>
      </c>
      <c r="M75" s="14">
        <f t="shared" si="7"/>
        <v>6.7500000000468701E-11</v>
      </c>
    </row>
    <row r="76" spans="1:13">
      <c r="A76" s="7" t="s">
        <v>169</v>
      </c>
      <c r="B76" s="7" t="s">
        <v>170</v>
      </c>
      <c r="C76" s="7">
        <v>0.3</v>
      </c>
      <c r="D76" s="7" t="s">
        <v>28</v>
      </c>
      <c r="E76" s="8">
        <v>0.01</v>
      </c>
      <c r="F76" s="8">
        <v>9.3100000000000002E-14</v>
      </c>
      <c r="G76" s="7">
        <v>4</v>
      </c>
      <c r="H76" s="8">
        <v>9.3100000000000002E-14</v>
      </c>
      <c r="I76" s="7">
        <v>1</v>
      </c>
      <c r="J76" s="13">
        <f t="shared" si="4"/>
        <v>0.3</v>
      </c>
      <c r="K76" s="14">
        <f t="shared" si="5"/>
        <v>3.1033333333333333E-11</v>
      </c>
      <c r="L76" s="14">
        <f t="shared" si="6"/>
        <v>3.1033333333333333E-11</v>
      </c>
      <c r="M76" s="14">
        <f t="shared" si="7"/>
        <v>3.1033333333333333E-11</v>
      </c>
    </row>
    <row r="77" spans="1:13">
      <c r="A77" s="7" t="s">
        <v>171</v>
      </c>
      <c r="B77" s="7" t="s">
        <v>172</v>
      </c>
      <c r="C77" s="7">
        <v>5.2</v>
      </c>
      <c r="D77" s="7" t="s">
        <v>28</v>
      </c>
      <c r="E77" s="8">
        <v>0.15</v>
      </c>
      <c r="F77" s="8">
        <v>3.3699999999999997E-11</v>
      </c>
      <c r="G77" s="10">
        <v>1350</v>
      </c>
      <c r="H77" s="8">
        <v>3.4499999999999997E-11</v>
      </c>
      <c r="I77" s="7">
        <v>376</v>
      </c>
      <c r="J77" s="13">
        <f t="shared" si="4"/>
        <v>5.2</v>
      </c>
      <c r="K77" s="14">
        <f t="shared" si="5"/>
        <v>4.4148210768610498E-11</v>
      </c>
      <c r="L77" s="14">
        <f t="shared" si="6"/>
        <v>4.4230769427515966E-11</v>
      </c>
      <c r="M77" s="14">
        <f t="shared" si="7"/>
        <v>4.4189490098063232E-11</v>
      </c>
    </row>
    <row r="78" spans="1:13">
      <c r="A78" s="7" t="s">
        <v>173</v>
      </c>
      <c r="B78" s="7" t="s">
        <v>174</v>
      </c>
      <c r="C78" s="7">
        <v>2.9</v>
      </c>
      <c r="D78" s="7" t="s">
        <v>28</v>
      </c>
      <c r="E78" s="8">
        <v>0.27</v>
      </c>
      <c r="F78" s="8">
        <v>2.1199999999999999E-11</v>
      </c>
      <c r="G78" s="7">
        <v>848</v>
      </c>
      <c r="H78" s="8">
        <v>2.1199999999999999E-11</v>
      </c>
      <c r="I78" s="7">
        <v>231</v>
      </c>
      <c r="J78" s="13">
        <f t="shared" si="4"/>
        <v>2.9</v>
      </c>
      <c r="K78" s="14">
        <f t="shared" si="5"/>
        <v>2.7102759327194414E-11</v>
      </c>
      <c r="L78" s="14">
        <f t="shared" si="6"/>
        <v>2.7075351213282272E-11</v>
      </c>
      <c r="M78" s="14">
        <f t="shared" si="7"/>
        <v>2.7089055270238343E-11</v>
      </c>
    </row>
    <row r="79" spans="1:13">
      <c r="A79" s="7" t="s">
        <v>175</v>
      </c>
      <c r="B79" s="7" t="s">
        <v>176</v>
      </c>
      <c r="C79" s="7">
        <v>16</v>
      </c>
      <c r="D79" s="7" t="s">
        <v>28</v>
      </c>
      <c r="E79" s="8">
        <v>0.28999999999999998</v>
      </c>
      <c r="F79" s="8">
        <v>1.15E-10</v>
      </c>
      <c r="G79" s="10">
        <v>4590</v>
      </c>
      <c r="H79" s="8">
        <v>1.5999999999999999E-10</v>
      </c>
      <c r="I79" s="10">
        <v>1750</v>
      </c>
      <c r="J79" s="13">
        <f t="shared" si="4"/>
        <v>16</v>
      </c>
      <c r="K79" s="14">
        <f t="shared" si="5"/>
        <v>3.4736719531615622E-11</v>
      </c>
      <c r="L79" s="14">
        <f t="shared" si="6"/>
        <v>3.4549454758532681E-11</v>
      </c>
      <c r="M79" s="14">
        <f t="shared" si="7"/>
        <v>3.4643087145074155E-11</v>
      </c>
    </row>
    <row r="80" spans="1:13">
      <c r="A80" s="7" t="s">
        <v>177</v>
      </c>
      <c r="B80" s="7" t="s">
        <v>178</v>
      </c>
      <c r="C80" s="7">
        <v>65</v>
      </c>
      <c r="D80" s="7" t="s">
        <v>28</v>
      </c>
      <c r="E80" s="8">
        <v>0.3</v>
      </c>
      <c r="F80" s="8">
        <v>1.95E-10</v>
      </c>
      <c r="G80" s="10">
        <v>7800</v>
      </c>
      <c r="H80" s="8">
        <v>5.7699999999999997E-10</v>
      </c>
      <c r="I80" s="10">
        <v>6290</v>
      </c>
      <c r="J80" s="13">
        <f t="shared" si="4"/>
        <v>65</v>
      </c>
      <c r="K80" s="14">
        <f t="shared" si="5"/>
        <v>3.775600657415002E-11</v>
      </c>
      <c r="L80" s="14">
        <f t="shared" si="6"/>
        <v>3.7680077122679717E-11</v>
      </c>
      <c r="M80" s="14">
        <f t="shared" si="7"/>
        <v>3.7718041848414869E-11</v>
      </c>
    </row>
    <row r="81" spans="1:13">
      <c r="A81" s="7" t="s">
        <v>179</v>
      </c>
      <c r="B81" s="7" t="s">
        <v>180</v>
      </c>
      <c r="C81" s="7">
        <v>3.4</v>
      </c>
      <c r="D81" s="7" t="s">
        <v>28</v>
      </c>
      <c r="E81" s="8">
        <v>0.14000000000000001</v>
      </c>
      <c r="F81" s="8">
        <v>1.5900000000000001E-11</v>
      </c>
      <c r="G81" s="7">
        <v>635</v>
      </c>
      <c r="H81" s="8">
        <v>1.5900000000000001E-11</v>
      </c>
      <c r="I81" s="7">
        <v>173</v>
      </c>
      <c r="J81" s="13">
        <f t="shared" si="4"/>
        <v>3.4</v>
      </c>
      <c r="K81" s="14">
        <f t="shared" si="5"/>
        <v>3.3496757574794259E-11</v>
      </c>
      <c r="L81" s="14">
        <f t="shared" si="6"/>
        <v>3.3403361344543444E-11</v>
      </c>
      <c r="M81" s="14">
        <f t="shared" si="7"/>
        <v>3.3450059459668855E-11</v>
      </c>
    </row>
    <row r="82" spans="1:13">
      <c r="A82" s="7" t="s">
        <v>181</v>
      </c>
      <c r="B82" s="7" t="s">
        <v>182</v>
      </c>
      <c r="C82" s="7">
        <v>1</v>
      </c>
      <c r="D82" s="7" t="s">
        <v>28</v>
      </c>
      <c r="E82" s="8">
        <v>0.13</v>
      </c>
      <c r="F82" s="8">
        <v>3.7700000000000003E-12</v>
      </c>
      <c r="G82" s="7">
        <v>151</v>
      </c>
      <c r="H82" s="8">
        <v>3.7700000000000003E-12</v>
      </c>
      <c r="I82" s="7">
        <v>41</v>
      </c>
      <c r="J82" s="13">
        <f t="shared" si="4"/>
        <v>1</v>
      </c>
      <c r="K82" s="14">
        <f t="shared" si="5"/>
        <v>2.9000000059773454E-11</v>
      </c>
      <c r="L82" s="14">
        <f t="shared" si="6"/>
        <v>2.9E-11</v>
      </c>
      <c r="M82" s="14">
        <f t="shared" si="7"/>
        <v>2.9000000029886727E-11</v>
      </c>
    </row>
    <row r="83" spans="1:13">
      <c r="A83" s="7" t="s">
        <v>183</v>
      </c>
      <c r="B83" s="7" t="s">
        <v>184</v>
      </c>
      <c r="C83" s="7">
        <v>2.9</v>
      </c>
      <c r="D83" s="7" t="s">
        <v>28</v>
      </c>
      <c r="E83" s="8">
        <v>0.19</v>
      </c>
      <c r="F83" s="8">
        <v>1.68E-11</v>
      </c>
      <c r="G83" s="7">
        <v>674</v>
      </c>
      <c r="H83" s="8">
        <v>1.68E-11</v>
      </c>
      <c r="I83" s="7">
        <v>184</v>
      </c>
      <c r="J83" s="13">
        <f t="shared" si="4"/>
        <v>2.9</v>
      </c>
      <c r="K83" s="14">
        <f t="shared" si="5"/>
        <v>3.0520882896761146E-11</v>
      </c>
      <c r="L83" s="14">
        <f t="shared" si="6"/>
        <v>3.0490018148820358E-11</v>
      </c>
      <c r="M83" s="14">
        <f t="shared" si="7"/>
        <v>3.0505450522790752E-11</v>
      </c>
    </row>
    <row r="84" spans="1:13">
      <c r="A84" s="7" t="s">
        <v>185</v>
      </c>
      <c r="B84" s="7" t="s">
        <v>186</v>
      </c>
      <c r="C84" s="7">
        <v>20</v>
      </c>
      <c r="D84" s="7" t="s">
        <v>28</v>
      </c>
      <c r="E84" s="8">
        <v>0.31</v>
      </c>
      <c r="F84" s="8">
        <v>8.5899999999999995E-11</v>
      </c>
      <c r="G84" s="10">
        <v>3440</v>
      </c>
      <c r="H84" s="8">
        <v>1.35E-10</v>
      </c>
      <c r="I84" s="10">
        <v>1470</v>
      </c>
      <c r="J84" s="13">
        <f t="shared" si="4"/>
        <v>20</v>
      </c>
      <c r="K84" s="14">
        <f t="shared" si="5"/>
        <v>2.1918032116141152E-11</v>
      </c>
      <c r="L84" s="14">
        <f t="shared" si="6"/>
        <v>2.1921902163282428E-11</v>
      </c>
      <c r="M84" s="14">
        <f t="shared" si="7"/>
        <v>2.1919967139711788E-11</v>
      </c>
    </row>
    <row r="85" spans="1:13">
      <c r="A85" s="9" t="s">
        <v>187</v>
      </c>
      <c r="B85" s="7"/>
      <c r="C85" s="7"/>
      <c r="D85" s="7"/>
      <c r="E85" s="8"/>
      <c r="F85" s="7"/>
      <c r="G85" s="7"/>
      <c r="H85" s="7"/>
      <c r="I85" s="7"/>
      <c r="J85" s="13"/>
      <c r="K85" s="14" t="str">
        <f t="shared" si="5"/>
        <v/>
      </c>
      <c r="L85" s="14" t="str">
        <f t="shared" si="6"/>
        <v/>
      </c>
      <c r="M85" s="14" t="str">
        <f t="shared" si="7"/>
        <v/>
      </c>
    </row>
    <row r="86" spans="1:13">
      <c r="A86" s="7" t="s">
        <v>188</v>
      </c>
      <c r="B86" s="7" t="s">
        <v>189</v>
      </c>
      <c r="C86" s="7">
        <v>500</v>
      </c>
      <c r="D86" s="7" t="s">
        <v>28</v>
      </c>
      <c r="E86" s="8">
        <v>0.2</v>
      </c>
      <c r="F86" s="8">
        <v>3.1899999999999998E-10</v>
      </c>
      <c r="G86" s="10">
        <v>12800</v>
      </c>
      <c r="H86" s="8">
        <v>1.4700000000000001E-9</v>
      </c>
      <c r="I86" s="10">
        <v>16100</v>
      </c>
      <c r="J86" s="13">
        <f t="shared" si="4"/>
        <v>500</v>
      </c>
      <c r="K86" s="14">
        <f t="shared" si="5"/>
        <v>8.1355633049788502E-11</v>
      </c>
      <c r="L86" s="14">
        <f t="shared" si="6"/>
        <v>8.1094836822066815E-11</v>
      </c>
      <c r="M86" s="14">
        <f t="shared" si="7"/>
        <v>8.1225234935927659E-11</v>
      </c>
    </row>
    <row r="87" spans="1:13">
      <c r="A87" s="7" t="s">
        <v>190</v>
      </c>
      <c r="B87" s="7" t="s">
        <v>191</v>
      </c>
      <c r="C87" s="11">
        <v>3200</v>
      </c>
      <c r="D87" s="7" t="s">
        <v>28</v>
      </c>
      <c r="E87" s="8">
        <v>0.56999999999999995</v>
      </c>
      <c r="F87" s="8">
        <v>4.3699999999999999E-10</v>
      </c>
      <c r="G87" s="10">
        <v>17500</v>
      </c>
      <c r="H87" s="8">
        <v>2.16E-9</v>
      </c>
      <c r="I87" s="10">
        <v>23500</v>
      </c>
      <c r="J87" s="13">
        <f t="shared" si="4"/>
        <v>3200</v>
      </c>
      <c r="K87" s="14">
        <f t="shared" si="5"/>
        <v>3.8453249782904699E-11</v>
      </c>
      <c r="L87" s="14">
        <f t="shared" si="6"/>
        <v>3.848992593664995E-11</v>
      </c>
      <c r="M87" s="14">
        <f t="shared" si="7"/>
        <v>3.8471587859777321E-11</v>
      </c>
    </row>
    <row r="88" spans="1:13">
      <c r="A88" s="7" t="s">
        <v>192</v>
      </c>
      <c r="B88" s="7" t="s">
        <v>193</v>
      </c>
      <c r="C88" s="7">
        <v>800</v>
      </c>
      <c r="D88" s="7" t="s">
        <v>28</v>
      </c>
      <c r="E88" s="8">
        <v>0.59</v>
      </c>
      <c r="F88" s="8">
        <v>3.3599999999999998E-10</v>
      </c>
      <c r="G88" s="10">
        <v>13500</v>
      </c>
      <c r="H88" s="8">
        <v>1.6000000000000001E-9</v>
      </c>
      <c r="I88" s="10">
        <v>17400</v>
      </c>
      <c r="J88" s="13">
        <f t="shared" si="4"/>
        <v>800</v>
      </c>
      <c r="K88" s="14">
        <f t="shared" si="5"/>
        <v>2.8831991509975447E-11</v>
      </c>
      <c r="L88" s="14">
        <f t="shared" si="6"/>
        <v>2.884886086441303E-11</v>
      </c>
      <c r="M88" s="14">
        <f t="shared" si="7"/>
        <v>2.8840426187194237E-11</v>
      </c>
    </row>
    <row r="89" spans="1:13">
      <c r="A89" s="7" t="s">
        <v>194</v>
      </c>
      <c r="B89" s="7" t="s">
        <v>195</v>
      </c>
      <c r="C89" s="7">
        <v>36</v>
      </c>
      <c r="D89" s="7" t="s">
        <v>28</v>
      </c>
      <c r="E89" s="8">
        <v>0.2</v>
      </c>
      <c r="F89" s="8">
        <v>1.71E-10</v>
      </c>
      <c r="G89" s="10">
        <v>6840</v>
      </c>
      <c r="H89" s="8">
        <v>3.7599999999999999E-10</v>
      </c>
      <c r="I89" s="10">
        <v>4090</v>
      </c>
      <c r="J89" s="13">
        <f t="shared" si="4"/>
        <v>36</v>
      </c>
      <c r="K89" s="14">
        <f t="shared" si="5"/>
        <v>5.5718922228276782E-11</v>
      </c>
      <c r="L89" s="14">
        <f t="shared" si="6"/>
        <v>5.5684490269098102E-11</v>
      </c>
      <c r="M89" s="14">
        <f t="shared" si="7"/>
        <v>5.5701706248687445E-11</v>
      </c>
    </row>
    <row r="90" spans="1:13">
      <c r="A90" s="7" t="s">
        <v>196</v>
      </c>
      <c r="B90" s="7" t="s">
        <v>197</v>
      </c>
      <c r="C90" s="11">
        <v>50000</v>
      </c>
      <c r="D90" s="7" t="s">
        <v>28</v>
      </c>
      <c r="E90" s="8">
        <v>0.09</v>
      </c>
      <c r="F90" s="8">
        <v>1.2199999999999999E-10</v>
      </c>
      <c r="G90" s="10">
        <v>4880</v>
      </c>
      <c r="H90" s="8">
        <v>6.0799999999999997E-10</v>
      </c>
      <c r="I90" s="10">
        <v>6630</v>
      </c>
      <c r="J90" s="13">
        <f t="shared" si="4"/>
        <v>50000</v>
      </c>
      <c r="K90" s="14">
        <f t="shared" si="5"/>
        <v>6.7791334237040845E-11</v>
      </c>
      <c r="L90" s="14">
        <f t="shared" si="6"/>
        <v>6.7623133629628531E-11</v>
      </c>
      <c r="M90" s="14">
        <f t="shared" si="7"/>
        <v>6.7707233933334681E-11</v>
      </c>
    </row>
    <row r="91" spans="1:13">
      <c r="A91" s="7" t="s">
        <v>198</v>
      </c>
      <c r="B91" s="7" t="s">
        <v>199</v>
      </c>
      <c r="C91" s="11">
        <v>10000</v>
      </c>
      <c r="D91" s="7" t="s">
        <v>28</v>
      </c>
      <c r="E91" s="8">
        <v>0.25</v>
      </c>
      <c r="F91" s="8">
        <v>2.0499999999999999E-10</v>
      </c>
      <c r="G91" s="10">
        <v>8210</v>
      </c>
      <c r="H91" s="8">
        <v>1.02E-9</v>
      </c>
      <c r="I91" s="10">
        <v>11100</v>
      </c>
      <c r="J91" s="13">
        <f t="shared" si="4"/>
        <v>10000</v>
      </c>
      <c r="K91" s="14">
        <f t="shared" si="5"/>
        <v>4.1041013666666006E-11</v>
      </c>
      <c r="L91" s="14">
        <f t="shared" si="6"/>
        <v>4.1004339999433554E-11</v>
      </c>
      <c r="M91" s="14">
        <f t="shared" si="7"/>
        <v>4.102267683304978E-11</v>
      </c>
    </row>
    <row r="92" spans="1:13">
      <c r="A92" s="7" t="s">
        <v>200</v>
      </c>
      <c r="B92" s="7" t="s">
        <v>201</v>
      </c>
      <c r="C92" s="11">
        <v>3000</v>
      </c>
      <c r="D92" s="7" t="s">
        <v>28</v>
      </c>
      <c r="E92" s="8">
        <v>0.23</v>
      </c>
      <c r="F92" s="8">
        <v>1.71E-10</v>
      </c>
      <c r="G92" s="10">
        <v>6850</v>
      </c>
      <c r="H92" s="8">
        <v>8.4399999999999998E-10</v>
      </c>
      <c r="I92" s="10">
        <v>9200</v>
      </c>
      <c r="J92" s="13">
        <f t="shared" si="4"/>
        <v>3000</v>
      </c>
      <c r="K92" s="14">
        <f t="shared" si="5"/>
        <v>3.729796376801408E-11</v>
      </c>
      <c r="L92" s="14">
        <f t="shared" si="6"/>
        <v>3.7310644059463702E-11</v>
      </c>
      <c r="M92" s="14">
        <f t="shared" si="7"/>
        <v>3.7304303913738891E-11</v>
      </c>
    </row>
    <row r="93" spans="1:13">
      <c r="A93" s="7" t="s">
        <v>202</v>
      </c>
      <c r="B93" s="7" t="s">
        <v>203</v>
      </c>
      <c r="C93" s="11">
        <v>2600</v>
      </c>
      <c r="D93" s="7" t="s">
        <v>28</v>
      </c>
      <c r="E93" s="8">
        <v>0.28000000000000003</v>
      </c>
      <c r="F93" s="8">
        <v>1.66E-10</v>
      </c>
      <c r="G93" s="10">
        <v>6640</v>
      </c>
      <c r="H93" s="8">
        <v>8.1599999999999997E-10</v>
      </c>
      <c r="I93" s="10">
        <v>8900</v>
      </c>
      <c r="J93" s="13">
        <f t="shared" si="4"/>
        <v>2600</v>
      </c>
      <c r="K93" s="14">
        <f t="shared" si="5"/>
        <v>2.9757014299658395E-11</v>
      </c>
      <c r="L93" s="14">
        <f t="shared" si="6"/>
        <v>2.9706889176010664E-11</v>
      </c>
      <c r="M93" s="14">
        <f t="shared" si="7"/>
        <v>2.9731951737834526E-11</v>
      </c>
    </row>
    <row r="94" spans="1:13">
      <c r="A94" s="7" t="s">
        <v>204</v>
      </c>
      <c r="B94" s="7" t="s">
        <v>205</v>
      </c>
      <c r="C94" s="11">
        <v>3200</v>
      </c>
      <c r="D94" s="7" t="s">
        <v>28</v>
      </c>
      <c r="E94" s="8">
        <v>0.32</v>
      </c>
      <c r="F94" s="8">
        <v>1.7700000000000001E-10</v>
      </c>
      <c r="G94" s="10">
        <v>7110</v>
      </c>
      <c r="H94" s="8">
        <v>8.7499999999999998E-10</v>
      </c>
      <c r="I94" s="10">
        <v>9540</v>
      </c>
      <c r="J94" s="13">
        <f t="shared" si="4"/>
        <v>3200</v>
      </c>
      <c r="K94" s="14">
        <f t="shared" si="5"/>
        <v>2.7742765808046729E-11</v>
      </c>
      <c r="L94" s="14">
        <f t="shared" si="6"/>
        <v>2.7773221297604398E-11</v>
      </c>
      <c r="M94" s="14">
        <f t="shared" si="7"/>
        <v>2.7757993552825562E-11</v>
      </c>
    </row>
    <row r="95" spans="1:13">
      <c r="A95" s="7" t="s">
        <v>206</v>
      </c>
      <c r="B95" s="7" t="s">
        <v>207</v>
      </c>
      <c r="C95" s="11">
        <v>2600</v>
      </c>
      <c r="D95" s="7" t="s">
        <v>28</v>
      </c>
      <c r="E95" s="8">
        <v>0.36</v>
      </c>
      <c r="F95" s="8">
        <v>1.71E-10</v>
      </c>
      <c r="G95" s="10">
        <v>6870</v>
      </c>
      <c r="H95" s="8">
        <v>8.4399999999999998E-10</v>
      </c>
      <c r="I95" s="10">
        <v>9200</v>
      </c>
      <c r="J95" s="13">
        <f t="shared" si="4"/>
        <v>2600</v>
      </c>
      <c r="K95" s="14">
        <f t="shared" si="5"/>
        <v>2.3841463264184139E-11</v>
      </c>
      <c r="L95" s="14">
        <f t="shared" si="6"/>
        <v>2.3898189168283095E-11</v>
      </c>
      <c r="M95" s="14">
        <f t="shared" si="7"/>
        <v>2.3869826216233617E-11</v>
      </c>
    </row>
    <row r="96" spans="1:13">
      <c r="A96" s="7" t="s">
        <v>208</v>
      </c>
      <c r="B96" s="7" t="s">
        <v>209</v>
      </c>
      <c r="C96" s="7">
        <v>31</v>
      </c>
      <c r="D96" s="7" t="s">
        <v>73</v>
      </c>
      <c r="E96" s="8">
        <v>0.08</v>
      </c>
      <c r="F96" s="8">
        <v>1.71E-13</v>
      </c>
      <c r="G96" s="7">
        <v>7</v>
      </c>
      <c r="H96" s="8">
        <v>1.71E-13</v>
      </c>
      <c r="I96" s="7">
        <v>2</v>
      </c>
      <c r="J96" s="13">
        <f t="shared" si="4"/>
        <v>8.4931506849315067E-2</v>
      </c>
      <c r="K96" s="14">
        <f t="shared" si="5"/>
        <v>2.5167338709677422E-11</v>
      </c>
      <c r="L96" s="14">
        <f t="shared" si="6"/>
        <v>2.5167338709677422E-11</v>
      </c>
      <c r="M96" s="14">
        <f t="shared" si="7"/>
        <v>2.5167338709677422E-11</v>
      </c>
    </row>
    <row r="97" spans="1:13">
      <c r="A97" s="7" t="s">
        <v>210</v>
      </c>
      <c r="B97" s="7" t="s">
        <v>211</v>
      </c>
      <c r="C97" s="11">
        <v>4100</v>
      </c>
      <c r="D97" s="7" t="s">
        <v>28</v>
      </c>
      <c r="E97" s="8">
        <v>0.41</v>
      </c>
      <c r="F97" s="8">
        <v>1.58E-10</v>
      </c>
      <c r="G97" s="10">
        <v>6350</v>
      </c>
      <c r="H97" s="8">
        <v>7.8399999999999998E-10</v>
      </c>
      <c r="I97" s="10">
        <v>8550</v>
      </c>
      <c r="J97" s="13">
        <f t="shared" si="4"/>
        <v>4100</v>
      </c>
      <c r="K97" s="14">
        <f t="shared" si="5"/>
        <v>1.9315326726720129E-11</v>
      </c>
      <c r="L97" s="14">
        <f t="shared" si="6"/>
        <v>1.935609368241293E-11</v>
      </c>
      <c r="M97" s="14">
        <f t="shared" si="7"/>
        <v>1.9335710204566528E-11</v>
      </c>
    </row>
    <row r="98" spans="1:13">
      <c r="A98" s="7" t="s">
        <v>212</v>
      </c>
      <c r="B98" s="7" t="s">
        <v>213</v>
      </c>
      <c r="C98" s="11">
        <v>3100</v>
      </c>
      <c r="D98" s="7" t="s">
        <v>28</v>
      </c>
      <c r="E98" s="8">
        <v>0.44</v>
      </c>
      <c r="F98" s="8">
        <v>1.4700000000000001E-10</v>
      </c>
      <c r="G98" s="10">
        <v>5890</v>
      </c>
      <c r="H98" s="8">
        <v>7.2599999999999997E-10</v>
      </c>
      <c r="I98" s="10">
        <v>7910</v>
      </c>
      <c r="J98" s="13">
        <f t="shared" si="4"/>
        <v>3100</v>
      </c>
      <c r="K98" s="14">
        <f t="shared" si="5"/>
        <v>1.6758489026541882E-11</v>
      </c>
      <c r="L98" s="14">
        <f t="shared" si="6"/>
        <v>1.6767559808692903E-11</v>
      </c>
      <c r="M98" s="14">
        <f t="shared" si="7"/>
        <v>1.6763024417617393E-11</v>
      </c>
    </row>
    <row r="99" spans="1:13">
      <c r="A99" s="7" t="s">
        <v>214</v>
      </c>
      <c r="B99" s="7" t="s">
        <v>215</v>
      </c>
      <c r="C99" s="11">
        <v>3000</v>
      </c>
      <c r="D99" s="7" t="s">
        <v>28</v>
      </c>
      <c r="E99" s="8">
        <v>0.5</v>
      </c>
      <c r="F99" s="8">
        <v>1.4499999999999999E-10</v>
      </c>
      <c r="G99" s="10">
        <v>5830</v>
      </c>
      <c r="H99" s="8">
        <v>7.1700000000000001E-10</v>
      </c>
      <c r="I99" s="10">
        <v>7820</v>
      </c>
      <c r="J99" s="13">
        <f t="shared" si="4"/>
        <v>3000</v>
      </c>
      <c r="K99" s="14">
        <f t="shared" si="5"/>
        <v>1.4548387036997303E-11</v>
      </c>
      <c r="L99" s="14">
        <f t="shared" si="6"/>
        <v>1.4580327753189951E-11</v>
      </c>
      <c r="M99" s="14">
        <f t="shared" si="7"/>
        <v>1.4564357395093628E-11</v>
      </c>
    </row>
    <row r="100" spans="1:13">
      <c r="A100" s="7" t="s">
        <v>216</v>
      </c>
      <c r="B100" s="7" t="s">
        <v>217</v>
      </c>
      <c r="C100" s="11">
        <v>3000</v>
      </c>
      <c r="D100" s="7" t="s">
        <v>28</v>
      </c>
      <c r="E100" s="8">
        <v>0.55000000000000004</v>
      </c>
      <c r="F100" s="8">
        <v>1.42E-10</v>
      </c>
      <c r="G100" s="10">
        <v>5680</v>
      </c>
      <c r="H100" s="8">
        <v>6.9899999999999996E-10</v>
      </c>
      <c r="I100" s="10">
        <v>7620</v>
      </c>
      <c r="J100" s="13">
        <f t="shared" si="4"/>
        <v>3000</v>
      </c>
      <c r="K100" s="14">
        <f t="shared" si="5"/>
        <v>1.2952169023533648E-11</v>
      </c>
      <c r="L100" s="14">
        <f t="shared" si="6"/>
        <v>1.2922085836794439E-11</v>
      </c>
      <c r="M100" s="14">
        <f t="shared" si="7"/>
        <v>1.2937127430164044E-11</v>
      </c>
    </row>
    <row r="101" spans="1:13">
      <c r="A101" s="7" t="s">
        <v>218</v>
      </c>
      <c r="B101" s="7" t="s">
        <v>219</v>
      </c>
      <c r="C101" s="11">
        <v>2000</v>
      </c>
      <c r="D101" s="7" t="s">
        <v>28</v>
      </c>
      <c r="E101" s="8">
        <v>0.55000000000000004</v>
      </c>
      <c r="F101" s="8">
        <v>1.34E-10</v>
      </c>
      <c r="G101" s="10">
        <v>5390</v>
      </c>
      <c r="H101" s="8">
        <v>6.59E-10</v>
      </c>
      <c r="I101" s="10">
        <v>7190</v>
      </c>
      <c r="J101" s="13">
        <f t="shared" si="4"/>
        <v>2000</v>
      </c>
      <c r="K101" s="14">
        <f t="shared" si="5"/>
        <v>1.2242828787709662E-11</v>
      </c>
      <c r="L101" s="14">
        <f t="shared" si="6"/>
        <v>1.2283859744482202E-11</v>
      </c>
      <c r="M101" s="14">
        <f t="shared" si="7"/>
        <v>1.2263344266095931E-11</v>
      </c>
    </row>
    <row r="102" spans="1:13">
      <c r="A102" s="7" t="s">
        <v>220</v>
      </c>
      <c r="B102" s="7" t="s">
        <v>221</v>
      </c>
      <c r="C102" s="11">
        <v>2000</v>
      </c>
      <c r="D102" s="7" t="s">
        <v>28</v>
      </c>
      <c r="E102" s="8">
        <v>0.56000000000000005</v>
      </c>
      <c r="F102" s="8">
        <v>1.35E-10</v>
      </c>
      <c r="G102" s="10">
        <v>5430</v>
      </c>
      <c r="H102" s="8">
        <v>6.6399999999999998E-10</v>
      </c>
      <c r="I102" s="10">
        <v>7240</v>
      </c>
      <c r="J102" s="13">
        <f t="shared" si="4"/>
        <v>2000</v>
      </c>
      <c r="K102" s="14">
        <f t="shared" si="5"/>
        <v>1.2113939731975512E-11</v>
      </c>
      <c r="L102" s="14">
        <f t="shared" si="6"/>
        <v>1.2156041563746206E-11</v>
      </c>
      <c r="M102" s="14">
        <f t="shared" si="7"/>
        <v>1.2134990647860859E-11</v>
      </c>
    </row>
    <row r="103" spans="1:13">
      <c r="A103" s="7" t="s">
        <v>222</v>
      </c>
      <c r="B103" s="7" t="s">
        <v>223</v>
      </c>
      <c r="C103" s="11">
        <v>2000</v>
      </c>
      <c r="D103" s="7" t="s">
        <v>28</v>
      </c>
      <c r="E103" s="8">
        <v>0.48</v>
      </c>
      <c r="F103" s="8">
        <v>1.1800000000000001E-10</v>
      </c>
      <c r="G103" s="10">
        <v>4720</v>
      </c>
      <c r="H103" s="8">
        <v>5.7699999999999997E-10</v>
      </c>
      <c r="I103" s="10">
        <v>6290</v>
      </c>
      <c r="J103" s="13">
        <f t="shared" si="4"/>
        <v>2000</v>
      </c>
      <c r="K103" s="14">
        <f t="shared" si="5"/>
        <v>1.2353227430384906E-11</v>
      </c>
      <c r="L103" s="14">
        <f t="shared" si="6"/>
        <v>1.2323858402603146E-11</v>
      </c>
      <c r="M103" s="14">
        <f t="shared" si="7"/>
        <v>1.2338542916494025E-11</v>
      </c>
    </row>
    <row r="104" spans="1:13">
      <c r="A104" s="7" t="s">
        <v>224</v>
      </c>
      <c r="B104" s="7" t="s">
        <v>225</v>
      </c>
      <c r="C104" s="7">
        <v>1.1000000000000001</v>
      </c>
      <c r="D104" s="7" t="s">
        <v>73</v>
      </c>
      <c r="E104" s="8">
        <v>2E-3</v>
      </c>
      <c r="F104" s="8">
        <v>2.6800000000000002E-16</v>
      </c>
      <c r="G104" s="7">
        <v>0</v>
      </c>
      <c r="H104" s="8">
        <v>2.6800000000000002E-16</v>
      </c>
      <c r="I104" s="7">
        <v>0</v>
      </c>
      <c r="J104" s="13">
        <f t="shared" si="4"/>
        <v>3.0136986301369864E-3</v>
      </c>
      <c r="K104" s="14">
        <f t="shared" si="5"/>
        <v>4.4463636363636364E-11</v>
      </c>
      <c r="L104" s="14">
        <f t="shared" si="6"/>
        <v>4.4463636363636364E-11</v>
      </c>
      <c r="M104" s="14">
        <f t="shared" si="7"/>
        <v>4.4463636363636364E-11</v>
      </c>
    </row>
    <row r="105" spans="1:13">
      <c r="A105" s="7" t="s">
        <v>226</v>
      </c>
      <c r="B105" s="7" t="s">
        <v>227</v>
      </c>
      <c r="C105" s="7">
        <v>4.9000000000000004</v>
      </c>
      <c r="D105" s="7" t="s">
        <v>73</v>
      </c>
      <c r="E105" s="8">
        <v>0.01</v>
      </c>
      <c r="F105" s="8">
        <v>6.4200000000000002E-15</v>
      </c>
      <c r="G105" s="7">
        <v>0</v>
      </c>
      <c r="H105" s="8">
        <v>6.4200000000000002E-15</v>
      </c>
      <c r="I105" s="7">
        <v>0</v>
      </c>
      <c r="J105" s="13">
        <f t="shared" si="4"/>
        <v>1.3424657534246577E-2</v>
      </c>
      <c r="K105" s="14">
        <f t="shared" si="5"/>
        <v>4.7822448979591827E-11</v>
      </c>
      <c r="L105" s="14">
        <f t="shared" si="6"/>
        <v>4.7822448979591827E-11</v>
      </c>
      <c r="M105" s="14">
        <f t="shared" si="7"/>
        <v>4.7822448979591827E-11</v>
      </c>
    </row>
    <row r="106" spans="1:13">
      <c r="A106" s="7" t="s">
        <v>228</v>
      </c>
      <c r="B106" s="7" t="s">
        <v>229</v>
      </c>
      <c r="C106" s="7">
        <v>1.1000000000000001</v>
      </c>
      <c r="D106" s="7" t="s">
        <v>73</v>
      </c>
      <c r="E106" s="8">
        <v>3.0000000000000001E-3</v>
      </c>
      <c r="F106" s="8">
        <v>3.2900000000000002E-16</v>
      </c>
      <c r="G106" s="7">
        <v>0</v>
      </c>
      <c r="H106" s="8">
        <v>3.2900000000000002E-16</v>
      </c>
      <c r="I106" s="7">
        <v>0</v>
      </c>
      <c r="J106" s="13">
        <f t="shared" si="4"/>
        <v>3.0136986301369864E-3</v>
      </c>
      <c r="K106" s="14">
        <f t="shared" si="5"/>
        <v>3.6389393939393939E-11</v>
      </c>
      <c r="L106" s="14">
        <f t="shared" si="6"/>
        <v>3.6389393939393939E-11</v>
      </c>
      <c r="M106" s="14">
        <f t="shared" si="7"/>
        <v>3.6389393939393939E-11</v>
      </c>
    </row>
    <row r="107" spans="1:13">
      <c r="A107" s="7" t="s">
        <v>230</v>
      </c>
      <c r="B107" s="7" t="s">
        <v>231</v>
      </c>
      <c r="C107" s="7">
        <v>6</v>
      </c>
      <c r="D107" s="7" t="s">
        <v>73</v>
      </c>
      <c r="E107" s="8">
        <v>0.02</v>
      </c>
      <c r="F107" s="8">
        <v>8.3799999999999997E-15</v>
      </c>
      <c r="G107" s="7">
        <v>0</v>
      </c>
      <c r="H107" s="8">
        <v>8.3799999999999997E-15</v>
      </c>
      <c r="I107" s="7">
        <v>0</v>
      </c>
      <c r="J107" s="13">
        <f t="shared" si="4"/>
        <v>1.643835616438356E-2</v>
      </c>
      <c r="K107" s="14">
        <f t="shared" si="5"/>
        <v>2.5489166666666668E-11</v>
      </c>
      <c r="L107" s="14">
        <f t="shared" si="6"/>
        <v>2.5489166666666668E-11</v>
      </c>
      <c r="M107" s="14">
        <f t="shared" si="7"/>
        <v>2.5489166666666668E-11</v>
      </c>
    </row>
    <row r="108" spans="1:13">
      <c r="A108" s="7" t="s">
        <v>232</v>
      </c>
      <c r="B108" s="7" t="s">
        <v>233</v>
      </c>
      <c r="C108" s="7">
        <v>31</v>
      </c>
      <c r="D108" s="7" t="s">
        <v>73</v>
      </c>
      <c r="E108" s="8">
        <v>7.0000000000000007E-2</v>
      </c>
      <c r="F108" s="8">
        <v>1.6199999999999999E-13</v>
      </c>
      <c r="G108" s="7">
        <v>6</v>
      </c>
      <c r="H108" s="8">
        <v>1.6199999999999999E-13</v>
      </c>
      <c r="I108" s="7">
        <v>2</v>
      </c>
      <c r="J108" s="13">
        <f t="shared" si="4"/>
        <v>8.4931506849315067E-2</v>
      </c>
      <c r="K108" s="14">
        <f t="shared" si="5"/>
        <v>2.7248847926267276E-11</v>
      </c>
      <c r="L108" s="14">
        <f t="shared" si="6"/>
        <v>2.7248847926267276E-11</v>
      </c>
      <c r="M108" s="14">
        <f t="shared" si="7"/>
        <v>2.7248847926267276E-11</v>
      </c>
    </row>
    <row r="109" spans="1:13">
      <c r="A109" s="9" t="s">
        <v>234</v>
      </c>
      <c r="B109" s="9"/>
      <c r="C109" s="9"/>
      <c r="D109" s="9"/>
      <c r="E109" s="12"/>
      <c r="F109" s="9"/>
      <c r="G109" s="9"/>
      <c r="H109" s="9"/>
      <c r="I109" s="9"/>
      <c r="J109" s="13"/>
      <c r="K109" s="14" t="str">
        <f t="shared" si="5"/>
        <v/>
      </c>
      <c r="L109" s="14" t="str">
        <f t="shared" si="6"/>
        <v/>
      </c>
      <c r="M109" s="14" t="str">
        <f t="shared" si="7"/>
        <v/>
      </c>
    </row>
    <row r="110" spans="1:13">
      <c r="A110" s="7" t="s">
        <v>235</v>
      </c>
      <c r="B110" s="7" t="s">
        <v>236</v>
      </c>
      <c r="C110" s="7">
        <v>119</v>
      </c>
      <c r="D110" s="7" t="s">
        <v>28</v>
      </c>
      <c r="E110" s="8">
        <v>0.41</v>
      </c>
      <c r="F110" s="8">
        <v>3.1000000000000002E-10</v>
      </c>
      <c r="G110" s="10">
        <v>12400</v>
      </c>
      <c r="H110" s="8">
        <v>1.14E-9</v>
      </c>
      <c r="I110" s="10">
        <v>12400</v>
      </c>
      <c r="J110" s="13">
        <f t="shared" si="4"/>
        <v>119</v>
      </c>
      <c r="K110" s="14">
        <f t="shared" si="5"/>
        <v>4.1070704941188001E-11</v>
      </c>
      <c r="L110" s="14">
        <f t="shared" si="6"/>
        <v>4.1104896110375085E-11</v>
      </c>
      <c r="M110" s="14">
        <f t="shared" si="7"/>
        <v>4.1087800525781543E-11</v>
      </c>
    </row>
    <row r="111" spans="1:13">
      <c r="A111" s="7" t="s">
        <v>237</v>
      </c>
      <c r="B111" s="7" t="s">
        <v>238</v>
      </c>
      <c r="C111" s="7">
        <v>24.4</v>
      </c>
      <c r="D111" s="7" t="s">
        <v>28</v>
      </c>
      <c r="E111" s="8">
        <v>0.44</v>
      </c>
      <c r="F111" s="8">
        <v>2.8999999999999998E-10</v>
      </c>
      <c r="G111" s="10">
        <v>11600</v>
      </c>
      <c r="H111" s="8">
        <v>5.1E-10</v>
      </c>
      <c r="I111" s="10">
        <v>5560</v>
      </c>
      <c r="J111" s="13">
        <f t="shared" si="4"/>
        <v>24.4</v>
      </c>
      <c r="K111" s="14">
        <f t="shared" si="5"/>
        <v>4.8285247796370039E-11</v>
      </c>
      <c r="L111" s="14">
        <f t="shared" si="6"/>
        <v>4.8305592139137971E-11</v>
      </c>
      <c r="M111" s="14">
        <f t="shared" si="7"/>
        <v>4.8295419967754002E-11</v>
      </c>
    </row>
    <row r="112" spans="1:13">
      <c r="A112" s="7" t="s">
        <v>239</v>
      </c>
      <c r="B112" s="7" t="s">
        <v>240</v>
      </c>
      <c r="C112" s="7">
        <v>4.8</v>
      </c>
      <c r="D112" s="7" t="s">
        <v>28</v>
      </c>
      <c r="E112" s="8">
        <v>0.18</v>
      </c>
      <c r="F112" s="8">
        <v>4.7200000000000002E-11</v>
      </c>
      <c r="G112" s="10">
        <v>1890</v>
      </c>
      <c r="H112" s="8">
        <v>4.8000000000000002E-11</v>
      </c>
      <c r="I112" s="7">
        <v>523</v>
      </c>
      <c r="J112" s="13">
        <f t="shared" si="4"/>
        <v>4.8</v>
      </c>
      <c r="K112" s="14">
        <f t="shared" si="5"/>
        <v>5.5489937496798171E-11</v>
      </c>
      <c r="L112" s="14">
        <f t="shared" si="6"/>
        <v>5.5555555605320762E-11</v>
      </c>
      <c r="M112" s="14">
        <f t="shared" si="7"/>
        <v>5.5522746551059466E-11</v>
      </c>
    </row>
    <row r="113" spans="1:13">
      <c r="A113" s="7" t="s">
        <v>241</v>
      </c>
      <c r="B113" s="7" t="s">
        <v>242</v>
      </c>
      <c r="C113" s="7">
        <v>51.6</v>
      </c>
      <c r="D113" s="7" t="s">
        <v>28</v>
      </c>
      <c r="E113" s="8">
        <v>0.44</v>
      </c>
      <c r="F113" s="8">
        <v>2.2200000000000001E-10</v>
      </c>
      <c r="G113" s="10">
        <v>8900</v>
      </c>
      <c r="H113" s="8">
        <v>5.9200000000000002E-10</v>
      </c>
      <c r="I113" s="10">
        <v>6450</v>
      </c>
      <c r="J113" s="13">
        <f t="shared" si="4"/>
        <v>51.6</v>
      </c>
      <c r="K113" s="14">
        <f t="shared" si="5"/>
        <v>3.0431318384864479E-11</v>
      </c>
      <c r="L113" s="14">
        <f t="shared" si="6"/>
        <v>3.0460880845032774E-11</v>
      </c>
      <c r="M113" s="14">
        <f t="shared" si="7"/>
        <v>3.0446099614948627E-11</v>
      </c>
    </row>
    <row r="114" spans="1:13">
      <c r="A114" s="7" t="s">
        <v>243</v>
      </c>
      <c r="B114" s="7" t="s">
        <v>244</v>
      </c>
      <c r="C114" s="7">
        <v>4.3</v>
      </c>
      <c r="D114" s="7" t="s">
        <v>28</v>
      </c>
      <c r="E114" s="8">
        <v>0.41</v>
      </c>
      <c r="F114" s="8">
        <v>5.2999999999999998E-11</v>
      </c>
      <c r="G114" s="10">
        <v>2120</v>
      </c>
      <c r="H114" s="8">
        <v>5.3500000000000003E-11</v>
      </c>
      <c r="I114" s="7">
        <v>583</v>
      </c>
      <c r="J114" s="13">
        <f t="shared" si="4"/>
        <v>4.3</v>
      </c>
      <c r="K114" s="14">
        <f t="shared" si="5"/>
        <v>3.0352272731993486E-11</v>
      </c>
      <c r="L114" s="14">
        <f t="shared" si="6"/>
        <v>3.0346001136841131E-11</v>
      </c>
      <c r="M114" s="14">
        <f t="shared" si="7"/>
        <v>3.0349136934417311E-11</v>
      </c>
    </row>
    <row r="115" spans="1:13">
      <c r="A115" s="7" t="s">
        <v>245</v>
      </c>
      <c r="B115" s="7" t="s">
        <v>246</v>
      </c>
      <c r="C115" s="7">
        <v>3.5</v>
      </c>
      <c r="D115" s="7" t="s">
        <v>28</v>
      </c>
      <c r="E115" s="8">
        <v>0.42</v>
      </c>
      <c r="F115" s="8">
        <v>4.4900000000000001E-11</v>
      </c>
      <c r="G115" s="10">
        <v>1800</v>
      </c>
      <c r="H115" s="8">
        <v>4.5E-11</v>
      </c>
      <c r="I115" s="7">
        <v>491</v>
      </c>
      <c r="J115" s="13">
        <f t="shared" si="4"/>
        <v>3.5</v>
      </c>
      <c r="K115" s="14">
        <f t="shared" si="5"/>
        <v>3.0645301390102571E-11</v>
      </c>
      <c r="L115" s="14">
        <f t="shared" si="6"/>
        <v>3.0612244897971138E-11</v>
      </c>
      <c r="M115" s="14">
        <f t="shared" si="7"/>
        <v>3.0628773144036855E-11</v>
      </c>
    </row>
    <row r="116" spans="1:13">
      <c r="A116" s="7" t="s">
        <v>247</v>
      </c>
      <c r="B116" s="7" t="s">
        <v>248</v>
      </c>
      <c r="C116" s="7">
        <v>20.8</v>
      </c>
      <c r="D116" s="7" t="s">
        <v>28</v>
      </c>
      <c r="E116" s="8">
        <v>0.56000000000000005</v>
      </c>
      <c r="F116" s="8">
        <v>2.4199999999999999E-10</v>
      </c>
      <c r="G116" s="10">
        <v>9710</v>
      </c>
      <c r="H116" s="8">
        <v>3.89E-10</v>
      </c>
      <c r="I116" s="10">
        <v>4240</v>
      </c>
      <c r="J116" s="13">
        <f t="shared" si="4"/>
        <v>20.8</v>
      </c>
      <c r="K116" s="14">
        <f t="shared" si="5"/>
        <v>3.3634843158740272E-11</v>
      </c>
      <c r="L116" s="14">
        <f t="shared" si="6"/>
        <v>3.3671273867836084E-11</v>
      </c>
      <c r="M116" s="14">
        <f t="shared" si="7"/>
        <v>3.3653058513288178E-11</v>
      </c>
    </row>
    <row r="117" spans="1:13">
      <c r="A117" s="7" t="s">
        <v>249</v>
      </c>
      <c r="B117" s="7" t="s">
        <v>250</v>
      </c>
      <c r="C117" s="7">
        <v>10.8</v>
      </c>
      <c r="D117" s="7" t="s">
        <v>28</v>
      </c>
      <c r="E117" s="8">
        <v>0.45</v>
      </c>
      <c r="F117" s="8">
        <v>1.3900000000000001E-10</v>
      </c>
      <c r="G117" s="10">
        <v>5550</v>
      </c>
      <c r="H117" s="8">
        <v>1.64E-10</v>
      </c>
      <c r="I117" s="10">
        <v>1790</v>
      </c>
      <c r="J117" s="13">
        <f t="shared" si="4"/>
        <v>10.8</v>
      </c>
      <c r="K117" s="14">
        <f t="shared" si="5"/>
        <v>3.3925266618809002E-11</v>
      </c>
      <c r="L117" s="14">
        <f t="shared" si="6"/>
        <v>3.3748069655247545E-11</v>
      </c>
      <c r="M117" s="14">
        <f t="shared" si="7"/>
        <v>3.383666813702827E-11</v>
      </c>
    </row>
    <row r="118" spans="1:13">
      <c r="A118" s="7" t="s">
        <v>251</v>
      </c>
      <c r="B118" s="7" t="s">
        <v>252</v>
      </c>
      <c r="C118" s="7">
        <v>7.5</v>
      </c>
      <c r="D118" s="7" t="s">
        <v>28</v>
      </c>
      <c r="E118" s="8">
        <v>0.36</v>
      </c>
      <c r="F118" s="8">
        <v>8.3499999999999996E-11</v>
      </c>
      <c r="G118" s="10">
        <v>3350</v>
      </c>
      <c r="H118" s="8">
        <v>8.9800000000000003E-11</v>
      </c>
      <c r="I118" s="7">
        <v>979</v>
      </c>
      <c r="J118" s="13">
        <f t="shared" si="4"/>
        <v>7.5</v>
      </c>
      <c r="K118" s="14">
        <f t="shared" si="5"/>
        <v>3.3235223990982221E-11</v>
      </c>
      <c r="L118" s="14">
        <f t="shared" si="6"/>
        <v>3.3259313125936117E-11</v>
      </c>
      <c r="M118" s="14">
        <f t="shared" si="7"/>
        <v>3.3247268558459166E-11</v>
      </c>
    </row>
    <row r="119" spans="1:13">
      <c r="A119" s="7" t="s">
        <v>253</v>
      </c>
      <c r="B119" s="7" t="s">
        <v>254</v>
      </c>
      <c r="C119" s="7">
        <v>4.9000000000000004</v>
      </c>
      <c r="D119" s="7" t="s">
        <v>28</v>
      </c>
      <c r="E119" s="8">
        <v>0.33</v>
      </c>
      <c r="F119" s="8">
        <v>5.9000000000000003E-11</v>
      </c>
      <c r="G119" s="10">
        <v>2360</v>
      </c>
      <c r="H119" s="8">
        <v>6E-11</v>
      </c>
      <c r="I119" s="7">
        <v>654</v>
      </c>
      <c r="J119" s="13">
        <f t="shared" si="4"/>
        <v>4.9000000000000004</v>
      </c>
      <c r="K119" s="14">
        <f t="shared" si="5"/>
        <v>3.7113798826114219E-11</v>
      </c>
      <c r="L119" s="14">
        <f t="shared" si="6"/>
        <v>3.7105751442315392E-11</v>
      </c>
      <c r="M119" s="14">
        <f t="shared" si="7"/>
        <v>3.7109775134214805E-11</v>
      </c>
    </row>
    <row r="120" spans="1:13">
      <c r="A120" s="7" t="s">
        <v>255</v>
      </c>
      <c r="B120" s="7" t="s">
        <v>256</v>
      </c>
      <c r="C120" s="7">
        <v>6.6</v>
      </c>
      <c r="D120" s="7" t="s">
        <v>28</v>
      </c>
      <c r="E120" s="8">
        <v>0.31</v>
      </c>
      <c r="F120" s="8">
        <v>7.2199999999999994E-11</v>
      </c>
      <c r="G120" s="10">
        <v>2900</v>
      </c>
      <c r="H120" s="8">
        <v>7.5900000000000004E-11</v>
      </c>
      <c r="I120" s="7">
        <v>828</v>
      </c>
      <c r="J120" s="13">
        <f t="shared" si="4"/>
        <v>6.6</v>
      </c>
      <c r="K120" s="14">
        <f t="shared" si="5"/>
        <v>3.7079336553170618E-11</v>
      </c>
      <c r="L120" s="14">
        <f t="shared" si="6"/>
        <v>3.7096783946068126E-11</v>
      </c>
      <c r="M120" s="14">
        <f t="shared" si="7"/>
        <v>3.7088060249619369E-11</v>
      </c>
    </row>
    <row r="121" spans="1:13">
      <c r="A121" s="7" t="s">
        <v>257</v>
      </c>
      <c r="B121" s="7" t="s">
        <v>258</v>
      </c>
      <c r="C121" s="7">
        <v>5.5</v>
      </c>
      <c r="D121" s="7" t="s">
        <v>28</v>
      </c>
      <c r="E121" s="8">
        <v>0.36</v>
      </c>
      <c r="F121" s="8">
        <v>7.2499999999999995E-11</v>
      </c>
      <c r="G121" s="10">
        <v>2910</v>
      </c>
      <c r="H121" s="8">
        <v>7.4500000000000001E-11</v>
      </c>
      <c r="I121" s="7">
        <v>812</v>
      </c>
      <c r="J121" s="13">
        <f t="shared" si="4"/>
        <v>5.5</v>
      </c>
      <c r="K121" s="14">
        <f t="shared" si="5"/>
        <v>3.7607030946015613E-11</v>
      </c>
      <c r="L121" s="14">
        <f t="shared" si="6"/>
        <v>3.7626263104042427E-11</v>
      </c>
      <c r="M121" s="14">
        <f t="shared" si="7"/>
        <v>3.7616647025029017E-11</v>
      </c>
    </row>
    <row r="122" spans="1:13">
      <c r="A122" s="7" t="s">
        <v>259</v>
      </c>
      <c r="B122" s="7" t="s">
        <v>260</v>
      </c>
      <c r="C122" s="7">
        <v>0.3</v>
      </c>
      <c r="D122" s="7" t="s">
        <v>28</v>
      </c>
      <c r="E122" s="8">
        <v>0.14000000000000001</v>
      </c>
      <c r="F122" s="8">
        <v>1.7199999999999999E-12</v>
      </c>
      <c r="G122" s="7">
        <v>69</v>
      </c>
      <c r="H122" s="8">
        <v>1.7199999999999999E-12</v>
      </c>
      <c r="I122" s="7">
        <v>19</v>
      </c>
      <c r="J122" s="13">
        <f t="shared" si="4"/>
        <v>0.3</v>
      </c>
      <c r="K122" s="14">
        <f t="shared" si="5"/>
        <v>4.0952380952380947E-11</v>
      </c>
      <c r="L122" s="14">
        <f t="shared" si="6"/>
        <v>4.0952380952380947E-11</v>
      </c>
      <c r="M122" s="14">
        <f t="shared" si="7"/>
        <v>4.0952380952380947E-11</v>
      </c>
    </row>
    <row r="123" spans="1:13">
      <c r="A123" s="7" t="s">
        <v>261</v>
      </c>
      <c r="B123" s="7" t="s">
        <v>262</v>
      </c>
      <c r="C123" s="7">
        <v>2.5</v>
      </c>
      <c r="D123" s="7" t="s">
        <v>28</v>
      </c>
      <c r="E123" s="8">
        <v>0.26</v>
      </c>
      <c r="F123" s="8">
        <v>2.76E-11</v>
      </c>
      <c r="G123" s="10">
        <v>1110</v>
      </c>
      <c r="H123" s="8">
        <v>2.76E-11</v>
      </c>
      <c r="I123" s="7">
        <v>301</v>
      </c>
      <c r="J123" s="13">
        <f t="shared" si="4"/>
        <v>2.5</v>
      </c>
      <c r="K123" s="14">
        <f t="shared" si="5"/>
        <v>4.2475787500835717E-11</v>
      </c>
      <c r="L123" s="14">
        <f t="shared" si="6"/>
        <v>4.2461538461538461E-11</v>
      </c>
      <c r="M123" s="14">
        <f t="shared" si="7"/>
        <v>4.2468662981187089E-11</v>
      </c>
    </row>
    <row r="124" spans="1:13">
      <c r="A124" s="7" t="s">
        <v>263</v>
      </c>
      <c r="B124" s="7" t="s">
        <v>264</v>
      </c>
      <c r="C124" s="7">
        <v>23</v>
      </c>
      <c r="D124" s="7" t="s">
        <v>73</v>
      </c>
      <c r="E124" s="8">
        <v>0.04</v>
      </c>
      <c r="F124" s="8">
        <v>1.2200000000000001E-13</v>
      </c>
      <c r="G124" s="7">
        <v>5</v>
      </c>
      <c r="H124" s="8">
        <v>1.2200000000000001E-13</v>
      </c>
      <c r="I124" s="7">
        <v>1</v>
      </c>
      <c r="J124" s="13">
        <f t="shared" si="4"/>
        <v>6.3013698630136991E-2</v>
      </c>
      <c r="K124" s="14">
        <f t="shared" si="5"/>
        <v>4.8402173913043475E-11</v>
      </c>
      <c r="L124" s="14">
        <f t="shared" si="6"/>
        <v>4.8402173913043475E-11</v>
      </c>
      <c r="M124" s="14">
        <f t="shared" si="7"/>
        <v>4.8402173913043475E-11</v>
      </c>
    </row>
    <row r="125" spans="1:13">
      <c r="A125" s="7" t="s">
        <v>265</v>
      </c>
      <c r="B125" s="7" t="s">
        <v>266</v>
      </c>
      <c r="C125" s="7">
        <v>0.4</v>
      </c>
      <c r="D125" s="7" t="s">
        <v>28</v>
      </c>
      <c r="E125" s="8">
        <v>0.13</v>
      </c>
      <c r="F125" s="8">
        <v>2.6999999999999998E-12</v>
      </c>
      <c r="G125" s="7">
        <v>108</v>
      </c>
      <c r="H125" s="8">
        <v>2.6999999999999998E-12</v>
      </c>
      <c r="I125" s="7">
        <v>29</v>
      </c>
      <c r="J125" s="13">
        <f t="shared" si="4"/>
        <v>0.4</v>
      </c>
      <c r="K125" s="14">
        <f t="shared" si="5"/>
        <v>5.1923076923076913E-11</v>
      </c>
      <c r="L125" s="14">
        <f t="shared" si="6"/>
        <v>5.1923076923076913E-11</v>
      </c>
      <c r="M125" s="14">
        <f t="shared" si="7"/>
        <v>5.1923076923076913E-11</v>
      </c>
    </row>
    <row r="126" spans="1:13">
      <c r="A126" s="7" t="s">
        <v>267</v>
      </c>
      <c r="B126" s="7" t="s">
        <v>268</v>
      </c>
      <c r="C126" s="7">
        <v>12</v>
      </c>
      <c r="D126" s="7" t="s">
        <v>73</v>
      </c>
      <c r="E126" s="8">
        <v>0.02</v>
      </c>
      <c r="F126" s="8">
        <v>3.5700000000000002E-14</v>
      </c>
      <c r="G126" s="7">
        <v>1</v>
      </c>
      <c r="H126" s="8">
        <v>3.5700000000000002E-14</v>
      </c>
      <c r="I126" s="7">
        <v>0</v>
      </c>
      <c r="J126" s="13">
        <f t="shared" si="4"/>
        <v>3.287671232876712E-2</v>
      </c>
      <c r="K126" s="14">
        <f t="shared" si="5"/>
        <v>5.4293750000000007E-11</v>
      </c>
      <c r="L126" s="14">
        <f t="shared" si="6"/>
        <v>5.4293750000000007E-11</v>
      </c>
      <c r="M126" s="14">
        <f t="shared" si="7"/>
        <v>5.4293750000000007E-11</v>
      </c>
    </row>
    <row r="127" spans="1:13">
      <c r="A127" s="7" t="s">
        <v>269</v>
      </c>
      <c r="B127" s="7" t="s">
        <v>270</v>
      </c>
      <c r="C127" s="7">
        <v>22.5</v>
      </c>
      <c r="D127" s="7" t="s">
        <v>28</v>
      </c>
      <c r="E127" s="8">
        <v>0.53</v>
      </c>
      <c r="F127" s="8">
        <v>1.6799999999999999E-10</v>
      </c>
      <c r="G127" s="10">
        <v>6720</v>
      </c>
      <c r="H127" s="8">
        <v>2.8100000000000001E-10</v>
      </c>
      <c r="I127" s="10">
        <v>3070</v>
      </c>
      <c r="J127" s="13">
        <f t="shared" si="4"/>
        <v>22.5</v>
      </c>
      <c r="K127" s="14">
        <f t="shared" si="5"/>
        <v>2.3923152219629326E-11</v>
      </c>
      <c r="L127" s="14">
        <f t="shared" si="6"/>
        <v>2.3843955858336274E-11</v>
      </c>
      <c r="M127" s="14">
        <f t="shared" si="7"/>
        <v>2.3883554038982801E-11</v>
      </c>
    </row>
    <row r="128" spans="1:13">
      <c r="A128" s="7" t="s">
        <v>271</v>
      </c>
      <c r="B128" s="7" t="s">
        <v>272</v>
      </c>
      <c r="C128" s="7">
        <v>21.2</v>
      </c>
      <c r="D128" s="7" t="s">
        <v>28</v>
      </c>
      <c r="E128" s="8">
        <v>0.44</v>
      </c>
      <c r="F128" s="8">
        <v>1.4800000000000001E-10</v>
      </c>
      <c r="G128" s="10">
        <v>5940</v>
      </c>
      <c r="H128" s="8">
        <v>2.4E-10</v>
      </c>
      <c r="I128" s="10">
        <v>2620</v>
      </c>
      <c r="J128" s="13">
        <f t="shared" si="4"/>
        <v>21.2</v>
      </c>
      <c r="K128" s="14">
        <f t="shared" si="5"/>
        <v>2.5980511293882746E-11</v>
      </c>
      <c r="L128" s="14">
        <f t="shared" si="6"/>
        <v>2.5961135922360608E-11</v>
      </c>
      <c r="M128" s="14">
        <f t="shared" si="7"/>
        <v>2.5970823608121678E-11</v>
      </c>
    </row>
    <row r="129" spans="1:13">
      <c r="A129" s="7" t="s">
        <v>273</v>
      </c>
      <c r="B129" s="7" t="s">
        <v>274</v>
      </c>
      <c r="C129" s="7">
        <v>7.5</v>
      </c>
      <c r="D129" s="7" t="s">
        <v>28</v>
      </c>
      <c r="E129" s="8">
        <v>0.44</v>
      </c>
      <c r="F129" s="8">
        <v>7.93E-11</v>
      </c>
      <c r="G129" s="10">
        <v>3180</v>
      </c>
      <c r="H129" s="8">
        <v>8.52E-11</v>
      </c>
      <c r="I129" s="7">
        <v>929</v>
      </c>
      <c r="J129" s="13">
        <f t="shared" si="4"/>
        <v>7.5</v>
      </c>
      <c r="K129" s="14">
        <f t="shared" si="5"/>
        <v>2.5824691739100723E-11</v>
      </c>
      <c r="L129" s="14">
        <f t="shared" si="6"/>
        <v>2.5818223633293997E-11</v>
      </c>
      <c r="M129" s="14">
        <f t="shared" si="7"/>
        <v>2.582145768619736E-11</v>
      </c>
    </row>
    <row r="130" spans="1:13">
      <c r="A130" s="7" t="s">
        <v>275</v>
      </c>
      <c r="B130" s="7" t="s">
        <v>276</v>
      </c>
      <c r="C130" s="7">
        <v>2.2000000000000002</v>
      </c>
      <c r="D130" s="7" t="s">
        <v>28</v>
      </c>
      <c r="E130" s="8">
        <v>0.32</v>
      </c>
      <c r="F130" s="8">
        <v>1.9799999999999999E-11</v>
      </c>
      <c r="G130" s="7">
        <v>795</v>
      </c>
      <c r="H130" s="8">
        <v>1.9799999999999999E-11</v>
      </c>
      <c r="I130" s="7">
        <v>216</v>
      </c>
      <c r="J130" s="13">
        <f t="shared" si="4"/>
        <v>2.2000000000000002</v>
      </c>
      <c r="K130" s="14">
        <f t="shared" si="5"/>
        <v>2.8128169639124403E-11</v>
      </c>
      <c r="L130" s="14">
        <f t="shared" si="6"/>
        <v>2.8124999999999993E-11</v>
      </c>
      <c r="M130" s="14">
        <f t="shared" si="7"/>
        <v>2.8126584819562198E-11</v>
      </c>
    </row>
    <row r="131" spans="1:13">
      <c r="A131" s="7" t="s">
        <v>277</v>
      </c>
      <c r="B131" s="7" t="s">
        <v>278</v>
      </c>
      <c r="C131" s="7">
        <v>5</v>
      </c>
      <c r="D131" s="7" t="s">
        <v>28</v>
      </c>
      <c r="E131" s="8">
        <v>0.35</v>
      </c>
      <c r="F131" s="8">
        <v>4.7799999999999999E-11</v>
      </c>
      <c r="G131" s="10">
        <v>1910</v>
      </c>
      <c r="H131" s="8">
        <v>4.8599999999999999E-11</v>
      </c>
      <c r="I131" s="7">
        <v>530</v>
      </c>
      <c r="J131" s="13">
        <f t="shared" si="4"/>
        <v>5</v>
      </c>
      <c r="K131" s="14">
        <f t="shared" si="5"/>
        <v>2.7823898185936229E-11</v>
      </c>
      <c r="L131" s="14">
        <f t="shared" si="6"/>
        <v>2.7771428628669753E-11</v>
      </c>
      <c r="M131" s="14">
        <f t="shared" si="7"/>
        <v>2.7797663407302989E-11</v>
      </c>
    </row>
    <row r="132" spans="1:13">
      <c r="A132" s="7" t="s">
        <v>279</v>
      </c>
      <c r="B132" s="7" t="s">
        <v>280</v>
      </c>
      <c r="C132" s="7">
        <v>6.6</v>
      </c>
      <c r="D132" s="7" t="s">
        <v>28</v>
      </c>
      <c r="E132" s="8">
        <v>0.42</v>
      </c>
      <c r="F132" s="8">
        <v>7.4500000000000001E-11</v>
      </c>
      <c r="G132" s="10">
        <v>2990</v>
      </c>
      <c r="H132" s="8">
        <v>7.8300000000000004E-11</v>
      </c>
      <c r="I132" s="7">
        <v>854</v>
      </c>
      <c r="J132" s="13">
        <f t="shared" ref="J132:J195" si="8">IF(D132="years",C132,IF(D132="days",C132/365,"NO DAYS?"))</f>
        <v>6.6</v>
      </c>
      <c r="K132" s="14">
        <f t="shared" ref="K132:K195" si="9">IFERROR((F132/$E132)/($J132*(1-EXP(-K$217/$J132))),"")</f>
        <v>2.8239918140597396E-11</v>
      </c>
      <c r="L132" s="14">
        <f t="shared" ref="L132:L195" si="10">IFERROR((H132/$E132)/($J132*(1-EXP(-L$217/$J132))),"")</f>
        <v>2.8246760672655493E-11</v>
      </c>
      <c r="M132" s="14">
        <f t="shared" ref="M132:M195" si="11">IFERROR(AVERAGE(K132:L132),"")</f>
        <v>2.8243339406626446E-11</v>
      </c>
    </row>
    <row r="133" spans="1:13">
      <c r="A133" s="7" t="s">
        <v>281</v>
      </c>
      <c r="B133" s="7" t="s">
        <v>282</v>
      </c>
      <c r="C133" s="7">
        <v>6</v>
      </c>
      <c r="D133" s="7" t="s">
        <v>28</v>
      </c>
      <c r="E133" s="8">
        <v>0.48</v>
      </c>
      <c r="F133" s="8">
        <v>7.8600000000000005E-11</v>
      </c>
      <c r="G133" s="10">
        <v>3150</v>
      </c>
      <c r="H133" s="8">
        <v>8.1500000000000003E-11</v>
      </c>
      <c r="I133" s="7">
        <v>889</v>
      </c>
      <c r="J133" s="13">
        <f t="shared" si="8"/>
        <v>6</v>
      </c>
      <c r="K133" s="14">
        <f t="shared" si="9"/>
        <v>2.8301286575686391E-11</v>
      </c>
      <c r="L133" s="14">
        <f t="shared" si="10"/>
        <v>2.8298612746133797E-11</v>
      </c>
      <c r="M133" s="14">
        <f t="shared" si="11"/>
        <v>2.8299949660910096E-11</v>
      </c>
    </row>
    <row r="134" spans="1:13">
      <c r="A134" s="7" t="s">
        <v>283</v>
      </c>
      <c r="B134" s="7" t="s">
        <v>284</v>
      </c>
      <c r="C134" s="7">
        <v>3.7</v>
      </c>
      <c r="D134" s="7" t="s">
        <v>28</v>
      </c>
      <c r="E134" s="8">
        <v>0.32</v>
      </c>
      <c r="F134" s="8">
        <v>3.3199999999999999E-11</v>
      </c>
      <c r="G134" s="10">
        <v>1330</v>
      </c>
      <c r="H134" s="8">
        <v>3.3299999999999997E-11</v>
      </c>
      <c r="I134" s="7">
        <v>363</v>
      </c>
      <c r="J134" s="13">
        <f t="shared" si="8"/>
        <v>3.7</v>
      </c>
      <c r="K134" s="14">
        <f t="shared" si="9"/>
        <v>2.8167073594010839E-11</v>
      </c>
      <c r="L134" s="14">
        <f t="shared" si="10"/>
        <v>2.812500000005145E-11</v>
      </c>
      <c r="M134" s="14">
        <f t="shared" si="11"/>
        <v>2.8146036797031146E-11</v>
      </c>
    </row>
    <row r="135" spans="1:13">
      <c r="A135" s="7" t="s">
        <v>285</v>
      </c>
      <c r="B135" s="7" t="s">
        <v>286</v>
      </c>
      <c r="C135" s="7">
        <v>3.8</v>
      </c>
      <c r="D135" s="7" t="s">
        <v>28</v>
      </c>
      <c r="E135" s="8">
        <v>0.3</v>
      </c>
      <c r="F135" s="8">
        <v>3.5299999999999997E-11</v>
      </c>
      <c r="G135" s="10">
        <v>1410</v>
      </c>
      <c r="H135" s="8">
        <v>3.55E-11</v>
      </c>
      <c r="I135" s="7">
        <v>387</v>
      </c>
      <c r="J135" s="13">
        <f t="shared" si="8"/>
        <v>3.8</v>
      </c>
      <c r="K135" s="14">
        <f t="shared" si="9"/>
        <v>3.1126112061016517E-11</v>
      </c>
      <c r="L135" s="14">
        <f t="shared" si="10"/>
        <v>3.1140350877309002E-11</v>
      </c>
      <c r="M135" s="14">
        <f t="shared" si="11"/>
        <v>3.113323146916276E-11</v>
      </c>
    </row>
    <row r="136" spans="1:13">
      <c r="A136" s="7" t="s">
        <v>287</v>
      </c>
      <c r="B136" s="7" t="s">
        <v>288</v>
      </c>
      <c r="C136" s="7">
        <v>105</v>
      </c>
      <c r="D136" s="7" t="s">
        <v>73</v>
      </c>
      <c r="E136" s="8">
        <v>0.17</v>
      </c>
      <c r="F136" s="8">
        <v>1.5399999999999999E-12</v>
      </c>
      <c r="G136" s="7">
        <v>62</v>
      </c>
      <c r="H136" s="8">
        <v>1.5399999999999999E-12</v>
      </c>
      <c r="I136" s="7">
        <v>17</v>
      </c>
      <c r="J136" s="13">
        <f t="shared" si="8"/>
        <v>0.28767123287671231</v>
      </c>
      <c r="K136" s="14">
        <f t="shared" si="9"/>
        <v>3.1490196078431368E-11</v>
      </c>
      <c r="L136" s="14">
        <f t="shared" si="10"/>
        <v>3.1490196078431368E-11</v>
      </c>
      <c r="M136" s="14">
        <f t="shared" si="11"/>
        <v>3.1490196078431368E-11</v>
      </c>
    </row>
    <row r="137" spans="1:13">
      <c r="A137" s="7" t="s">
        <v>289</v>
      </c>
      <c r="B137" s="7" t="s">
        <v>290</v>
      </c>
      <c r="C137" s="7">
        <v>5.7</v>
      </c>
      <c r="D137" s="7" t="s">
        <v>28</v>
      </c>
      <c r="E137" s="8">
        <v>0.37</v>
      </c>
      <c r="F137" s="8">
        <v>6.3999999999999999E-11</v>
      </c>
      <c r="G137" s="10">
        <v>2560</v>
      </c>
      <c r="H137" s="8">
        <v>6.59E-11</v>
      </c>
      <c r="I137" s="7">
        <v>719</v>
      </c>
      <c r="J137" s="13">
        <f t="shared" si="8"/>
        <v>5.7</v>
      </c>
      <c r="K137" s="14">
        <f t="shared" si="9"/>
        <v>3.1282536176511313E-11</v>
      </c>
      <c r="L137" s="14">
        <f t="shared" si="10"/>
        <v>3.1247037261138158E-11</v>
      </c>
      <c r="M137" s="14">
        <f t="shared" si="11"/>
        <v>3.1264786718824735E-11</v>
      </c>
    </row>
    <row r="138" spans="1:13">
      <c r="A138" s="7" t="s">
        <v>291</v>
      </c>
      <c r="B138" s="7" t="s">
        <v>292</v>
      </c>
      <c r="C138" s="7">
        <v>3.5</v>
      </c>
      <c r="D138" s="7" t="s">
        <v>28</v>
      </c>
      <c r="E138" s="8">
        <v>0.38</v>
      </c>
      <c r="F138" s="8">
        <v>4.0799999999999997E-11</v>
      </c>
      <c r="G138" s="10">
        <v>1640</v>
      </c>
      <c r="H138" s="8">
        <v>4.0900000000000002E-11</v>
      </c>
      <c r="I138" s="7">
        <v>446</v>
      </c>
      <c r="J138" s="13">
        <f t="shared" si="8"/>
        <v>3.5</v>
      </c>
      <c r="K138" s="14">
        <f t="shared" si="9"/>
        <v>3.0778213844848058E-11</v>
      </c>
      <c r="L138" s="14">
        <f t="shared" si="10"/>
        <v>3.0751879699260132E-11</v>
      </c>
      <c r="M138" s="14">
        <f t="shared" si="11"/>
        <v>3.0765046772054095E-11</v>
      </c>
    </row>
    <row r="139" spans="1:13">
      <c r="A139" s="7" t="s">
        <v>293</v>
      </c>
      <c r="B139" s="7" t="s">
        <v>294</v>
      </c>
      <c r="C139" s="7">
        <v>3.8</v>
      </c>
      <c r="D139" s="7" t="s">
        <v>28</v>
      </c>
      <c r="E139" s="8">
        <v>0.32</v>
      </c>
      <c r="F139" s="8">
        <v>3.7700000000000003E-11</v>
      </c>
      <c r="G139" s="10">
        <v>1510</v>
      </c>
      <c r="H139" s="8">
        <v>3.79E-11</v>
      </c>
      <c r="I139" s="7">
        <v>413</v>
      </c>
      <c r="J139" s="13">
        <f t="shared" si="8"/>
        <v>3.8</v>
      </c>
      <c r="K139" s="14">
        <f t="shared" si="9"/>
        <v>3.1164689041262106E-11</v>
      </c>
      <c r="L139" s="14">
        <f t="shared" si="10"/>
        <v>3.1167763158010854E-11</v>
      </c>
      <c r="M139" s="14">
        <f t="shared" si="11"/>
        <v>3.1166226099636477E-11</v>
      </c>
    </row>
    <row r="140" spans="1:13">
      <c r="A140" s="7" t="s">
        <v>295</v>
      </c>
      <c r="B140" s="7" t="s">
        <v>296</v>
      </c>
      <c r="C140" s="7">
        <v>97.1</v>
      </c>
      <c r="D140" s="7" t="s">
        <v>73</v>
      </c>
      <c r="E140" s="8">
        <v>0.15</v>
      </c>
      <c r="F140" s="8">
        <v>1.2499999999999999E-12</v>
      </c>
      <c r="G140" s="7">
        <v>50</v>
      </c>
      <c r="H140" s="8">
        <v>1.2499999999999999E-12</v>
      </c>
      <c r="I140" s="7">
        <v>14</v>
      </c>
      <c r="J140" s="13">
        <f t="shared" si="8"/>
        <v>0.26602739726027397</v>
      </c>
      <c r="K140" s="14">
        <f t="shared" si="9"/>
        <v>3.1325094404394095E-11</v>
      </c>
      <c r="L140" s="14">
        <f t="shared" si="10"/>
        <v>3.1325094404394095E-11</v>
      </c>
      <c r="M140" s="14">
        <f t="shared" si="11"/>
        <v>3.1325094404394095E-11</v>
      </c>
    </row>
    <row r="141" spans="1:13">
      <c r="A141" s="7" t="s">
        <v>297</v>
      </c>
      <c r="B141" s="7" t="s">
        <v>298</v>
      </c>
      <c r="C141" s="7">
        <v>19.3</v>
      </c>
      <c r="D141" s="7" t="s">
        <v>73</v>
      </c>
      <c r="E141" s="8">
        <v>0.05</v>
      </c>
      <c r="F141" s="8">
        <v>8.5099999999999998E-14</v>
      </c>
      <c r="G141" s="7">
        <v>3</v>
      </c>
      <c r="H141" s="8">
        <v>8.5099999999999998E-14</v>
      </c>
      <c r="I141" s="7">
        <v>1</v>
      </c>
      <c r="J141" s="13">
        <f t="shared" si="8"/>
        <v>5.2876712328767124E-2</v>
      </c>
      <c r="K141" s="14">
        <f t="shared" si="9"/>
        <v>3.2188082901554398E-11</v>
      </c>
      <c r="L141" s="14">
        <f t="shared" si="10"/>
        <v>3.2188082901554398E-11</v>
      </c>
      <c r="M141" s="14">
        <f t="shared" si="11"/>
        <v>3.2188082901554398E-11</v>
      </c>
    </row>
    <row r="142" spans="1:13">
      <c r="A142" s="7" t="s">
        <v>299</v>
      </c>
      <c r="B142" s="7" t="s">
        <v>300</v>
      </c>
      <c r="C142" s="7">
        <v>0.6</v>
      </c>
      <c r="D142" s="7" t="s">
        <v>28</v>
      </c>
      <c r="E142" s="8">
        <v>0.26</v>
      </c>
      <c r="F142" s="8">
        <v>5.3499999999999996E-12</v>
      </c>
      <c r="G142" s="7">
        <v>215</v>
      </c>
      <c r="H142" s="8">
        <v>5.3499999999999996E-12</v>
      </c>
      <c r="I142" s="7">
        <v>58</v>
      </c>
      <c r="J142" s="13">
        <f t="shared" si="8"/>
        <v>0.6</v>
      </c>
      <c r="K142" s="14">
        <f t="shared" si="9"/>
        <v>3.4294871794871907E-11</v>
      </c>
      <c r="L142" s="14">
        <f t="shared" si="10"/>
        <v>3.4294871794871797E-11</v>
      </c>
      <c r="M142" s="14">
        <f t="shared" si="11"/>
        <v>3.4294871794871848E-11</v>
      </c>
    </row>
    <row r="143" spans="1:13">
      <c r="A143" s="7" t="s">
        <v>301</v>
      </c>
      <c r="B143" s="7" t="s">
        <v>302</v>
      </c>
      <c r="C143" s="7">
        <v>5</v>
      </c>
      <c r="D143" s="7" t="s">
        <v>28</v>
      </c>
      <c r="E143" s="8">
        <v>0.3</v>
      </c>
      <c r="F143" s="8">
        <v>5.6499999999999999E-11</v>
      </c>
      <c r="G143" s="10">
        <v>2260</v>
      </c>
      <c r="H143" s="8">
        <v>5.7500000000000002E-11</v>
      </c>
      <c r="I143" s="7">
        <v>627</v>
      </c>
      <c r="J143" s="13">
        <f t="shared" si="8"/>
        <v>5</v>
      </c>
      <c r="K143" s="14">
        <f t="shared" si="9"/>
        <v>3.8369427240368822E-11</v>
      </c>
      <c r="L143" s="14">
        <f t="shared" si="10"/>
        <v>3.833333341234422E-11</v>
      </c>
      <c r="M143" s="14">
        <f t="shared" si="11"/>
        <v>3.8351380326356521E-11</v>
      </c>
    </row>
    <row r="144" spans="1:13">
      <c r="A144" s="7" t="s">
        <v>303</v>
      </c>
      <c r="B144" s="7" t="s">
        <v>304</v>
      </c>
      <c r="C144" s="7">
        <v>4</v>
      </c>
      <c r="D144" s="7" t="s">
        <v>73</v>
      </c>
      <c r="E144" s="8">
        <v>0.01</v>
      </c>
      <c r="F144" s="8">
        <v>1.7299999999999999E-15</v>
      </c>
      <c r="G144" s="7">
        <v>0</v>
      </c>
      <c r="H144" s="8">
        <v>1.7299999999999999E-15</v>
      </c>
      <c r="I144" s="7">
        <v>0</v>
      </c>
      <c r="J144" s="13">
        <f t="shared" si="8"/>
        <v>1.0958904109589041E-2</v>
      </c>
      <c r="K144" s="14">
        <f t="shared" si="9"/>
        <v>1.5786249999999998E-11</v>
      </c>
      <c r="L144" s="14">
        <f t="shared" si="10"/>
        <v>1.5786249999999998E-11</v>
      </c>
      <c r="M144" s="14">
        <f t="shared" si="11"/>
        <v>1.5786249999999998E-11</v>
      </c>
    </row>
    <row r="145" spans="1:13">
      <c r="A145" s="7" t="s">
        <v>305</v>
      </c>
      <c r="B145" s="7" t="s">
        <v>306</v>
      </c>
      <c r="C145" s="7">
        <v>0.3</v>
      </c>
      <c r="D145" s="7" t="s">
        <v>28</v>
      </c>
      <c r="E145" s="8">
        <v>0.16</v>
      </c>
      <c r="F145" s="8">
        <v>1.18E-12</v>
      </c>
      <c r="G145" s="7">
        <v>47</v>
      </c>
      <c r="H145" s="8">
        <v>1.18E-12</v>
      </c>
      <c r="I145" s="7">
        <v>13</v>
      </c>
      <c r="J145" s="13">
        <f t="shared" si="8"/>
        <v>0.3</v>
      </c>
      <c r="K145" s="14">
        <f t="shared" si="9"/>
        <v>2.4583333333333336E-11</v>
      </c>
      <c r="L145" s="14">
        <f t="shared" si="10"/>
        <v>2.4583333333333336E-11</v>
      </c>
      <c r="M145" s="14">
        <f t="shared" si="11"/>
        <v>2.4583333333333336E-11</v>
      </c>
    </row>
    <row r="146" spans="1:13">
      <c r="A146" s="7" t="s">
        <v>307</v>
      </c>
      <c r="B146" s="7" t="s">
        <v>308</v>
      </c>
      <c r="C146" s="7">
        <v>13.5</v>
      </c>
      <c r="D146" s="7" t="s">
        <v>28</v>
      </c>
      <c r="E146" s="8">
        <v>1.02</v>
      </c>
      <c r="F146" s="8">
        <v>2.0000000000000001E-10</v>
      </c>
      <c r="G146" s="10">
        <v>8010</v>
      </c>
      <c r="H146" s="8">
        <v>2.5799999999999999E-10</v>
      </c>
      <c r="I146" s="10">
        <v>2820</v>
      </c>
      <c r="J146" s="13">
        <f t="shared" si="8"/>
        <v>13.5</v>
      </c>
      <c r="K146" s="14">
        <f t="shared" si="9"/>
        <v>1.8796869874666271E-11</v>
      </c>
      <c r="L146" s="14">
        <f t="shared" si="10"/>
        <v>1.8747758488957447E-11</v>
      </c>
      <c r="M146" s="14">
        <f t="shared" si="11"/>
        <v>1.8772314181811857E-11</v>
      </c>
    </row>
    <row r="147" spans="1:13">
      <c r="A147" s="7" t="s">
        <v>309</v>
      </c>
      <c r="B147" s="7" t="s">
        <v>310</v>
      </c>
      <c r="C147" s="7">
        <v>4.7</v>
      </c>
      <c r="D147" s="7" t="s">
        <v>28</v>
      </c>
      <c r="E147" s="8">
        <v>0.36</v>
      </c>
      <c r="F147" s="8">
        <v>3.7999999999999998E-11</v>
      </c>
      <c r="G147" s="10">
        <v>1530</v>
      </c>
      <c r="H147" s="8">
        <v>3.8600000000000001E-11</v>
      </c>
      <c r="I147" s="7">
        <v>421</v>
      </c>
      <c r="J147" s="13">
        <f t="shared" si="8"/>
        <v>4.7</v>
      </c>
      <c r="K147" s="14">
        <f t="shared" si="9"/>
        <v>2.2781870822750658E-11</v>
      </c>
      <c r="L147" s="14">
        <f t="shared" si="10"/>
        <v>2.2813238783803919E-11</v>
      </c>
      <c r="M147" s="14">
        <f t="shared" si="11"/>
        <v>2.2797554803277288E-11</v>
      </c>
    </row>
    <row r="148" spans="1:13">
      <c r="A148" s="7" t="s">
        <v>311</v>
      </c>
      <c r="B148" s="7" t="s">
        <v>312</v>
      </c>
      <c r="C148" s="7">
        <v>4.7</v>
      </c>
      <c r="D148" s="7" t="s">
        <v>28</v>
      </c>
      <c r="E148" s="8">
        <v>0.42</v>
      </c>
      <c r="F148" s="8">
        <v>4.3899999999999998E-11</v>
      </c>
      <c r="G148" s="10">
        <v>1760</v>
      </c>
      <c r="H148" s="8">
        <v>4.4500000000000001E-11</v>
      </c>
      <c r="I148" s="7">
        <v>486</v>
      </c>
      <c r="J148" s="13">
        <f t="shared" si="8"/>
        <v>4.7</v>
      </c>
      <c r="K148" s="14">
        <f t="shared" si="9"/>
        <v>2.2559190882377908E-11</v>
      </c>
      <c r="L148" s="14">
        <f t="shared" si="10"/>
        <v>2.2543059790065308E-11</v>
      </c>
      <c r="M148" s="14">
        <f t="shared" si="11"/>
        <v>2.2551125336221608E-11</v>
      </c>
    </row>
    <row r="149" spans="1:13">
      <c r="A149" s="7" t="s">
        <v>313</v>
      </c>
      <c r="B149" s="7" t="s">
        <v>314</v>
      </c>
      <c r="C149" s="7">
        <v>4.7</v>
      </c>
      <c r="D149" s="7" t="s">
        <v>28</v>
      </c>
      <c r="E149" s="8">
        <v>0.35</v>
      </c>
      <c r="F149" s="8">
        <v>3.6799999999999998E-11</v>
      </c>
      <c r="G149" s="10">
        <v>1480</v>
      </c>
      <c r="H149" s="8">
        <v>3.7300000000000003E-11</v>
      </c>
      <c r="I149" s="7">
        <v>407</v>
      </c>
      <c r="J149" s="13">
        <f t="shared" si="8"/>
        <v>4.7</v>
      </c>
      <c r="K149" s="14">
        <f t="shared" si="9"/>
        <v>2.2692798846601557E-11</v>
      </c>
      <c r="L149" s="14">
        <f t="shared" si="10"/>
        <v>2.2674772049512882E-11</v>
      </c>
      <c r="M149" s="14">
        <f t="shared" si="11"/>
        <v>2.268378544805722E-11</v>
      </c>
    </row>
    <row r="150" spans="1:13">
      <c r="A150" s="7" t="s">
        <v>315</v>
      </c>
      <c r="B150" s="7" t="s">
        <v>316</v>
      </c>
      <c r="C150" s="7">
        <v>0.8</v>
      </c>
      <c r="D150" s="7" t="s">
        <v>28</v>
      </c>
      <c r="E150" s="8">
        <v>0.3</v>
      </c>
      <c r="F150" s="8">
        <v>5.2099999999999998E-12</v>
      </c>
      <c r="G150" s="7">
        <v>209</v>
      </c>
      <c r="H150" s="8">
        <v>5.2099999999999998E-12</v>
      </c>
      <c r="I150" s="7">
        <v>57</v>
      </c>
      <c r="J150" s="13">
        <f t="shared" si="8"/>
        <v>0.8</v>
      </c>
      <c r="K150" s="14">
        <f t="shared" si="9"/>
        <v>2.1708333333634814E-11</v>
      </c>
      <c r="L150" s="14">
        <f t="shared" si="10"/>
        <v>2.1708333333333329E-11</v>
      </c>
      <c r="M150" s="14">
        <f t="shared" si="11"/>
        <v>2.170833333348407E-11</v>
      </c>
    </row>
    <row r="151" spans="1:13">
      <c r="A151" s="7" t="s">
        <v>317</v>
      </c>
      <c r="B151" s="7" t="s">
        <v>318</v>
      </c>
      <c r="C151" s="7">
        <v>0.8</v>
      </c>
      <c r="D151" s="7" t="s">
        <v>28</v>
      </c>
      <c r="E151" s="8">
        <v>0.35</v>
      </c>
      <c r="F151" s="8">
        <v>5.9199999999999998E-12</v>
      </c>
      <c r="G151" s="7">
        <v>237</v>
      </c>
      <c r="H151" s="8">
        <v>5.9199999999999998E-12</v>
      </c>
      <c r="I151" s="7">
        <v>65</v>
      </c>
      <c r="J151" s="13">
        <f t="shared" si="8"/>
        <v>0.8</v>
      </c>
      <c r="K151" s="14">
        <f t="shared" si="9"/>
        <v>2.1142857143150774E-11</v>
      </c>
      <c r="L151" s="14">
        <f t="shared" si="10"/>
        <v>2.1142857142857141E-11</v>
      </c>
      <c r="M151" s="14">
        <f t="shared" si="11"/>
        <v>2.1142857143003959E-11</v>
      </c>
    </row>
    <row r="152" spans="1:13">
      <c r="A152" s="7" t="s">
        <v>319</v>
      </c>
      <c r="B152" s="7" t="s">
        <v>320</v>
      </c>
      <c r="C152" s="7">
        <v>0.8</v>
      </c>
      <c r="D152" s="7" t="s">
        <v>28</v>
      </c>
      <c r="E152" s="8">
        <v>0.24</v>
      </c>
      <c r="F152" s="8">
        <v>4.0600000000000001E-12</v>
      </c>
      <c r="G152" s="7">
        <v>163</v>
      </c>
      <c r="H152" s="8">
        <v>4.0600000000000001E-12</v>
      </c>
      <c r="I152" s="7">
        <v>44</v>
      </c>
      <c r="J152" s="13">
        <f t="shared" si="8"/>
        <v>0.8</v>
      </c>
      <c r="K152" s="14">
        <f t="shared" si="9"/>
        <v>2.1145833333627003E-11</v>
      </c>
      <c r="L152" s="14">
        <f t="shared" si="10"/>
        <v>2.1145833333333331E-11</v>
      </c>
      <c r="M152" s="14">
        <f t="shared" si="11"/>
        <v>2.1145833333480169E-11</v>
      </c>
    </row>
    <row r="153" spans="1:13">
      <c r="A153" s="7" t="s">
        <v>321</v>
      </c>
      <c r="B153" s="7" t="s">
        <v>322</v>
      </c>
      <c r="C153" s="7">
        <v>25</v>
      </c>
      <c r="D153" s="7" t="s">
        <v>28</v>
      </c>
      <c r="E153" s="8">
        <v>0.65</v>
      </c>
      <c r="F153" s="8">
        <v>2.7499999999999998E-10</v>
      </c>
      <c r="G153" s="10">
        <v>11000</v>
      </c>
      <c r="H153" s="8">
        <v>4.9099999999999996E-10</v>
      </c>
      <c r="I153" s="10">
        <v>5350</v>
      </c>
      <c r="J153" s="13">
        <f t="shared" si="8"/>
        <v>25</v>
      </c>
      <c r="K153" s="14">
        <f t="shared" si="9"/>
        <v>3.0731736046272361E-11</v>
      </c>
      <c r="L153" s="14">
        <f t="shared" si="10"/>
        <v>3.0779123934683881E-11</v>
      </c>
      <c r="M153" s="14">
        <f t="shared" si="11"/>
        <v>3.0755429990478121E-11</v>
      </c>
    </row>
    <row r="154" spans="1:13">
      <c r="A154" s="7" t="s">
        <v>323</v>
      </c>
      <c r="B154" s="7" t="s">
        <v>324</v>
      </c>
      <c r="C154" s="7">
        <v>12.9</v>
      </c>
      <c r="D154" s="7" t="s">
        <v>28</v>
      </c>
      <c r="E154" s="8">
        <v>0.86</v>
      </c>
      <c r="F154" s="8">
        <v>2.1E-10</v>
      </c>
      <c r="G154" s="10">
        <v>8430</v>
      </c>
      <c r="H154" s="8">
        <v>2.6700000000000001E-10</v>
      </c>
      <c r="I154" s="10">
        <v>2910</v>
      </c>
      <c r="J154" s="13">
        <f t="shared" si="8"/>
        <v>12.9</v>
      </c>
      <c r="K154" s="14">
        <f t="shared" si="9"/>
        <v>2.4026818136333422E-11</v>
      </c>
      <c r="L154" s="14">
        <f t="shared" si="10"/>
        <v>2.4077414364384287E-11</v>
      </c>
      <c r="M154" s="14">
        <f t="shared" si="11"/>
        <v>2.4052116250358856E-11</v>
      </c>
    </row>
    <row r="155" spans="1:13">
      <c r="A155" s="7" t="s">
        <v>325</v>
      </c>
      <c r="B155" s="7" t="s">
        <v>326</v>
      </c>
      <c r="C155" s="7">
        <v>1.9</v>
      </c>
      <c r="D155" s="7" t="s">
        <v>28</v>
      </c>
      <c r="E155" s="8">
        <v>0.26</v>
      </c>
      <c r="F155" s="8">
        <v>1.6700000000000001E-11</v>
      </c>
      <c r="G155" s="7">
        <v>668</v>
      </c>
      <c r="H155" s="8">
        <v>1.6700000000000001E-11</v>
      </c>
      <c r="I155" s="7">
        <v>182</v>
      </c>
      <c r="J155" s="13">
        <f t="shared" si="8"/>
        <v>1.9</v>
      </c>
      <c r="K155" s="14">
        <f t="shared" si="9"/>
        <v>3.3806574751045536E-11</v>
      </c>
      <c r="L155" s="14">
        <f t="shared" si="10"/>
        <v>3.3805668016194333E-11</v>
      </c>
      <c r="M155" s="14">
        <f t="shared" si="11"/>
        <v>3.3806121383619938E-11</v>
      </c>
    </row>
    <row r="156" spans="1:13">
      <c r="A156" s="7" t="s">
        <v>327</v>
      </c>
      <c r="B156" s="7" t="s">
        <v>328</v>
      </c>
      <c r="C156" s="7">
        <v>12.9</v>
      </c>
      <c r="D156" s="7" t="s">
        <v>28</v>
      </c>
      <c r="E156" s="8">
        <v>1.24</v>
      </c>
      <c r="F156" s="8">
        <v>1.9699999999999999E-10</v>
      </c>
      <c r="G156" s="10">
        <v>7900</v>
      </c>
      <c r="H156" s="8">
        <v>2.5000000000000002E-10</v>
      </c>
      <c r="I156" s="10">
        <v>2730</v>
      </c>
      <c r="J156" s="13">
        <f t="shared" si="8"/>
        <v>12.9</v>
      </c>
      <c r="K156" s="14">
        <f t="shared" si="9"/>
        <v>1.5632194810513087E-11</v>
      </c>
      <c r="L156" s="14">
        <f t="shared" si="10"/>
        <v>1.5635629117864633E-11</v>
      </c>
      <c r="M156" s="14">
        <f t="shared" si="11"/>
        <v>1.5633911964188862E-11</v>
      </c>
    </row>
    <row r="157" spans="1:13">
      <c r="A157" s="7" t="s">
        <v>329</v>
      </c>
      <c r="B157" s="7" t="s">
        <v>330</v>
      </c>
      <c r="C157" s="7">
        <v>12.9</v>
      </c>
      <c r="D157" s="7" t="s">
        <v>28</v>
      </c>
      <c r="E157" s="8">
        <v>1.76</v>
      </c>
      <c r="F157" s="8">
        <v>2.0600000000000001E-10</v>
      </c>
      <c r="G157" s="10">
        <v>8270</v>
      </c>
      <c r="H157" s="8">
        <v>2.6200000000000003E-10</v>
      </c>
      <c r="I157" s="10">
        <v>2850</v>
      </c>
      <c r="J157" s="13">
        <f t="shared" si="8"/>
        <v>12.9</v>
      </c>
      <c r="K157" s="14">
        <f t="shared" si="9"/>
        <v>1.1516750814482762E-11</v>
      </c>
      <c r="L157" s="14">
        <f t="shared" si="10"/>
        <v>1.1544779972299685E-11</v>
      </c>
      <c r="M157" s="14">
        <f t="shared" si="11"/>
        <v>1.1530765393391225E-11</v>
      </c>
    </row>
    <row r="158" spans="1:13">
      <c r="A158" s="7" t="s">
        <v>331</v>
      </c>
      <c r="B158" s="7" t="s">
        <v>332</v>
      </c>
      <c r="C158" s="7">
        <v>25</v>
      </c>
      <c r="D158" s="7" t="s">
        <v>28</v>
      </c>
      <c r="E158" s="8">
        <v>0.92</v>
      </c>
      <c r="F158" s="8">
        <v>2.7299999999999999E-10</v>
      </c>
      <c r="G158" s="10">
        <v>10900</v>
      </c>
      <c r="H158" s="8">
        <v>4.8599999999999998E-10</v>
      </c>
      <c r="I158" s="10">
        <v>5300</v>
      </c>
      <c r="J158" s="13">
        <f t="shared" si="8"/>
        <v>25</v>
      </c>
      <c r="K158" s="14">
        <f t="shared" si="9"/>
        <v>2.1554729491743202E-11</v>
      </c>
      <c r="L158" s="14">
        <f t="shared" si="10"/>
        <v>2.1524672918991052E-11</v>
      </c>
      <c r="M158" s="14">
        <f t="shared" si="11"/>
        <v>2.1539701205367129E-11</v>
      </c>
    </row>
    <row r="159" spans="1:13">
      <c r="A159" s="7" t="s">
        <v>333</v>
      </c>
      <c r="B159" s="7" t="s">
        <v>334</v>
      </c>
      <c r="C159" s="7">
        <v>13.5</v>
      </c>
      <c r="D159" s="7" t="s">
        <v>28</v>
      </c>
      <c r="E159" s="8">
        <v>1.71</v>
      </c>
      <c r="F159" s="8">
        <v>2.7599999999999998E-10</v>
      </c>
      <c r="G159" s="10">
        <v>11100</v>
      </c>
      <c r="H159" s="8">
        <v>3.5700000000000001E-10</v>
      </c>
      <c r="I159" s="10">
        <v>3890</v>
      </c>
      <c r="J159" s="13">
        <f t="shared" si="8"/>
        <v>13.5</v>
      </c>
      <c r="K159" s="14">
        <f t="shared" si="9"/>
        <v>1.5472791833672657E-11</v>
      </c>
      <c r="L159" s="14">
        <f t="shared" si="10"/>
        <v>1.5473976100840849E-11</v>
      </c>
      <c r="M159" s="14">
        <f t="shared" si="11"/>
        <v>1.5473383967256755E-11</v>
      </c>
    </row>
    <row r="160" spans="1:13">
      <c r="A160" s="7" t="s">
        <v>335</v>
      </c>
      <c r="B160" s="7" t="s">
        <v>336</v>
      </c>
      <c r="C160" s="7">
        <v>25</v>
      </c>
      <c r="D160" s="7" t="s">
        <v>28</v>
      </c>
      <c r="E160" s="8">
        <v>1.65</v>
      </c>
      <c r="F160" s="8">
        <v>3.7699999999999999E-10</v>
      </c>
      <c r="G160" s="10">
        <v>15100</v>
      </c>
      <c r="H160" s="8">
        <v>6.7299999999999995E-10</v>
      </c>
      <c r="I160" s="10">
        <v>7330</v>
      </c>
      <c r="J160" s="13">
        <f t="shared" si="8"/>
        <v>25</v>
      </c>
      <c r="K160" s="14">
        <f t="shared" si="9"/>
        <v>1.6596830673584665E-11</v>
      </c>
      <c r="L160" s="14">
        <f t="shared" si="10"/>
        <v>1.6619549176359273E-11</v>
      </c>
      <c r="M160" s="14">
        <f t="shared" si="11"/>
        <v>1.6608189924971969E-11</v>
      </c>
    </row>
    <row r="161" spans="1:13">
      <c r="A161" s="7" t="s">
        <v>337</v>
      </c>
      <c r="B161" s="7" t="s">
        <v>338</v>
      </c>
      <c r="C161" s="7">
        <v>0.8</v>
      </c>
      <c r="D161" s="7" t="s">
        <v>28</v>
      </c>
      <c r="E161" s="8">
        <v>0.28000000000000003</v>
      </c>
      <c r="F161" s="8">
        <v>5.5599999999999997E-12</v>
      </c>
      <c r="G161" s="7">
        <v>223</v>
      </c>
      <c r="H161" s="8">
        <v>5.5599999999999997E-12</v>
      </c>
      <c r="I161" s="7">
        <v>61</v>
      </c>
      <c r="J161" s="13">
        <f t="shared" si="8"/>
        <v>0.8</v>
      </c>
      <c r="K161" s="14">
        <f t="shared" si="9"/>
        <v>2.4821428571773284E-11</v>
      </c>
      <c r="L161" s="14">
        <f t="shared" si="10"/>
        <v>2.4821428571428566E-11</v>
      </c>
      <c r="M161" s="14">
        <f t="shared" si="11"/>
        <v>2.4821428571600927E-11</v>
      </c>
    </row>
    <row r="162" spans="1:13">
      <c r="A162" s="7" t="s">
        <v>339</v>
      </c>
      <c r="B162" s="7" t="s">
        <v>340</v>
      </c>
      <c r="C162" s="7">
        <v>3.6</v>
      </c>
      <c r="D162" s="7" t="s">
        <v>73</v>
      </c>
      <c r="E162" s="8">
        <v>0.01</v>
      </c>
      <c r="F162" s="8">
        <v>4.9699999999999999E-15</v>
      </c>
      <c r="G162" s="7">
        <v>0</v>
      </c>
      <c r="H162" s="8">
        <v>4.9699999999999999E-15</v>
      </c>
      <c r="I162" s="7">
        <v>0</v>
      </c>
      <c r="J162" s="13">
        <f t="shared" si="8"/>
        <v>9.8630136986301367E-3</v>
      </c>
      <c r="K162" s="14">
        <f t="shared" si="9"/>
        <v>5.0390277777777779E-11</v>
      </c>
      <c r="L162" s="14">
        <f t="shared" si="10"/>
        <v>5.0390277777777779E-11</v>
      </c>
      <c r="M162" s="14">
        <f t="shared" si="11"/>
        <v>5.0390277777777779E-11</v>
      </c>
    </row>
    <row r="163" spans="1:13">
      <c r="A163" s="7" t="s">
        <v>341</v>
      </c>
      <c r="B163" s="7" t="s">
        <v>342</v>
      </c>
      <c r="C163" s="7">
        <v>6.2</v>
      </c>
      <c r="D163" s="7" t="s">
        <v>28</v>
      </c>
      <c r="E163" s="8">
        <v>0.34</v>
      </c>
      <c r="F163" s="8">
        <v>7.6799999999999996E-11</v>
      </c>
      <c r="G163" s="10">
        <v>3080</v>
      </c>
      <c r="H163" s="8">
        <v>7.9900000000000003E-11</v>
      </c>
      <c r="I163" s="7">
        <v>871</v>
      </c>
      <c r="J163" s="13">
        <f t="shared" si="8"/>
        <v>6.2</v>
      </c>
      <c r="K163" s="14">
        <f t="shared" si="9"/>
        <v>3.793974592295008E-11</v>
      </c>
      <c r="L163" s="14">
        <f t="shared" si="10"/>
        <v>3.7903229555547149E-11</v>
      </c>
      <c r="M163" s="14">
        <f t="shared" si="11"/>
        <v>3.7921487739248614E-11</v>
      </c>
    </row>
    <row r="164" spans="1:13">
      <c r="A164" s="7" t="s">
        <v>343</v>
      </c>
      <c r="B164" s="7" t="s">
        <v>344</v>
      </c>
      <c r="C164" s="7">
        <v>1</v>
      </c>
      <c r="D164" s="7" t="s">
        <v>28</v>
      </c>
      <c r="E164" s="8">
        <v>0.49</v>
      </c>
      <c r="F164" s="8">
        <v>5.0900000000000003E-12</v>
      </c>
      <c r="G164" s="7">
        <v>204</v>
      </c>
      <c r="H164" s="8">
        <v>5.0900000000000003E-12</v>
      </c>
      <c r="I164" s="7">
        <v>56</v>
      </c>
      <c r="J164" s="13">
        <f t="shared" si="8"/>
        <v>1</v>
      </c>
      <c r="K164" s="14">
        <f t="shared" si="9"/>
        <v>1.0387755123451576E-11</v>
      </c>
      <c r="L164" s="14">
        <f t="shared" si="10"/>
        <v>1.0387755102040817E-11</v>
      </c>
      <c r="M164" s="14">
        <f t="shared" si="11"/>
        <v>1.0387755112746196E-11</v>
      </c>
    </row>
    <row r="165" spans="1:13">
      <c r="A165" s="7" t="s">
        <v>345</v>
      </c>
      <c r="B165" s="7" t="s">
        <v>346</v>
      </c>
      <c r="C165" s="7">
        <v>73</v>
      </c>
      <c r="D165" s="7" t="s">
        <v>73</v>
      </c>
      <c r="E165" s="8">
        <v>7.0000000000000007E-2</v>
      </c>
      <c r="F165" s="8">
        <v>1.1499999999999999E-12</v>
      </c>
      <c r="G165" s="7">
        <v>46</v>
      </c>
      <c r="H165" s="8">
        <v>1.1499999999999999E-12</v>
      </c>
      <c r="I165" s="7">
        <v>13</v>
      </c>
      <c r="J165" s="13">
        <f t="shared" si="8"/>
        <v>0.2</v>
      </c>
      <c r="K165" s="14">
        <f t="shared" si="9"/>
        <v>8.2142857142857131E-11</v>
      </c>
      <c r="L165" s="14">
        <f t="shared" si="10"/>
        <v>8.2142857142857131E-11</v>
      </c>
      <c r="M165" s="14">
        <f t="shared" si="11"/>
        <v>8.2142857142857131E-11</v>
      </c>
    </row>
    <row r="166" spans="1:13">
      <c r="A166" s="7" t="s">
        <v>347</v>
      </c>
      <c r="B166" s="7" t="s">
        <v>348</v>
      </c>
      <c r="C166" s="7">
        <v>1.1000000000000001</v>
      </c>
      <c r="D166" s="7" t="s">
        <v>28</v>
      </c>
      <c r="E166" s="8">
        <v>0.17</v>
      </c>
      <c r="F166" s="8">
        <v>1.32E-11</v>
      </c>
      <c r="G166" s="7">
        <v>528</v>
      </c>
      <c r="H166" s="8">
        <v>1.32E-11</v>
      </c>
      <c r="I166" s="7">
        <v>144</v>
      </c>
      <c r="J166" s="13">
        <f t="shared" si="8"/>
        <v>1.1000000000000001</v>
      </c>
      <c r="K166" s="14">
        <f t="shared" si="9"/>
        <v>7.0588236190449885E-11</v>
      </c>
      <c r="L166" s="14">
        <f t="shared" si="10"/>
        <v>7.0588235294117632E-11</v>
      </c>
      <c r="M166" s="14">
        <f t="shared" si="11"/>
        <v>7.0588235742283765E-11</v>
      </c>
    </row>
    <row r="167" spans="1:13">
      <c r="A167" s="7" t="s">
        <v>349</v>
      </c>
      <c r="B167" s="7" t="s">
        <v>350</v>
      </c>
      <c r="C167" s="7">
        <v>0.9</v>
      </c>
      <c r="D167" s="7" t="s">
        <v>28</v>
      </c>
      <c r="E167" s="8">
        <v>0.19</v>
      </c>
      <c r="F167" s="8">
        <v>1.2000000000000001E-11</v>
      </c>
      <c r="G167" s="7">
        <v>479</v>
      </c>
      <c r="H167" s="8">
        <v>1.2000000000000001E-11</v>
      </c>
      <c r="I167" s="7">
        <v>130</v>
      </c>
      <c r="J167" s="13">
        <f t="shared" si="8"/>
        <v>0.9</v>
      </c>
      <c r="K167" s="14">
        <f t="shared" si="9"/>
        <v>7.0175438612165818E-11</v>
      </c>
      <c r="L167" s="14">
        <f t="shared" si="10"/>
        <v>7.0175438596491223E-11</v>
      </c>
      <c r="M167" s="14">
        <f t="shared" si="11"/>
        <v>7.0175438604328514E-11</v>
      </c>
    </row>
    <row r="168" spans="1:13">
      <c r="A168" s="7" t="s">
        <v>351</v>
      </c>
      <c r="B168" s="7" t="s">
        <v>352</v>
      </c>
      <c r="C168" s="7">
        <v>3.3</v>
      </c>
      <c r="D168" s="7" t="s">
        <v>28</v>
      </c>
      <c r="E168" s="8">
        <v>0.3</v>
      </c>
      <c r="F168" s="8">
        <v>5.6499999999999999E-11</v>
      </c>
      <c r="G168" s="10">
        <v>2260</v>
      </c>
      <c r="H168" s="8">
        <v>5.6599999999999997E-11</v>
      </c>
      <c r="I168" s="7">
        <v>617</v>
      </c>
      <c r="J168" s="13">
        <f t="shared" si="8"/>
        <v>3.3</v>
      </c>
      <c r="K168" s="14">
        <f t="shared" si="9"/>
        <v>5.7204163613749131E-11</v>
      </c>
      <c r="L168" s="14">
        <f t="shared" si="10"/>
        <v>5.7171717171721129E-11</v>
      </c>
      <c r="M168" s="14">
        <f t="shared" si="11"/>
        <v>5.718794039273513E-11</v>
      </c>
    </row>
    <row r="169" spans="1:13">
      <c r="A169" s="7" t="s">
        <v>353</v>
      </c>
      <c r="B169" s="7" t="s">
        <v>354</v>
      </c>
      <c r="C169" s="7">
        <v>4.4000000000000004</v>
      </c>
      <c r="D169" s="7" t="s">
        <v>28</v>
      </c>
      <c r="E169" s="8">
        <v>0.33</v>
      </c>
      <c r="F169" s="8">
        <v>6.8199999999999995E-11</v>
      </c>
      <c r="G169" s="10">
        <v>2730</v>
      </c>
      <c r="H169" s="8">
        <v>6.8900000000000002E-11</v>
      </c>
      <c r="I169" s="7">
        <v>751</v>
      </c>
      <c r="J169" s="13">
        <f t="shared" si="8"/>
        <v>4.4000000000000004</v>
      </c>
      <c r="K169" s="14">
        <f t="shared" si="9"/>
        <v>4.7473646171622028E-11</v>
      </c>
      <c r="L169" s="14">
        <f t="shared" si="10"/>
        <v>4.7451790640005028E-11</v>
      </c>
      <c r="M169" s="14">
        <f t="shared" si="11"/>
        <v>4.7462718405813531E-11</v>
      </c>
    </row>
    <row r="170" spans="1:13">
      <c r="A170" s="7" t="s">
        <v>355</v>
      </c>
      <c r="B170" s="7" t="s">
        <v>356</v>
      </c>
      <c r="C170" s="7">
        <v>2</v>
      </c>
      <c r="D170" s="7" t="s">
        <v>28</v>
      </c>
      <c r="E170" s="8">
        <v>0.28999999999999998</v>
      </c>
      <c r="F170" s="8">
        <v>2.03E-11</v>
      </c>
      <c r="G170" s="7">
        <v>815</v>
      </c>
      <c r="H170" s="8">
        <v>2.03E-11</v>
      </c>
      <c r="I170" s="7">
        <v>222</v>
      </c>
      <c r="J170" s="13">
        <f t="shared" si="8"/>
        <v>2</v>
      </c>
      <c r="K170" s="14">
        <f t="shared" si="9"/>
        <v>3.5001589069685341E-11</v>
      </c>
      <c r="L170" s="14">
        <f t="shared" si="10"/>
        <v>3.5000000000000002E-11</v>
      </c>
      <c r="M170" s="14">
        <f t="shared" si="11"/>
        <v>3.5000794534842668E-11</v>
      </c>
    </row>
    <row r="171" spans="1:13">
      <c r="A171" s="7" t="s">
        <v>357</v>
      </c>
      <c r="B171" s="7" t="s">
        <v>358</v>
      </c>
      <c r="C171" s="7">
        <v>2</v>
      </c>
      <c r="D171" s="7" t="s">
        <v>28</v>
      </c>
      <c r="E171" s="8">
        <v>0.56000000000000005</v>
      </c>
      <c r="F171" s="8">
        <v>2.1599999999999998E-11</v>
      </c>
      <c r="G171" s="7">
        <v>868</v>
      </c>
      <c r="H171" s="8">
        <v>2.1599999999999998E-11</v>
      </c>
      <c r="I171" s="7">
        <v>236</v>
      </c>
      <c r="J171" s="13">
        <f t="shared" si="8"/>
        <v>2</v>
      </c>
      <c r="K171" s="14">
        <f t="shared" si="9"/>
        <v>1.92865898955409E-11</v>
      </c>
      <c r="L171" s="14">
        <f t="shared" si="10"/>
        <v>1.9285714285714284E-11</v>
      </c>
      <c r="M171" s="14">
        <f t="shared" si="11"/>
        <v>1.9286152090627592E-11</v>
      </c>
    </row>
    <row r="172" spans="1:13">
      <c r="A172" s="7" t="s">
        <v>359</v>
      </c>
      <c r="B172" s="7" t="s">
        <v>360</v>
      </c>
      <c r="C172" s="7">
        <v>2</v>
      </c>
      <c r="D172" s="7" t="s">
        <v>28</v>
      </c>
      <c r="E172" s="8">
        <v>0.76</v>
      </c>
      <c r="F172" s="8">
        <v>2.03E-11</v>
      </c>
      <c r="G172" s="7">
        <v>812</v>
      </c>
      <c r="H172" s="8">
        <v>2.03E-11</v>
      </c>
      <c r="I172" s="7">
        <v>221</v>
      </c>
      <c r="J172" s="13">
        <f t="shared" si="8"/>
        <v>2</v>
      </c>
      <c r="K172" s="14">
        <f t="shared" si="9"/>
        <v>1.3355869513432563E-11</v>
      </c>
      <c r="L172" s="14">
        <f t="shared" si="10"/>
        <v>1.3355263157894737E-11</v>
      </c>
      <c r="M172" s="14">
        <f t="shared" si="11"/>
        <v>1.3355566335663649E-11</v>
      </c>
    </row>
    <row r="173" spans="1:13">
      <c r="A173" s="7" t="s">
        <v>361</v>
      </c>
      <c r="B173" s="7" t="s">
        <v>362</v>
      </c>
      <c r="C173" s="7">
        <v>40</v>
      </c>
      <c r="D173" s="7" t="s">
        <v>28</v>
      </c>
      <c r="E173" s="8">
        <v>0.48</v>
      </c>
      <c r="F173" s="8">
        <v>1.79E-10</v>
      </c>
      <c r="G173" s="10">
        <v>7170</v>
      </c>
      <c r="H173" s="8">
        <v>4.1700000000000001E-10</v>
      </c>
      <c r="I173" s="10">
        <v>4550</v>
      </c>
      <c r="J173" s="13">
        <f t="shared" si="8"/>
        <v>40</v>
      </c>
      <c r="K173" s="14">
        <f t="shared" si="9"/>
        <v>2.3694137540317027E-11</v>
      </c>
      <c r="L173" s="14">
        <f t="shared" si="10"/>
        <v>2.3660959857328974E-11</v>
      </c>
      <c r="M173" s="14">
        <f t="shared" si="11"/>
        <v>2.3677548698822999E-11</v>
      </c>
    </row>
    <row r="174" spans="1:13">
      <c r="A174" s="7" t="s">
        <v>363</v>
      </c>
      <c r="B174" s="7" t="s">
        <v>364</v>
      </c>
      <c r="C174" s="7">
        <v>20</v>
      </c>
      <c r="D174" s="7" t="s">
        <v>73</v>
      </c>
      <c r="E174" s="8">
        <v>0.06</v>
      </c>
      <c r="F174" s="8">
        <v>3.9099999999999999E-14</v>
      </c>
      <c r="G174" s="7">
        <v>2</v>
      </c>
      <c r="H174" s="8">
        <v>3.9099999999999999E-14</v>
      </c>
      <c r="I174" s="7">
        <v>0</v>
      </c>
      <c r="J174" s="13">
        <f t="shared" si="8"/>
        <v>5.4794520547945202E-2</v>
      </c>
      <c r="K174" s="14">
        <f t="shared" si="9"/>
        <v>1.1892916666666667E-11</v>
      </c>
      <c r="L174" s="14">
        <f t="shared" si="10"/>
        <v>1.1892916666666667E-11</v>
      </c>
      <c r="M174" s="14">
        <f t="shared" si="11"/>
        <v>1.1892916666666667E-11</v>
      </c>
    </row>
    <row r="175" spans="1:13">
      <c r="A175" s="7" t="s">
        <v>365</v>
      </c>
      <c r="B175" s="7" t="s">
        <v>366</v>
      </c>
      <c r="C175" s="7">
        <v>20</v>
      </c>
      <c r="D175" s="7" t="s">
        <v>73</v>
      </c>
      <c r="E175" s="8">
        <v>7.0000000000000007E-2</v>
      </c>
      <c r="F175" s="8">
        <v>2.9999999999999998E-14</v>
      </c>
      <c r="G175" s="7">
        <v>1</v>
      </c>
      <c r="H175" s="8">
        <v>2.9999999999999998E-14</v>
      </c>
      <c r="I175" s="7">
        <v>0</v>
      </c>
      <c r="J175" s="13">
        <f t="shared" si="8"/>
        <v>5.4794520547945202E-2</v>
      </c>
      <c r="K175" s="14">
        <f t="shared" si="9"/>
        <v>7.8214285714285703E-12</v>
      </c>
      <c r="L175" s="14">
        <f t="shared" si="10"/>
        <v>7.8214285714285703E-12</v>
      </c>
      <c r="M175" s="14">
        <f t="shared" si="11"/>
        <v>7.8214285714285703E-12</v>
      </c>
    </row>
    <row r="176" spans="1:13">
      <c r="A176" s="7" t="s">
        <v>367</v>
      </c>
      <c r="B176" s="7" t="s">
        <v>368</v>
      </c>
      <c r="C176" s="7">
        <v>20</v>
      </c>
      <c r="D176" s="7" t="s">
        <v>73</v>
      </c>
      <c r="E176" s="8">
        <v>0.05</v>
      </c>
      <c r="F176" s="8">
        <v>1.7199999999999999E-14</v>
      </c>
      <c r="G176" s="7">
        <v>1</v>
      </c>
      <c r="H176" s="8">
        <v>1.7199999999999999E-14</v>
      </c>
      <c r="I176" s="7">
        <v>0</v>
      </c>
      <c r="J176" s="13">
        <f t="shared" si="8"/>
        <v>5.4794520547945202E-2</v>
      </c>
      <c r="K176" s="14">
        <f t="shared" si="9"/>
        <v>6.2779999999999997E-12</v>
      </c>
      <c r="L176" s="14">
        <f t="shared" si="10"/>
        <v>6.2779999999999997E-12</v>
      </c>
      <c r="M176" s="14">
        <f t="shared" si="11"/>
        <v>6.2779999999999997E-12</v>
      </c>
    </row>
    <row r="177" spans="1:13">
      <c r="A177" s="7" t="s">
        <v>369</v>
      </c>
      <c r="B177" s="7" t="s">
        <v>370</v>
      </c>
      <c r="C177" s="7">
        <v>1.4</v>
      </c>
      <c r="D177" s="7" t="s">
        <v>28</v>
      </c>
      <c r="E177" s="8">
        <v>0.21</v>
      </c>
      <c r="F177" s="8">
        <v>1.1200000000000001E-11</v>
      </c>
      <c r="G177" s="7">
        <v>449</v>
      </c>
      <c r="H177" s="8">
        <v>1.1200000000000001E-11</v>
      </c>
      <c r="I177" s="7">
        <v>122</v>
      </c>
      <c r="J177" s="13">
        <f t="shared" si="8"/>
        <v>1.4</v>
      </c>
      <c r="K177" s="14">
        <f t="shared" si="9"/>
        <v>3.8095261900013007E-11</v>
      </c>
      <c r="L177" s="14">
        <f t="shared" si="10"/>
        <v>3.8095238095238099E-11</v>
      </c>
      <c r="M177" s="14">
        <f t="shared" si="11"/>
        <v>3.8095249997625553E-11</v>
      </c>
    </row>
    <row r="178" spans="1:13">
      <c r="A178" s="7" t="s">
        <v>371</v>
      </c>
      <c r="B178" s="7" t="s">
        <v>372</v>
      </c>
      <c r="C178" s="7">
        <v>800</v>
      </c>
      <c r="D178" s="7" t="s">
        <v>28</v>
      </c>
      <c r="E178" s="8">
        <v>0.65</v>
      </c>
      <c r="F178" s="8">
        <v>1.87E-10</v>
      </c>
      <c r="G178" s="10">
        <v>7500</v>
      </c>
      <c r="H178" s="8">
        <v>8.9000000000000003E-10</v>
      </c>
      <c r="I178" s="10">
        <v>9710</v>
      </c>
      <c r="J178" s="13">
        <f t="shared" si="8"/>
        <v>800</v>
      </c>
      <c r="K178" s="14">
        <f t="shared" si="9"/>
        <v>1.4565172267836955E-11</v>
      </c>
      <c r="L178" s="14">
        <f t="shared" si="10"/>
        <v>1.4565900807599308E-11</v>
      </c>
      <c r="M178" s="14">
        <f t="shared" si="11"/>
        <v>1.456553653771813E-11</v>
      </c>
    </row>
    <row r="179" spans="1:13">
      <c r="A179" s="7" t="s">
        <v>373</v>
      </c>
      <c r="B179" s="7" t="s">
        <v>374</v>
      </c>
      <c r="C179" s="7">
        <v>8.4</v>
      </c>
      <c r="D179" s="7" t="s">
        <v>73</v>
      </c>
      <c r="E179" s="8">
        <v>0.02</v>
      </c>
      <c r="F179" s="8">
        <v>1.92E-14</v>
      </c>
      <c r="G179" s="7">
        <v>1</v>
      </c>
      <c r="H179" s="8">
        <v>1.92E-14</v>
      </c>
      <c r="I179" s="7">
        <v>0</v>
      </c>
      <c r="J179" s="13">
        <f t="shared" si="8"/>
        <v>2.3013698630136987E-2</v>
      </c>
      <c r="K179" s="14">
        <f t="shared" si="9"/>
        <v>4.1714285714285712E-11</v>
      </c>
      <c r="L179" s="14">
        <f t="shared" si="10"/>
        <v>4.1714285714285712E-11</v>
      </c>
      <c r="M179" s="14">
        <f t="shared" si="11"/>
        <v>4.1714285714285712E-11</v>
      </c>
    </row>
    <row r="180" spans="1:13">
      <c r="A180" s="7" t="s">
        <v>375</v>
      </c>
      <c r="B180" s="7" t="s">
        <v>376</v>
      </c>
      <c r="C180" s="7">
        <v>3.5</v>
      </c>
      <c r="D180" s="7" t="s">
        <v>28</v>
      </c>
      <c r="E180" s="8">
        <v>0.31</v>
      </c>
      <c r="F180" s="8">
        <v>5.3699999999999999E-11</v>
      </c>
      <c r="G180" s="10">
        <v>2150</v>
      </c>
      <c r="H180" s="8">
        <v>5.3900000000000003E-11</v>
      </c>
      <c r="I180" s="7">
        <v>588</v>
      </c>
      <c r="J180" s="13">
        <f t="shared" si="8"/>
        <v>3.5</v>
      </c>
      <c r="K180" s="14">
        <f t="shared" si="9"/>
        <v>4.9656881065620615E-11</v>
      </c>
      <c r="L180" s="14">
        <f t="shared" si="10"/>
        <v>4.9677419354858111E-11</v>
      </c>
      <c r="M180" s="14">
        <f t="shared" si="11"/>
        <v>4.9667150210239363E-11</v>
      </c>
    </row>
    <row r="181" spans="1:13">
      <c r="A181" s="7" t="s">
        <v>377</v>
      </c>
      <c r="B181" s="7" t="s">
        <v>378</v>
      </c>
      <c r="C181" s="7">
        <v>3.5</v>
      </c>
      <c r="D181" s="7" t="s">
        <v>28</v>
      </c>
      <c r="E181" s="8">
        <v>0.44</v>
      </c>
      <c r="F181" s="8">
        <v>5.2999999999999998E-11</v>
      </c>
      <c r="G181" s="10">
        <v>2130</v>
      </c>
      <c r="H181" s="8">
        <v>5.3200000000000001E-11</v>
      </c>
      <c r="I181" s="7">
        <v>580</v>
      </c>
      <c r="J181" s="13">
        <f t="shared" si="8"/>
        <v>3.5</v>
      </c>
      <c r="K181" s="14">
        <f t="shared" si="9"/>
        <v>3.4529480104458552E-11</v>
      </c>
      <c r="L181" s="14">
        <f t="shared" si="10"/>
        <v>3.4545454545468034E-11</v>
      </c>
      <c r="M181" s="14">
        <f t="shared" si="11"/>
        <v>3.4537467324963289E-11</v>
      </c>
    </row>
    <row r="182" spans="1:13">
      <c r="A182" s="7" t="s">
        <v>379</v>
      </c>
      <c r="B182" s="7" t="s">
        <v>380</v>
      </c>
      <c r="C182" s="7">
        <v>2.6</v>
      </c>
      <c r="D182" s="7" t="s">
        <v>28</v>
      </c>
      <c r="E182" s="8">
        <v>0.5</v>
      </c>
      <c r="F182" s="8">
        <v>3.4499999999999997E-11</v>
      </c>
      <c r="G182" s="10">
        <v>1380</v>
      </c>
      <c r="H182" s="8">
        <v>3.4499999999999997E-11</v>
      </c>
      <c r="I182" s="7">
        <v>376</v>
      </c>
      <c r="J182" s="13">
        <f t="shared" si="8"/>
        <v>2.6</v>
      </c>
      <c r="K182" s="14">
        <f t="shared" si="9"/>
        <v>2.6550577201412762E-11</v>
      </c>
      <c r="L182" s="14">
        <f t="shared" si="10"/>
        <v>2.6538461538461537E-11</v>
      </c>
      <c r="M182" s="14">
        <f t="shared" si="11"/>
        <v>2.6544519369937149E-11</v>
      </c>
    </row>
    <row r="183" spans="1:13">
      <c r="A183" s="7" t="s">
        <v>381</v>
      </c>
      <c r="B183" s="7" t="s">
        <v>382</v>
      </c>
      <c r="C183" s="7">
        <v>3</v>
      </c>
      <c r="D183" s="7" t="s">
        <v>28</v>
      </c>
      <c r="E183" s="8">
        <v>0.56000000000000005</v>
      </c>
      <c r="F183" s="8">
        <v>3.59E-11</v>
      </c>
      <c r="G183" s="10">
        <v>1440</v>
      </c>
      <c r="H183" s="8">
        <v>3.59E-11</v>
      </c>
      <c r="I183" s="7">
        <v>392</v>
      </c>
      <c r="J183" s="13">
        <f t="shared" si="8"/>
        <v>3</v>
      </c>
      <c r="K183" s="14">
        <f t="shared" si="9"/>
        <v>2.1396277244692053E-11</v>
      </c>
      <c r="L183" s="14">
        <f t="shared" si="10"/>
        <v>2.1369047619047687E-11</v>
      </c>
      <c r="M183" s="14">
        <f t="shared" si="11"/>
        <v>2.138266243186987E-11</v>
      </c>
    </row>
    <row r="184" spans="1:13">
      <c r="A184" s="7" t="s">
        <v>383</v>
      </c>
      <c r="B184" s="7" t="s">
        <v>384</v>
      </c>
      <c r="C184" s="7">
        <v>0.4</v>
      </c>
      <c r="D184" s="7" t="s">
        <v>28</v>
      </c>
      <c r="E184" s="8">
        <v>0.16</v>
      </c>
      <c r="F184" s="8">
        <v>3.07E-12</v>
      </c>
      <c r="G184" s="7">
        <v>123</v>
      </c>
      <c r="H184" s="8">
        <v>3.07E-12</v>
      </c>
      <c r="I184" s="7">
        <v>33</v>
      </c>
      <c r="J184" s="13">
        <f t="shared" si="8"/>
        <v>0.4</v>
      </c>
      <c r="K184" s="14">
        <f t="shared" si="9"/>
        <v>4.7968749999999993E-11</v>
      </c>
      <c r="L184" s="14">
        <f t="shared" si="10"/>
        <v>4.7968749999999993E-11</v>
      </c>
      <c r="M184" s="14">
        <f t="shared" si="11"/>
        <v>4.7968749999999993E-11</v>
      </c>
    </row>
    <row r="185" spans="1:13">
      <c r="A185" s="7" t="s">
        <v>385</v>
      </c>
      <c r="B185" s="7" t="s">
        <v>386</v>
      </c>
      <c r="C185" s="7">
        <v>0.3</v>
      </c>
      <c r="D185" s="7" t="s">
        <v>28</v>
      </c>
      <c r="E185" s="8">
        <v>0.13</v>
      </c>
      <c r="F185" s="8">
        <v>1.6E-12</v>
      </c>
      <c r="G185" s="7">
        <v>64</v>
      </c>
      <c r="H185" s="8">
        <v>1.6E-12</v>
      </c>
      <c r="I185" s="7">
        <v>17</v>
      </c>
      <c r="J185" s="13">
        <f t="shared" si="8"/>
        <v>0.3</v>
      </c>
      <c r="K185" s="14">
        <f t="shared" si="9"/>
        <v>4.1025641025641026E-11</v>
      </c>
      <c r="L185" s="14">
        <f t="shared" si="10"/>
        <v>4.1025641025641026E-11</v>
      </c>
      <c r="M185" s="14">
        <f t="shared" si="11"/>
        <v>4.1025641025641026E-11</v>
      </c>
    </row>
    <row r="186" spans="1:13">
      <c r="A186" s="7" t="s">
        <v>387</v>
      </c>
      <c r="B186" s="7" t="s">
        <v>388</v>
      </c>
      <c r="C186" s="7">
        <v>3.2</v>
      </c>
      <c r="D186" s="7" t="s">
        <v>28</v>
      </c>
      <c r="E186" s="8">
        <v>0.35</v>
      </c>
      <c r="F186" s="8">
        <v>4.3E-11</v>
      </c>
      <c r="G186" s="10">
        <v>1720</v>
      </c>
      <c r="H186" s="8">
        <v>4.3099999999999999E-11</v>
      </c>
      <c r="I186" s="7">
        <v>470</v>
      </c>
      <c r="J186" s="13">
        <f t="shared" si="8"/>
        <v>3.2</v>
      </c>
      <c r="K186" s="14">
        <f t="shared" si="9"/>
        <v>3.8467116146330583E-11</v>
      </c>
      <c r="L186" s="14">
        <f t="shared" si="10"/>
        <v>3.8482142857143887E-11</v>
      </c>
      <c r="M186" s="14">
        <f t="shared" si="11"/>
        <v>3.8474629501737232E-11</v>
      </c>
    </row>
    <row r="187" spans="1:13">
      <c r="A187" s="7" t="s">
        <v>389</v>
      </c>
      <c r="B187" s="7" t="s">
        <v>390</v>
      </c>
      <c r="C187" s="7">
        <v>3.2</v>
      </c>
      <c r="D187" s="7" t="s">
        <v>28</v>
      </c>
      <c r="E187" s="8">
        <v>0.33</v>
      </c>
      <c r="F187" s="8">
        <v>3.0499999999999998E-11</v>
      </c>
      <c r="G187" s="10">
        <v>1220</v>
      </c>
      <c r="H187" s="8">
        <v>3.0499999999999998E-11</v>
      </c>
      <c r="I187" s="7">
        <v>333</v>
      </c>
      <c r="J187" s="13">
        <f t="shared" si="8"/>
        <v>3.2</v>
      </c>
      <c r="K187" s="14">
        <f t="shared" si="9"/>
        <v>2.8938440088941429E-11</v>
      </c>
      <c r="L187" s="14">
        <f t="shared" si="10"/>
        <v>2.8882575757576526E-11</v>
      </c>
      <c r="M187" s="14">
        <f t="shared" si="11"/>
        <v>2.8910507923258977E-11</v>
      </c>
    </row>
    <row r="188" spans="1:13">
      <c r="A188" s="7" t="s">
        <v>391</v>
      </c>
      <c r="B188" s="7" t="s">
        <v>392</v>
      </c>
      <c r="C188" s="7">
        <v>21.9</v>
      </c>
      <c r="D188" s="7" t="s">
        <v>73</v>
      </c>
      <c r="E188" s="8">
        <v>0.12</v>
      </c>
      <c r="F188" s="8">
        <v>1.5200000000000001E-13</v>
      </c>
      <c r="G188" s="7">
        <v>6</v>
      </c>
      <c r="H188" s="8">
        <v>1.5200000000000001E-13</v>
      </c>
      <c r="I188" s="7">
        <v>2</v>
      </c>
      <c r="J188" s="13">
        <f t="shared" si="8"/>
        <v>0.06</v>
      </c>
      <c r="K188" s="14">
        <f t="shared" si="9"/>
        <v>2.1111111111111114E-11</v>
      </c>
      <c r="L188" s="14">
        <f t="shared" si="10"/>
        <v>2.1111111111111114E-11</v>
      </c>
      <c r="M188" s="14">
        <f t="shared" si="11"/>
        <v>2.1111111111111114E-11</v>
      </c>
    </row>
    <row r="189" spans="1:13">
      <c r="A189" s="7" t="s">
        <v>393</v>
      </c>
      <c r="B189" s="7" t="s">
        <v>394</v>
      </c>
      <c r="C189" s="7">
        <v>21.9</v>
      </c>
      <c r="D189" s="7" t="s">
        <v>73</v>
      </c>
      <c r="E189" s="8">
        <v>0.11</v>
      </c>
      <c r="F189" s="8">
        <v>1.59E-13</v>
      </c>
      <c r="G189" s="7">
        <v>6</v>
      </c>
      <c r="H189" s="8">
        <v>1.59E-13</v>
      </c>
      <c r="I189" s="7">
        <v>2</v>
      </c>
      <c r="J189" s="13">
        <f t="shared" si="8"/>
        <v>0.06</v>
      </c>
      <c r="K189" s="14">
        <f t="shared" si="9"/>
        <v>2.4090909090909093E-11</v>
      </c>
      <c r="L189" s="14">
        <f t="shared" si="10"/>
        <v>2.4090909090909093E-11</v>
      </c>
      <c r="M189" s="14">
        <f t="shared" si="11"/>
        <v>2.4090909090909093E-11</v>
      </c>
    </row>
    <row r="190" spans="1:13">
      <c r="A190" s="7" t="s">
        <v>395</v>
      </c>
      <c r="B190" s="7" t="s">
        <v>396</v>
      </c>
      <c r="C190" s="7">
        <v>21.9</v>
      </c>
      <c r="D190" s="7" t="s">
        <v>73</v>
      </c>
      <c r="E190" s="8">
        <v>0.1</v>
      </c>
      <c r="F190" s="8">
        <v>1.89E-13</v>
      </c>
      <c r="G190" s="7">
        <v>8</v>
      </c>
      <c r="H190" s="8">
        <v>1.89E-13</v>
      </c>
      <c r="I190" s="7">
        <v>2</v>
      </c>
      <c r="J190" s="13">
        <f t="shared" si="8"/>
        <v>0.06</v>
      </c>
      <c r="K190" s="14">
        <f t="shared" si="9"/>
        <v>3.1500000000000001E-11</v>
      </c>
      <c r="L190" s="14">
        <f t="shared" si="10"/>
        <v>3.1500000000000001E-11</v>
      </c>
      <c r="M190" s="14">
        <f t="shared" si="11"/>
        <v>3.1500000000000001E-11</v>
      </c>
    </row>
    <row r="191" spans="1:13">
      <c r="A191" s="7" t="s">
        <v>397</v>
      </c>
      <c r="B191" s="7" t="s">
        <v>398</v>
      </c>
      <c r="C191" s="7">
        <v>21.9</v>
      </c>
      <c r="D191" s="7" t="s">
        <v>73</v>
      </c>
      <c r="E191" s="8">
        <v>7.0000000000000007E-2</v>
      </c>
      <c r="F191" s="8">
        <v>1.9E-13</v>
      </c>
      <c r="G191" s="7">
        <v>8</v>
      </c>
      <c r="H191" s="8">
        <v>1.9E-13</v>
      </c>
      <c r="I191" s="7">
        <v>2</v>
      </c>
      <c r="J191" s="13">
        <f t="shared" si="8"/>
        <v>0.06</v>
      </c>
      <c r="K191" s="14">
        <f t="shared" si="9"/>
        <v>4.5238095238095237E-11</v>
      </c>
      <c r="L191" s="14">
        <f t="shared" si="10"/>
        <v>4.5238095238095237E-11</v>
      </c>
      <c r="M191" s="14">
        <f t="shared" si="11"/>
        <v>4.5238095238095237E-11</v>
      </c>
    </row>
    <row r="192" spans="1:13">
      <c r="A192" s="7" t="s">
        <v>399</v>
      </c>
      <c r="B192" s="7" t="s">
        <v>400</v>
      </c>
      <c r="C192" s="7">
        <v>1.8</v>
      </c>
      <c r="D192" s="7" t="s">
        <v>28</v>
      </c>
      <c r="E192" s="8">
        <v>7.0000000000000007E-2</v>
      </c>
      <c r="F192" s="8">
        <v>8.7400000000000003E-12</v>
      </c>
      <c r="G192" s="7">
        <v>350</v>
      </c>
      <c r="H192" s="8">
        <v>8.7400000000000003E-12</v>
      </c>
      <c r="I192" s="7">
        <v>95</v>
      </c>
      <c r="J192" s="13">
        <f t="shared" si="8"/>
        <v>1.8</v>
      </c>
      <c r="K192" s="14">
        <f t="shared" si="9"/>
        <v>6.9366116065166099E-11</v>
      </c>
      <c r="L192" s="14">
        <f t="shared" si="10"/>
        <v>6.9365079365079354E-11</v>
      </c>
      <c r="M192" s="14">
        <f t="shared" si="11"/>
        <v>6.9365597715122726E-11</v>
      </c>
    </row>
    <row r="193" spans="1:13">
      <c r="A193" s="7" t="s">
        <v>401</v>
      </c>
      <c r="B193" s="7" t="s">
        <v>402</v>
      </c>
      <c r="C193" s="7">
        <v>0.3</v>
      </c>
      <c r="D193" s="7" t="s">
        <v>28</v>
      </c>
      <c r="E193" s="8">
        <v>0.17</v>
      </c>
      <c r="F193" s="8">
        <v>2.46E-12</v>
      </c>
      <c r="G193" s="7">
        <v>99</v>
      </c>
      <c r="H193" s="8">
        <v>2.46E-12</v>
      </c>
      <c r="I193" s="7">
        <v>27</v>
      </c>
      <c r="J193" s="13">
        <f t="shared" si="8"/>
        <v>0.3</v>
      </c>
      <c r="K193" s="14">
        <f t="shared" si="9"/>
        <v>4.8235294117647059E-11</v>
      </c>
      <c r="L193" s="14">
        <f t="shared" si="10"/>
        <v>4.8235294117647059E-11</v>
      </c>
      <c r="M193" s="14">
        <f t="shared" si="11"/>
        <v>4.8235294117647059E-11</v>
      </c>
    </row>
    <row r="194" spans="1:13">
      <c r="A194" s="7" t="s">
        <v>403</v>
      </c>
      <c r="B194" s="7" t="s">
        <v>404</v>
      </c>
      <c r="C194" s="7">
        <v>0.3</v>
      </c>
      <c r="D194" s="7" t="s">
        <v>28</v>
      </c>
      <c r="E194" s="8">
        <v>0.27</v>
      </c>
      <c r="F194" s="8">
        <v>2.8299999999999999E-12</v>
      </c>
      <c r="G194" s="7">
        <v>113</v>
      </c>
      <c r="H194" s="8">
        <v>2.8299999999999999E-12</v>
      </c>
      <c r="I194" s="7">
        <v>31</v>
      </c>
      <c r="J194" s="13">
        <f t="shared" si="8"/>
        <v>0.3</v>
      </c>
      <c r="K194" s="14">
        <f t="shared" si="9"/>
        <v>3.493827160493827E-11</v>
      </c>
      <c r="L194" s="14">
        <f t="shared" si="10"/>
        <v>3.493827160493827E-11</v>
      </c>
      <c r="M194" s="14">
        <f t="shared" si="11"/>
        <v>3.493827160493827E-11</v>
      </c>
    </row>
    <row r="195" spans="1:13">
      <c r="A195" s="7" t="s">
        <v>405</v>
      </c>
      <c r="B195" s="7" t="s">
        <v>406</v>
      </c>
      <c r="C195" s="7">
        <v>21.9</v>
      </c>
      <c r="D195" s="7" t="s">
        <v>73</v>
      </c>
      <c r="E195" s="8">
        <v>0.05</v>
      </c>
      <c r="F195" s="8">
        <v>1.2599999999999999E-13</v>
      </c>
      <c r="G195" s="7">
        <v>5</v>
      </c>
      <c r="H195" s="8">
        <v>1.2599999999999999E-13</v>
      </c>
      <c r="I195" s="7">
        <v>1</v>
      </c>
      <c r="J195" s="13">
        <f t="shared" si="8"/>
        <v>0.06</v>
      </c>
      <c r="K195" s="14">
        <f t="shared" si="9"/>
        <v>4.1999999999999997E-11</v>
      </c>
      <c r="L195" s="14">
        <f t="shared" si="10"/>
        <v>4.1999999999999997E-11</v>
      </c>
      <c r="M195" s="14">
        <f t="shared" si="11"/>
        <v>4.1999999999999997E-11</v>
      </c>
    </row>
    <row r="196" spans="1:13">
      <c r="A196" s="7" t="s">
        <v>407</v>
      </c>
      <c r="B196" s="7" t="s">
        <v>408</v>
      </c>
      <c r="C196" s="7">
        <v>54.8</v>
      </c>
      <c r="D196" s="7" t="s">
        <v>73</v>
      </c>
      <c r="E196" s="8">
        <v>0.15</v>
      </c>
      <c r="F196" s="8">
        <v>6.2699999999999995E-13</v>
      </c>
      <c r="G196" s="7">
        <v>25</v>
      </c>
      <c r="H196" s="8">
        <v>6.2699999999999995E-13</v>
      </c>
      <c r="I196" s="7">
        <v>7</v>
      </c>
      <c r="J196" s="13">
        <f t="shared" ref="J196:J215" si="12">IF(D196="years",C196,IF(D196="days",C196/365,"NO DAYS?"))</f>
        <v>0.15013698630136985</v>
      </c>
      <c r="K196" s="14">
        <f t="shared" ref="K196:K215" si="13">IFERROR((F196/$E196)/($J196*(1-EXP(-K$217/$J196))),"")</f>
        <v>2.784124087591241E-11</v>
      </c>
      <c r="L196" s="14">
        <f t="shared" ref="L196:L215" si="14">IFERROR((H196/$E196)/($J196*(1-EXP(-L$217/$J196))),"")</f>
        <v>2.784124087591241E-11</v>
      </c>
      <c r="M196" s="14">
        <f t="shared" ref="M196:M215" si="15">IFERROR(AVERAGE(K196:L196),"")</f>
        <v>2.784124087591241E-11</v>
      </c>
    </row>
    <row r="197" spans="1:13">
      <c r="A197" s="7" t="s">
        <v>409</v>
      </c>
      <c r="B197" s="7" t="s">
        <v>410</v>
      </c>
      <c r="C197" s="7">
        <v>0.6</v>
      </c>
      <c r="D197" s="7" t="s">
        <v>28</v>
      </c>
      <c r="E197" s="8">
        <v>0.18</v>
      </c>
      <c r="F197" s="8">
        <v>4.7999999999999997E-12</v>
      </c>
      <c r="G197" s="7">
        <v>192</v>
      </c>
      <c r="H197" s="8">
        <v>4.7999999999999997E-12</v>
      </c>
      <c r="I197" s="7">
        <v>52</v>
      </c>
      <c r="J197" s="13">
        <f t="shared" si="12"/>
        <v>0.6</v>
      </c>
      <c r="K197" s="14">
        <f t="shared" si="13"/>
        <v>4.4444444444444593E-11</v>
      </c>
      <c r="L197" s="14">
        <f t="shared" si="14"/>
        <v>4.4444444444444444E-11</v>
      </c>
      <c r="M197" s="14">
        <f t="shared" si="15"/>
        <v>4.4444444444444515E-11</v>
      </c>
    </row>
    <row r="198" spans="1:13">
      <c r="A198" s="7" t="s">
        <v>411</v>
      </c>
      <c r="B198" s="7" t="s">
        <v>412</v>
      </c>
      <c r="C198" s="7">
        <v>40.1</v>
      </c>
      <c r="D198" s="7" t="s">
        <v>73</v>
      </c>
      <c r="E198" s="8">
        <v>0.05</v>
      </c>
      <c r="F198" s="8">
        <v>2.9999999999999998E-13</v>
      </c>
      <c r="G198" s="7">
        <v>12</v>
      </c>
      <c r="H198" s="8">
        <v>2.9999999999999998E-13</v>
      </c>
      <c r="I198" s="7">
        <v>3</v>
      </c>
      <c r="J198" s="13">
        <f t="shared" si="12"/>
        <v>0.10986301369863014</v>
      </c>
      <c r="K198" s="14">
        <f t="shared" si="13"/>
        <v>5.4613466334164582E-11</v>
      </c>
      <c r="L198" s="14">
        <f t="shared" si="14"/>
        <v>5.4613466334164582E-11</v>
      </c>
      <c r="M198" s="14">
        <f t="shared" si="15"/>
        <v>5.4613466334164582E-11</v>
      </c>
    </row>
    <row r="199" spans="1:13">
      <c r="A199" s="7" t="s">
        <v>413</v>
      </c>
      <c r="B199" s="7" t="s">
        <v>414</v>
      </c>
      <c r="C199" s="7">
        <v>0.3</v>
      </c>
      <c r="D199" s="7" t="s">
        <v>28</v>
      </c>
      <c r="E199" s="8">
        <v>0.24</v>
      </c>
      <c r="F199" s="8">
        <v>2.4799999999999999E-12</v>
      </c>
      <c r="G199" s="7">
        <v>99</v>
      </c>
      <c r="H199" s="8">
        <v>2.4799999999999999E-12</v>
      </c>
      <c r="I199" s="7">
        <v>27</v>
      </c>
      <c r="J199" s="13">
        <f t="shared" si="12"/>
        <v>0.3</v>
      </c>
      <c r="K199" s="14">
        <f t="shared" si="13"/>
        <v>3.4444444444444446E-11</v>
      </c>
      <c r="L199" s="14">
        <f t="shared" si="14"/>
        <v>3.4444444444444446E-11</v>
      </c>
      <c r="M199" s="14">
        <f t="shared" si="15"/>
        <v>3.4444444444444446E-11</v>
      </c>
    </row>
    <row r="200" spans="1:13">
      <c r="A200" s="7" t="s">
        <v>415</v>
      </c>
      <c r="B200" s="7" t="s">
        <v>416</v>
      </c>
      <c r="C200" s="7">
        <v>0.6</v>
      </c>
      <c r="D200" s="7" t="s">
        <v>28</v>
      </c>
      <c r="E200" s="8">
        <v>0.2</v>
      </c>
      <c r="F200" s="8">
        <v>3.1000000000000001E-12</v>
      </c>
      <c r="G200" s="7">
        <v>124</v>
      </c>
      <c r="H200" s="8">
        <v>3.1000000000000001E-12</v>
      </c>
      <c r="I200" s="7">
        <v>34</v>
      </c>
      <c r="J200" s="13">
        <f t="shared" si="12"/>
        <v>0.6</v>
      </c>
      <c r="K200" s="14">
        <f t="shared" si="13"/>
        <v>2.5833333333333419E-11</v>
      </c>
      <c r="L200" s="14">
        <f t="shared" si="14"/>
        <v>2.5833333333333331E-11</v>
      </c>
      <c r="M200" s="14">
        <f t="shared" si="15"/>
        <v>2.5833333333333373E-11</v>
      </c>
    </row>
    <row r="201" spans="1:13">
      <c r="A201" s="7" t="s">
        <v>417</v>
      </c>
      <c r="B201" s="7" t="s">
        <v>418</v>
      </c>
      <c r="C201" s="7">
        <v>9.8000000000000007</v>
      </c>
      <c r="D201" s="7" t="s">
        <v>28</v>
      </c>
      <c r="E201" s="8">
        <v>0.35</v>
      </c>
      <c r="F201" s="8">
        <v>9.9099999999999999E-11</v>
      </c>
      <c r="G201" s="10">
        <v>3970</v>
      </c>
      <c r="H201" s="8">
        <v>1.1399999999999999E-10</v>
      </c>
      <c r="I201" s="10">
        <v>1240</v>
      </c>
      <c r="J201" s="13">
        <f t="shared" si="12"/>
        <v>9.8000000000000007</v>
      </c>
      <c r="K201" s="14">
        <f t="shared" si="13"/>
        <v>3.3206388943862261E-11</v>
      </c>
      <c r="L201" s="14">
        <f t="shared" si="14"/>
        <v>3.3237382015228454E-11</v>
      </c>
      <c r="M201" s="14">
        <f t="shared" si="15"/>
        <v>3.3221885479545357E-11</v>
      </c>
    </row>
    <row r="202" spans="1:13">
      <c r="A202" s="7" t="s">
        <v>419</v>
      </c>
      <c r="B202" s="7" t="s">
        <v>420</v>
      </c>
      <c r="C202" s="7">
        <v>0.4</v>
      </c>
      <c r="D202" s="7" t="s">
        <v>28</v>
      </c>
      <c r="E202" s="8">
        <v>0.19</v>
      </c>
      <c r="F202" s="8">
        <v>2.1400000000000002E-12</v>
      </c>
      <c r="G202" s="7">
        <v>86</v>
      </c>
      <c r="H202" s="8">
        <v>2.1400000000000002E-12</v>
      </c>
      <c r="I202" s="7">
        <v>23</v>
      </c>
      <c r="J202" s="13">
        <f t="shared" si="12"/>
        <v>0.4</v>
      </c>
      <c r="K202" s="14">
        <f t="shared" si="13"/>
        <v>2.8157894736842107E-11</v>
      </c>
      <c r="L202" s="14">
        <f t="shared" si="14"/>
        <v>2.8157894736842107E-11</v>
      </c>
      <c r="M202" s="14">
        <f t="shared" si="15"/>
        <v>2.8157894736842107E-11</v>
      </c>
    </row>
    <row r="203" spans="1:13">
      <c r="A203" s="7" t="s">
        <v>421</v>
      </c>
      <c r="B203" s="7" t="s">
        <v>422</v>
      </c>
      <c r="C203" s="7">
        <v>67</v>
      </c>
      <c r="D203" s="7" t="s">
        <v>28</v>
      </c>
      <c r="E203" s="8">
        <v>0.57999999999999996</v>
      </c>
      <c r="F203" s="8">
        <v>1.9799999999999999E-10</v>
      </c>
      <c r="G203" s="10">
        <v>7940</v>
      </c>
      <c r="H203" s="8">
        <v>5.9500000000000001E-10</v>
      </c>
      <c r="I203" s="10">
        <v>6490</v>
      </c>
      <c r="J203" s="13">
        <f t="shared" si="12"/>
        <v>67</v>
      </c>
      <c r="K203" s="14">
        <f t="shared" si="13"/>
        <v>1.9743131083096793E-11</v>
      </c>
      <c r="L203" s="14">
        <f t="shared" si="14"/>
        <v>1.9751553880060774E-11</v>
      </c>
      <c r="M203" s="14">
        <f t="shared" si="15"/>
        <v>1.9747342481578782E-11</v>
      </c>
    </row>
    <row r="204" spans="1:13">
      <c r="A204" s="7" t="s">
        <v>423</v>
      </c>
      <c r="B204" s="7" t="s">
        <v>424</v>
      </c>
      <c r="C204" s="7">
        <v>91.2</v>
      </c>
      <c r="D204" s="7" t="s">
        <v>73</v>
      </c>
      <c r="E204" s="8">
        <v>0.11</v>
      </c>
      <c r="F204" s="8">
        <v>1.19E-12</v>
      </c>
      <c r="G204" s="7">
        <v>48</v>
      </c>
      <c r="H204" s="8">
        <v>1.19E-12</v>
      </c>
      <c r="I204" s="7">
        <v>13</v>
      </c>
      <c r="J204" s="13">
        <f t="shared" si="12"/>
        <v>0.24986301369863015</v>
      </c>
      <c r="K204" s="14">
        <f t="shared" si="13"/>
        <v>4.329645135566188E-11</v>
      </c>
      <c r="L204" s="14">
        <f t="shared" si="14"/>
        <v>4.329645135566188E-11</v>
      </c>
      <c r="M204" s="14">
        <f t="shared" si="15"/>
        <v>4.329645135566188E-11</v>
      </c>
    </row>
    <row r="205" spans="1:13">
      <c r="A205" s="7" t="s">
        <v>425</v>
      </c>
      <c r="B205" s="7" t="s">
        <v>426</v>
      </c>
      <c r="C205" s="7">
        <v>94.9</v>
      </c>
      <c r="D205" s="7" t="s">
        <v>73</v>
      </c>
      <c r="E205" s="8">
        <v>0.19</v>
      </c>
      <c r="F205" s="8">
        <v>1.56E-12</v>
      </c>
      <c r="G205" s="7">
        <v>63</v>
      </c>
      <c r="H205" s="8">
        <v>1.56E-12</v>
      </c>
      <c r="I205" s="7">
        <v>17</v>
      </c>
      <c r="J205" s="13">
        <f t="shared" si="12"/>
        <v>0.26</v>
      </c>
      <c r="K205" s="14">
        <f t="shared" si="13"/>
        <v>3.1578947368421051E-11</v>
      </c>
      <c r="L205" s="14">
        <f t="shared" si="14"/>
        <v>3.1578947368421051E-11</v>
      </c>
      <c r="M205" s="14">
        <f t="shared" si="15"/>
        <v>3.1578947368421051E-11</v>
      </c>
    </row>
    <row r="206" spans="1:13">
      <c r="A206" s="7" t="s">
        <v>427</v>
      </c>
      <c r="B206" s="7" t="s">
        <v>428</v>
      </c>
      <c r="C206" s="7">
        <v>0.3</v>
      </c>
      <c r="D206" s="7" t="s">
        <v>28</v>
      </c>
      <c r="E206" s="8">
        <v>0.16</v>
      </c>
      <c r="F206" s="8">
        <v>1.4899999999999999E-12</v>
      </c>
      <c r="G206" s="7">
        <v>60</v>
      </c>
      <c r="H206" s="8">
        <v>1.4899999999999999E-12</v>
      </c>
      <c r="I206" s="7">
        <v>16</v>
      </c>
      <c r="J206" s="13">
        <f t="shared" si="12"/>
        <v>0.3</v>
      </c>
      <c r="K206" s="14">
        <f t="shared" si="13"/>
        <v>3.1041666666666663E-11</v>
      </c>
      <c r="L206" s="14">
        <f t="shared" si="14"/>
        <v>3.1041666666666663E-11</v>
      </c>
      <c r="M206" s="14">
        <f t="shared" si="15"/>
        <v>3.1041666666666663E-11</v>
      </c>
    </row>
    <row r="207" spans="1:13">
      <c r="A207" s="7" t="s">
        <v>429</v>
      </c>
      <c r="B207" s="7" t="s">
        <v>430</v>
      </c>
      <c r="C207" s="7">
        <v>14.2</v>
      </c>
      <c r="D207" s="7" t="s">
        <v>73</v>
      </c>
      <c r="E207" s="8">
        <v>0.03</v>
      </c>
      <c r="F207" s="8">
        <v>4.8199999999999999E-14</v>
      </c>
      <c r="G207" s="7">
        <v>2</v>
      </c>
      <c r="H207" s="8">
        <v>4.8199999999999999E-14</v>
      </c>
      <c r="I207" s="7">
        <v>1</v>
      </c>
      <c r="J207" s="13">
        <f t="shared" si="12"/>
        <v>3.8904109589041093E-2</v>
      </c>
      <c r="K207" s="14">
        <f t="shared" si="13"/>
        <v>4.1298122065727704E-11</v>
      </c>
      <c r="L207" s="14">
        <f t="shared" si="14"/>
        <v>4.1298122065727704E-11</v>
      </c>
      <c r="M207" s="14">
        <f t="shared" si="15"/>
        <v>4.1298122065727704E-11</v>
      </c>
    </row>
    <row r="208" spans="1:13">
      <c r="A208" s="7" t="s">
        <v>431</v>
      </c>
      <c r="B208" s="7" t="s">
        <v>432</v>
      </c>
      <c r="C208" s="7">
        <v>7</v>
      </c>
      <c r="D208" s="7" t="s">
        <v>73</v>
      </c>
      <c r="E208" s="8">
        <v>0.03</v>
      </c>
      <c r="F208" s="8">
        <v>9.1399999999999994E-15</v>
      </c>
      <c r="G208" s="7">
        <v>0</v>
      </c>
      <c r="H208" s="8">
        <v>9.1399999999999994E-15</v>
      </c>
      <c r="I208" s="7">
        <v>0</v>
      </c>
      <c r="J208" s="13">
        <f t="shared" si="12"/>
        <v>1.9178082191780823E-2</v>
      </c>
      <c r="K208" s="14">
        <f t="shared" si="13"/>
        <v>1.5886190476190476E-11</v>
      </c>
      <c r="L208" s="14">
        <f t="shared" si="14"/>
        <v>1.5886190476190476E-11</v>
      </c>
      <c r="M208" s="14">
        <f t="shared" si="15"/>
        <v>1.5886190476190476E-11</v>
      </c>
    </row>
    <row r="209" spans="1:13">
      <c r="A209" s="7" t="s">
        <v>433</v>
      </c>
      <c r="B209" s="7" t="s">
        <v>434</v>
      </c>
      <c r="C209" s="7">
        <v>2</v>
      </c>
      <c r="D209" s="7" t="s">
        <v>73</v>
      </c>
      <c r="E209" s="8">
        <v>4.0000000000000001E-3</v>
      </c>
      <c r="F209" s="8">
        <v>9.8600000000000005E-16</v>
      </c>
      <c r="G209" s="7">
        <v>0</v>
      </c>
      <c r="H209" s="8">
        <v>9.8600000000000005E-16</v>
      </c>
      <c r="I209" s="7">
        <v>0</v>
      </c>
      <c r="J209" s="13">
        <f t="shared" si="12"/>
        <v>5.4794520547945206E-3</v>
      </c>
      <c r="K209" s="14">
        <f t="shared" si="13"/>
        <v>4.4986250000000005E-11</v>
      </c>
      <c r="L209" s="14">
        <f t="shared" si="14"/>
        <v>4.4986250000000005E-11</v>
      </c>
      <c r="M209" s="14">
        <f t="shared" si="15"/>
        <v>4.4986250000000005E-11</v>
      </c>
    </row>
    <row r="210" spans="1:13">
      <c r="A210" s="7" t="s">
        <v>435</v>
      </c>
      <c r="B210" s="7" t="s">
        <v>436</v>
      </c>
      <c r="C210" s="7">
        <v>20.399999999999999</v>
      </c>
      <c r="D210" s="7" t="s">
        <v>73</v>
      </c>
      <c r="E210" s="8">
        <v>0.02</v>
      </c>
      <c r="F210" s="8">
        <v>8.0699999999999999E-14</v>
      </c>
      <c r="G210" s="7">
        <v>3</v>
      </c>
      <c r="H210" s="8">
        <v>8.0699999999999999E-14</v>
      </c>
      <c r="I210" s="7">
        <v>1</v>
      </c>
      <c r="J210" s="13">
        <f t="shared" si="12"/>
        <v>5.5890410958904103E-2</v>
      </c>
      <c r="K210" s="14">
        <f t="shared" si="13"/>
        <v>7.2194852941176474E-11</v>
      </c>
      <c r="L210" s="14">
        <f t="shared" si="14"/>
        <v>7.2194852941176474E-11</v>
      </c>
      <c r="M210" s="14">
        <f t="shared" si="15"/>
        <v>7.2194852941176474E-11</v>
      </c>
    </row>
    <row r="211" spans="1:13">
      <c r="A211" s="7" t="s">
        <v>437</v>
      </c>
      <c r="B211" s="7" t="s">
        <v>438</v>
      </c>
      <c r="C211" s="7">
        <v>40</v>
      </c>
      <c r="D211" s="7" t="s">
        <v>73</v>
      </c>
      <c r="E211" s="8">
        <v>0.04</v>
      </c>
      <c r="F211" s="8">
        <v>2.7799999999999998E-13</v>
      </c>
      <c r="G211" s="7">
        <v>11</v>
      </c>
      <c r="H211" s="8">
        <v>2.7799999999999998E-13</v>
      </c>
      <c r="I211" s="7">
        <v>3</v>
      </c>
      <c r="J211" s="13">
        <f t="shared" si="12"/>
        <v>0.1095890410958904</v>
      </c>
      <c r="K211" s="14">
        <f t="shared" si="13"/>
        <v>6.3418750000000001E-11</v>
      </c>
      <c r="L211" s="14">
        <f t="shared" si="14"/>
        <v>6.3418750000000001E-11</v>
      </c>
      <c r="M211" s="14">
        <f t="shared" si="15"/>
        <v>6.3418750000000001E-11</v>
      </c>
    </row>
    <row r="212" spans="1:13">
      <c r="A212" s="7" t="s">
        <v>439</v>
      </c>
      <c r="B212" s="7" t="s">
        <v>440</v>
      </c>
      <c r="C212" s="7">
        <v>0.3</v>
      </c>
      <c r="D212" s="7" t="s">
        <v>28</v>
      </c>
      <c r="E212" s="8">
        <v>0.1</v>
      </c>
      <c r="F212" s="8">
        <v>1.8300000000000001E-12</v>
      </c>
      <c r="G212" s="7">
        <v>73</v>
      </c>
      <c r="H212" s="8">
        <v>1.8300000000000001E-12</v>
      </c>
      <c r="I212" s="7">
        <v>20</v>
      </c>
      <c r="J212" s="13">
        <f t="shared" si="12"/>
        <v>0.3</v>
      </c>
      <c r="K212" s="14">
        <f t="shared" si="13"/>
        <v>6.1000000000000009E-11</v>
      </c>
      <c r="L212" s="14">
        <f t="shared" si="14"/>
        <v>6.1000000000000009E-11</v>
      </c>
      <c r="M212" s="14">
        <f t="shared" si="15"/>
        <v>6.1000000000000009E-11</v>
      </c>
    </row>
    <row r="213" spans="1:13">
      <c r="A213" s="7" t="s">
        <v>441</v>
      </c>
      <c r="B213" s="7" t="s">
        <v>442</v>
      </c>
      <c r="C213" s="7">
        <v>26</v>
      </c>
      <c r="D213" s="7" t="s">
        <v>28</v>
      </c>
      <c r="E213" s="8">
        <v>1.1499999999999999</v>
      </c>
      <c r="F213" s="8">
        <v>2.4699999999999997E-10</v>
      </c>
      <c r="G213" s="10">
        <v>9910</v>
      </c>
      <c r="H213" s="8">
        <v>4.5099999999999999E-10</v>
      </c>
      <c r="I213" s="10">
        <v>4920</v>
      </c>
      <c r="J213" s="13">
        <f t="shared" si="12"/>
        <v>26</v>
      </c>
      <c r="K213" s="14">
        <f t="shared" si="13"/>
        <v>1.539395832359054E-11</v>
      </c>
      <c r="L213" s="14">
        <f t="shared" si="14"/>
        <v>1.5412857481597219E-11</v>
      </c>
      <c r="M213" s="14">
        <f t="shared" si="15"/>
        <v>1.5403407902593879E-11</v>
      </c>
    </row>
    <row r="214" spans="1:13">
      <c r="A214" s="7" t="s">
        <v>443</v>
      </c>
      <c r="B214" s="7" t="s">
        <v>444</v>
      </c>
      <c r="C214" s="7">
        <v>26</v>
      </c>
      <c r="D214" s="7" t="s">
        <v>28</v>
      </c>
      <c r="E214" s="8">
        <v>1.43</v>
      </c>
      <c r="F214" s="8">
        <v>2.26E-10</v>
      </c>
      <c r="G214" s="10">
        <v>9050</v>
      </c>
      <c r="H214" s="8">
        <v>4.1200000000000002E-10</v>
      </c>
      <c r="I214" s="10">
        <v>4490</v>
      </c>
      <c r="J214" s="13">
        <f t="shared" si="12"/>
        <v>26</v>
      </c>
      <c r="K214" s="14">
        <f t="shared" si="13"/>
        <v>1.1327226772461658E-11</v>
      </c>
      <c r="L214" s="14">
        <f t="shared" si="14"/>
        <v>1.1323107740034983E-11</v>
      </c>
      <c r="M214" s="14">
        <f t="shared" si="15"/>
        <v>1.132516725624832E-11</v>
      </c>
    </row>
    <row r="215" spans="1:13">
      <c r="A215" s="7" t="s">
        <v>445</v>
      </c>
      <c r="B215" s="7" t="s">
        <v>446</v>
      </c>
      <c r="C215" s="7">
        <v>26</v>
      </c>
      <c r="D215" s="7" t="s">
        <v>28</v>
      </c>
      <c r="E215" s="8">
        <v>1.46</v>
      </c>
      <c r="F215" s="8">
        <v>1.8299999999999999E-10</v>
      </c>
      <c r="G215" s="10">
        <v>7320</v>
      </c>
      <c r="H215" s="8">
        <v>3.3299999999999999E-10</v>
      </c>
      <c r="I215" s="10">
        <v>3630</v>
      </c>
      <c r="J215" s="13">
        <f t="shared" si="12"/>
        <v>26</v>
      </c>
      <c r="K215" s="14">
        <f t="shared" si="13"/>
        <v>8.9835797493195884E-12</v>
      </c>
      <c r="L215" s="14">
        <f t="shared" si="14"/>
        <v>8.9638759720828196E-12</v>
      </c>
      <c r="M215" s="14">
        <f t="shared" si="15"/>
        <v>8.973727860701204E-12</v>
      </c>
    </row>
    <row r="217" spans="1:13">
      <c r="K217">
        <v>20</v>
      </c>
      <c r="L217">
        <v>100</v>
      </c>
      <c r="M217" t="s">
        <v>447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15"/>
  <sheetViews>
    <sheetView topLeftCell="A179" workbookViewId="0">
      <selection activeCell="B207" sqref="B207"/>
    </sheetView>
  </sheetViews>
  <sheetFormatPr defaultColWidth="8.85546875" defaultRowHeight="15"/>
  <cols>
    <col min="1" max="1" width="26" customWidth="1"/>
    <col min="2" max="2" width="12" bestFit="1" customWidth="1"/>
  </cols>
  <sheetData>
    <row r="1" spans="1:18" ht="15" customHeight="1">
      <c r="A1" t="s">
        <v>448</v>
      </c>
      <c r="B1" t="s">
        <v>449</v>
      </c>
      <c r="C1" t="s">
        <v>450</v>
      </c>
      <c r="G1" s="38" t="s">
        <v>451</v>
      </c>
      <c r="H1" s="38"/>
      <c r="I1" s="38"/>
      <c r="J1" s="38"/>
      <c r="K1" s="38"/>
      <c r="L1" s="38"/>
      <c r="M1" s="38"/>
      <c r="N1" s="38"/>
      <c r="O1" s="38"/>
      <c r="P1" s="38"/>
      <c r="Q1" s="38"/>
      <c r="R1" s="38"/>
    </row>
    <row r="2" spans="1:18">
      <c r="A2" t="s">
        <v>21</v>
      </c>
      <c r="B2">
        <f>'Temperature factor'!E40</f>
        <v>5.4797555774955356E-13</v>
      </c>
      <c r="C2">
        <f>IFERROR(B2/B$2,"")</f>
        <v>1</v>
      </c>
      <c r="G2" s="38"/>
      <c r="H2" s="38"/>
      <c r="I2" s="38"/>
      <c r="J2" s="38"/>
      <c r="K2" s="38"/>
      <c r="L2" s="38"/>
      <c r="M2" s="38"/>
      <c r="N2" s="38"/>
      <c r="O2" s="38"/>
      <c r="P2" s="38"/>
      <c r="Q2" s="38"/>
      <c r="R2" s="38"/>
    </row>
    <row r="3" spans="1:18">
      <c r="A3" t="s">
        <v>26</v>
      </c>
      <c r="B3">
        <f>IF('IPCC data'!I3=0,0,IFERROR('IPCC data'!M3*'IPCC data'!J3*(1-EXP(-1000/'IPCC data'!J3))*'IPCC data'!E3,""))</f>
        <v>2.6105318490935519E-12</v>
      </c>
      <c r="C3">
        <f t="shared" ref="C3:C66" si="0">IFERROR(B3/B$2,"")</f>
        <v>4.763956735250348</v>
      </c>
      <c r="G3" s="38"/>
      <c r="H3" s="38"/>
      <c r="I3" s="38"/>
      <c r="J3" s="38"/>
      <c r="K3" s="38"/>
      <c r="L3" s="38"/>
      <c r="M3" s="38"/>
      <c r="N3" s="38"/>
      <c r="O3" s="38"/>
      <c r="P3" s="38"/>
      <c r="Q3" s="38"/>
      <c r="R3" s="38"/>
    </row>
    <row r="4" spans="1:18">
      <c r="A4" t="s">
        <v>30</v>
      </c>
      <c r="B4">
        <f>IF('IPCC data'!I4=0,0,IFERROR('IPCC data'!M4*'IPCC data'!J4*(1-EXP(-1000/'IPCC data'!J4))*'IPCC data'!E4,""))</f>
        <v>2.6830399242037286E-12</v>
      </c>
      <c r="C4">
        <f t="shared" si="0"/>
        <v>4.8962766427439517</v>
      </c>
      <c r="G4" s="38"/>
      <c r="H4" s="38"/>
      <c r="I4" s="38"/>
      <c r="J4" s="38"/>
      <c r="K4" s="38"/>
      <c r="L4" s="38"/>
      <c r="M4" s="38"/>
      <c r="N4" s="38"/>
      <c r="O4" s="38"/>
      <c r="P4" s="38"/>
      <c r="Q4" s="38"/>
      <c r="R4" s="38"/>
    </row>
    <row r="5" spans="1:18">
      <c r="A5" t="s">
        <v>31</v>
      </c>
      <c r="B5">
        <f>IF('IPCC data'!I5=0,0,IFERROR('IPCC data'!M5*'IPCC data'!J5*(1-EXP(-1000/'IPCC data'!J5))*'IPCC data'!E5,""))</f>
        <v>4.3187575873672038E-11</v>
      </c>
      <c r="C5">
        <f t="shared" si="0"/>
        <v>78.812960291580126</v>
      </c>
      <c r="G5" s="38"/>
      <c r="H5" s="38"/>
      <c r="I5" s="38"/>
      <c r="J5" s="38"/>
      <c r="K5" s="38"/>
      <c r="L5" s="38"/>
      <c r="M5" s="38"/>
      <c r="N5" s="38"/>
      <c r="O5" s="38"/>
      <c r="P5" s="38"/>
      <c r="Q5" s="38"/>
      <c r="R5" s="38"/>
    </row>
    <row r="6" spans="1:18">
      <c r="A6" s="19" t="s">
        <v>33</v>
      </c>
      <c r="G6" s="38"/>
      <c r="H6" s="38"/>
      <c r="I6" s="38"/>
      <c r="J6" s="38"/>
      <c r="K6" s="38"/>
      <c r="L6" s="38"/>
      <c r="M6" s="38"/>
      <c r="N6" s="38"/>
      <c r="O6" s="38"/>
      <c r="P6" s="38"/>
      <c r="Q6" s="38"/>
      <c r="R6" s="38"/>
    </row>
    <row r="7" spans="1:18">
      <c r="A7" t="s">
        <v>34</v>
      </c>
      <c r="B7">
        <f>IF('IPCC data'!I7=0,0,IFERROR('IPCC data'!M7*'IPCC data'!J7*(1-EXP(-1000/'IPCC data'!J7))*'IPCC data'!E7,""))</f>
        <v>4.7968408540194778E-10</v>
      </c>
      <c r="C7">
        <f t="shared" si="0"/>
        <v>875.37496630676787</v>
      </c>
      <c r="G7" s="38"/>
      <c r="H7" s="38"/>
      <c r="I7" s="38"/>
      <c r="J7" s="38"/>
      <c r="K7" s="38"/>
      <c r="L7" s="38"/>
      <c r="M7" s="38"/>
      <c r="N7" s="38"/>
      <c r="O7" s="38"/>
      <c r="P7" s="38"/>
      <c r="Q7" s="38"/>
      <c r="R7" s="38"/>
    </row>
    <row r="8" spans="1:18">
      <c r="A8" t="s">
        <v>36</v>
      </c>
      <c r="B8">
        <f>IF('IPCC data'!I8=0,0,IFERROR('IPCC data'!M8*'IPCC data'!J8*(1-EXP(-1000/'IPCC data'!J8))*'IPCC data'!E8,""))</f>
        <v>1.4846608309615295E-9</v>
      </c>
      <c r="C8">
        <f t="shared" si="0"/>
        <v>2709.3559374414253</v>
      </c>
      <c r="G8" s="38"/>
      <c r="H8" s="38"/>
      <c r="I8" s="38"/>
      <c r="J8" s="38"/>
      <c r="K8" s="38"/>
      <c r="L8" s="38"/>
      <c r="M8" s="38"/>
      <c r="N8" s="38"/>
      <c r="O8" s="38"/>
      <c r="P8" s="38"/>
      <c r="Q8" s="38"/>
      <c r="R8" s="38"/>
    </row>
    <row r="9" spans="1:18">
      <c r="A9" t="s">
        <v>38</v>
      </c>
      <c r="B9">
        <f>IF('IPCC data'!I9=0,0,IFERROR('IPCC data'!M9*'IPCC data'!J9*(1-EXP(-1000/'IPCC data'!J9))*'IPCC data'!E9,""))</f>
        <v>6.9505729132218559E-9</v>
      </c>
      <c r="C9">
        <f t="shared" si="0"/>
        <v>12684.092958026682</v>
      </c>
      <c r="G9" s="38"/>
      <c r="H9" s="38"/>
      <c r="I9" s="38"/>
      <c r="J9" s="38"/>
      <c r="K9" s="38"/>
      <c r="L9" s="38"/>
      <c r="M9" s="38"/>
      <c r="N9" s="38"/>
      <c r="O9" s="38"/>
      <c r="P9" s="38"/>
      <c r="Q9" s="38"/>
      <c r="R9" s="38"/>
    </row>
    <row r="10" spans="1:18">
      <c r="A10" t="s">
        <v>40</v>
      </c>
      <c r="B10">
        <f>IF('IPCC data'!I10=0,0,IFERROR('IPCC data'!M10*'IPCC data'!J10*(1-EXP(-1000/'IPCC data'!J10))*'IPCC data'!E10,""))</f>
        <v>7.7237263143284094E-10</v>
      </c>
      <c r="C10">
        <f t="shared" si="0"/>
        <v>1409.5019759728875</v>
      </c>
      <c r="G10" s="38"/>
      <c r="H10" s="38"/>
      <c r="I10" s="38"/>
      <c r="J10" s="38"/>
      <c r="K10" s="38"/>
      <c r="L10" s="38"/>
      <c r="M10" s="38"/>
      <c r="N10" s="38"/>
      <c r="O10" s="38"/>
      <c r="P10" s="38"/>
      <c r="Q10" s="38"/>
      <c r="R10" s="38"/>
    </row>
    <row r="11" spans="1:18">
      <c r="A11" t="s">
        <v>42</v>
      </c>
      <c r="B11">
        <f>IF('IPCC data'!I11=0,0,IFERROR('IPCC data'!M11*'IPCC data'!J11*(1-EXP(-1000/'IPCC data'!J11))*'IPCC data'!E11,""))</f>
        <v>1.9136809888421705E-9</v>
      </c>
      <c r="C11">
        <f t="shared" si="0"/>
        <v>3492.2743574573778</v>
      </c>
    </row>
    <row r="12" spans="1:18">
      <c r="A12" t="s">
        <v>44</v>
      </c>
      <c r="B12">
        <f>IF('IPCC data'!I12=0,0,IFERROR('IPCC data'!M12*'IPCC data'!J12*(1-EXP(-1000/'IPCC data'!J12))*'IPCC data'!E12,""))</f>
        <v>4.7009793842084805E-9</v>
      </c>
      <c r="C12">
        <f t="shared" si="0"/>
        <v>8578.8121709563802</v>
      </c>
    </row>
    <row r="13" spans="1:18">
      <c r="A13" s="19" t="s">
        <v>46</v>
      </c>
    </row>
    <row r="14" spans="1:18">
      <c r="A14" t="s">
        <v>47</v>
      </c>
      <c r="B14">
        <f>IF('IPCC data'!I14=0,0,IFERROR('IPCC data'!M14*'IPCC data'!J14*(1-EXP(-1000/'IPCC data'!J14))*'IPCC data'!E14,""))</f>
        <v>1.3500052475949229E-11</v>
      </c>
      <c r="C14">
        <f t="shared" si="0"/>
        <v>24.636231096495887</v>
      </c>
    </row>
    <row r="15" spans="1:18">
      <c r="A15" t="s">
        <v>49</v>
      </c>
      <c r="B15">
        <f>IF('IPCC data'!I15=0,0,IFERROR('IPCC data'!M15*'IPCC data'!J15*(1-EXP(-1000/'IPCC data'!J15))*'IPCC data'!E15,""))</f>
        <v>1.6212402087772721E-10</v>
      </c>
      <c r="C15">
        <f t="shared" si="0"/>
        <v>295.85994956334218</v>
      </c>
    </row>
    <row r="16" spans="1:18">
      <c r="A16" t="s">
        <v>51</v>
      </c>
      <c r="B16">
        <f>IF('IPCC data'!I16=0,0,IFERROR('IPCC data'!M16*'IPCC data'!J16*(1-EXP(-1000/'IPCC data'!J16))*'IPCC data'!E16,""))</f>
        <v>5.430000005596032E-12</v>
      </c>
      <c r="C16">
        <f t="shared" si="0"/>
        <v>9.9092011108965483</v>
      </c>
    </row>
    <row r="17" spans="1:3">
      <c r="A17" t="s">
        <v>53</v>
      </c>
      <c r="B17">
        <f>IF('IPCC data'!I17=0,0,IFERROR('IPCC data'!M17*'IPCC data'!J17*(1-EXP(-1000/'IPCC data'!J17))*'IPCC data'!E17,""))</f>
        <v>2.3682992952587179E-11</v>
      </c>
      <c r="C17">
        <f t="shared" si="0"/>
        <v>43.219068109259062</v>
      </c>
    </row>
    <row r="18" spans="1:3">
      <c r="A18" t="s">
        <v>55</v>
      </c>
      <c r="B18">
        <f>IF('IPCC data'!I18=0,0,IFERROR('IPCC data'!M18*'IPCC data'!J18*(1-EXP(-1000/'IPCC data'!J18))*'IPCC data'!E18,""))</f>
        <v>7.2800007579628252E-12</v>
      </c>
      <c r="C18">
        <f t="shared" si="0"/>
        <v>13.285265473994139</v>
      </c>
    </row>
    <row r="19" spans="1:3">
      <c r="A19" t="s">
        <v>57</v>
      </c>
      <c r="B19">
        <f>IF('IPCC data'!I19=0,0,IFERROR('IPCC data'!M19*'IPCC data'!J19*(1-EXP(-1000/'IPCC data'!J19))*'IPCC data'!E19,""))</f>
        <v>3.3914304585406627E-11</v>
      </c>
      <c r="C19">
        <f t="shared" si="0"/>
        <v>61.890177592385974</v>
      </c>
    </row>
    <row r="20" spans="1:3">
      <c r="A20" t="s">
        <v>59</v>
      </c>
      <c r="B20">
        <f>IF('IPCC data'!I20=0,0,IFERROR('IPCC data'!M20*'IPCC data'!J20*(1-EXP(-1000/'IPCC data'!J20))*'IPCC data'!E20,""))</f>
        <v>4.8314699124363139E-11</v>
      </c>
      <c r="C20">
        <f t="shared" si="0"/>
        <v>88.169441941505099</v>
      </c>
    </row>
    <row r="21" spans="1:3">
      <c r="A21" t="s">
        <v>61</v>
      </c>
      <c r="B21">
        <f>IF('IPCC data'!I21=0,0,IFERROR('IPCC data'!M21*'IPCC data'!J21*(1-EXP(-1000/'IPCC data'!J21))*'IPCC data'!E21,""))</f>
        <v>3.0998013629285237E-11</v>
      </c>
      <c r="C21">
        <f t="shared" si="0"/>
        <v>56.568241394906437</v>
      </c>
    </row>
    <row r="22" spans="1:3">
      <c r="A22" t="s">
        <v>63</v>
      </c>
      <c r="B22">
        <f>IF('IPCC data'!I22=0,0,IFERROR('IPCC data'!M22*'IPCC data'!J22*(1-EXP(-1000/'IPCC data'!J22))*'IPCC data'!E22,""))</f>
        <v>7.1731464887984022E-11</v>
      </c>
      <c r="C22">
        <f t="shared" si="0"/>
        <v>130.90267234285682</v>
      </c>
    </row>
    <row r="23" spans="1:3">
      <c r="A23" t="s">
        <v>65</v>
      </c>
      <c r="B23">
        <f>IF('IPCC data'!I23=0,0,IFERROR('IPCC data'!M23*'IPCC data'!J23*(1-EXP(-1000/'IPCC data'!J23))*'IPCC data'!E23,""))</f>
        <v>1.8219648016734007E-10</v>
      </c>
      <c r="C23">
        <f t="shared" si="0"/>
        <v>332.49015871363196</v>
      </c>
    </row>
    <row r="24" spans="1:3">
      <c r="A24" t="s">
        <v>67</v>
      </c>
      <c r="B24">
        <f>IF('IPCC data'!I24=0,0,IFERROR('IPCC data'!M24*'IPCC data'!J24*(1-EXP(-1000/'IPCC data'!J24))*'IPCC data'!E24,""))</f>
        <v>1.1700156908565658E-11</v>
      </c>
      <c r="C24">
        <f t="shared" si="0"/>
        <v>21.351603631038397</v>
      </c>
    </row>
    <row r="25" spans="1:3">
      <c r="A25" t="s">
        <v>69</v>
      </c>
      <c r="B25">
        <f>IF('IPCC data'!I25=0,0,IFERROR('IPCC data'!M25*'IPCC data'!J25*(1-EXP(-1000/'IPCC data'!J25))*'IPCC data'!E25,""))</f>
        <v>4.8111210049033312E-11</v>
      </c>
      <c r="C25">
        <f t="shared" si="0"/>
        <v>87.798094949012366</v>
      </c>
    </row>
    <row r="26" spans="1:3">
      <c r="A26" t="s">
        <v>71</v>
      </c>
      <c r="B26">
        <f>IF('IPCC data'!I26=0,0,IFERROR('IPCC data'!M26*'IPCC data'!J26*(1-EXP(-1000/'IPCC data'!J26))*'IPCC data'!E26,""))</f>
        <v>1.37E-13</v>
      </c>
      <c r="C26">
        <f t="shared" si="0"/>
        <v>0.25001115115907124</v>
      </c>
    </row>
    <row r="27" spans="1:3">
      <c r="A27" s="19" t="s">
        <v>74</v>
      </c>
    </row>
    <row r="28" spans="1:3">
      <c r="A28" t="s">
        <v>75</v>
      </c>
      <c r="B28">
        <f>IF('IPCC data'!I28=0,0,IFERROR('IPCC data'!M28*'IPCC data'!J28*(1-EXP(-1000/'IPCC data'!J28))*'IPCC data'!E28,""))</f>
        <v>3.1040262470811746E-9</v>
      </c>
      <c r="C28">
        <f t="shared" si="0"/>
        <v>5664.5341259907746</v>
      </c>
    </row>
    <row r="29" spans="1:3">
      <c r="A29" t="s">
        <v>77</v>
      </c>
      <c r="B29">
        <f>IF('IPCC data'!I29=0,0,IFERROR('IPCC data'!M29*'IPCC data'!J29*(1-EXP(-1000/'IPCC data'!J29))*'IPCC data'!E29,""))</f>
        <v>6.2062480658155276E-11</v>
      </c>
      <c r="C29">
        <f t="shared" si="0"/>
        <v>113.2577535265182</v>
      </c>
    </row>
    <row r="30" spans="1:3">
      <c r="A30" t="s">
        <v>79</v>
      </c>
      <c r="B30">
        <f>IF('IPCC data'!I30=0,0,IFERROR('IPCC data'!M30*'IPCC data'!J30*(1-EXP(-1000/'IPCC data'!J30))*'IPCC data'!E30,""))</f>
        <v>1.0704232468954444E-11</v>
      </c>
      <c r="C30">
        <f t="shared" si="0"/>
        <v>19.534142203194218</v>
      </c>
    </row>
    <row r="31" spans="1:3">
      <c r="A31" t="s">
        <v>81</v>
      </c>
      <c r="B31">
        <f>IF('IPCC data'!I31=0,0,IFERROR('IPCC data'!M31*'IPCC data'!J31*(1-EXP(-1000/'IPCC data'!J31))*'IPCC data'!E31,""))</f>
        <v>2.9943487137549688E-10</v>
      </c>
      <c r="C31">
        <f t="shared" si="0"/>
        <v>546.43837145807595</v>
      </c>
    </row>
    <row r="32" spans="1:3">
      <c r="A32" t="s">
        <v>83</v>
      </c>
      <c r="B32">
        <f>IF('IPCC data'!I32=0,0,IFERROR('IPCC data'!M32*'IPCC data'!J32*(1-EXP(-1000/'IPCC data'!J32))*'IPCC data'!E32,""))</f>
        <v>1.0215993083646127E-10</v>
      </c>
      <c r="C32">
        <f t="shared" si="0"/>
        <v>186.43154679383051</v>
      </c>
    </row>
    <row r="33" spans="1:3">
      <c r="A33" t="s">
        <v>85</v>
      </c>
      <c r="B33">
        <f>IF('IPCC data'!I33=0,0,IFERROR('IPCC data'!M33*'IPCC data'!J33*(1-EXP(-1000/'IPCC data'!J33))*'IPCC data'!E33,""))</f>
        <v>1.1926082005754428E-10</v>
      </c>
      <c r="C33">
        <f t="shared" si="0"/>
        <v>217.63894095446349</v>
      </c>
    </row>
    <row r="34" spans="1:3">
      <c r="A34" t="s">
        <v>87</v>
      </c>
      <c r="B34">
        <f>IF('IPCC data'!I34=0,0,IFERROR('IPCC data'!M34*'IPCC data'!J34*(1-EXP(-1000/'IPCC data'!J34))*'IPCC data'!E34,""))</f>
        <v>3.0099641328552906E-11</v>
      </c>
      <c r="C34">
        <f t="shared" si="0"/>
        <v>54.928802759318742</v>
      </c>
    </row>
    <row r="35" spans="1:3">
      <c r="A35" t="s">
        <v>89</v>
      </c>
      <c r="B35">
        <f>IF('IPCC data'!I35=0,0,IFERROR('IPCC data'!M35*'IPCC data'!J35*(1-EXP(-1000/'IPCC data'!J35))*'IPCC data'!E35,""))</f>
        <v>5.0047920476759594E-10</v>
      </c>
      <c r="C35">
        <f t="shared" si="0"/>
        <v>913.32395704469479</v>
      </c>
    </row>
    <row r="36" spans="1:3">
      <c r="A36" t="s">
        <v>91</v>
      </c>
      <c r="B36">
        <f>IF('IPCC data'!I36=0,0,IFERROR('IPCC data'!M36*'IPCC data'!J36*(1-EXP(-1000/'IPCC data'!J36))*'IPCC data'!E36,""))</f>
        <v>1.51E-12</v>
      </c>
      <c r="C36">
        <f t="shared" si="0"/>
        <v>2.7555973594904932</v>
      </c>
    </row>
    <row r="37" spans="1:3">
      <c r="A37" t="s">
        <v>93</v>
      </c>
      <c r="B37">
        <f>IF('IPCC data'!I37=0,0,IFERROR('IPCC data'!M37*'IPCC data'!J37*(1-EXP(-1000/'IPCC data'!J37))*'IPCC data'!E37,""))</f>
        <v>1.260001020347632E-11</v>
      </c>
      <c r="C37">
        <f t="shared" si="0"/>
        <v>22.993744931293126</v>
      </c>
    </row>
    <row r="38" spans="1:3">
      <c r="A38" t="s">
        <v>95</v>
      </c>
      <c r="B38">
        <f>IF('IPCC data'!I38=0,0,IFERROR('IPCC data'!M38*'IPCC data'!J38*(1-EXP(-1000/'IPCC data'!J38))*'IPCC data'!E38,""))</f>
        <v>3.3299999999999999E-13</v>
      </c>
      <c r="C38">
        <f t="shared" si="0"/>
        <v>0.60769133821876431</v>
      </c>
    </row>
    <row r="39" spans="1:3">
      <c r="A39" t="s">
        <v>97</v>
      </c>
      <c r="B39">
        <f>IF('IPCC data'!I39=0,0,IFERROR('IPCC data'!M39*'IPCC data'!J39*(1-EXP(-1000/'IPCC data'!J39))*'IPCC data'!E39,""))</f>
        <v>2.4959973819745069E-10</v>
      </c>
      <c r="C39">
        <f t="shared" si="0"/>
        <v>455.49429106384997</v>
      </c>
    </row>
    <row r="40" spans="1:3">
      <c r="A40" t="s">
        <v>99</v>
      </c>
      <c r="B40">
        <f>IF('IPCC data'!I40=0,0,IFERROR('IPCC data'!M40*'IPCC data'!J40*(1-EXP(-1000/'IPCC data'!J40))*'IPCC data'!E40,""))</f>
        <v>3.328853649619925E-10</v>
      </c>
      <c r="C40">
        <f t="shared" si="0"/>
        <v>607.48214086244741</v>
      </c>
    </row>
    <row r="41" spans="1:3">
      <c r="A41" t="s">
        <v>101</v>
      </c>
      <c r="B41">
        <f>IF('IPCC data'!I41=0,0,IFERROR('IPCC data'!M41*'IPCC data'!J41*(1-EXP(-1000/'IPCC data'!J41))*'IPCC data'!E41,""))</f>
        <v>1.1090836811559875E-10</v>
      </c>
      <c r="C41">
        <f t="shared" si="0"/>
        <v>202.39656047996257</v>
      </c>
    </row>
    <row r="42" spans="1:3">
      <c r="A42" t="s">
        <v>103</v>
      </c>
      <c r="B42">
        <f>IF('IPCC data'!I42=0,0,IFERROR('IPCC data'!M42*'IPCC data'!J42*(1-EXP(-1000/'IPCC data'!J42))*'IPCC data'!E42,""))</f>
        <v>1.2248624329801321E-10</v>
      </c>
      <c r="C42">
        <f t="shared" si="0"/>
        <v>223.52501232179821</v>
      </c>
    </row>
    <row r="43" spans="1:3">
      <c r="A43" t="s">
        <v>105</v>
      </c>
      <c r="B43">
        <f>IF('IPCC data'!I43=0,0,IFERROR('IPCC data'!M43*'IPCC data'!J43*(1-EXP(-1000/'IPCC data'!J43))*'IPCC data'!E43,""))</f>
        <v>2.147106824209106E-9</v>
      </c>
      <c r="C43">
        <f t="shared" si="0"/>
        <v>3918.2529108176363</v>
      </c>
    </row>
    <row r="44" spans="1:3">
      <c r="A44" t="s">
        <v>107</v>
      </c>
      <c r="B44">
        <f>IF('IPCC data'!I44=0,0,IFERROR('IPCC data'!M44*'IPCC data'!J44*(1-EXP(-1000/'IPCC data'!J44))*'IPCC data'!E44,""))</f>
        <v>6.561270116084312E-11</v>
      </c>
      <c r="C44">
        <f t="shared" si="0"/>
        <v>119.7365470648067</v>
      </c>
    </row>
    <row r="45" spans="1:3">
      <c r="A45" t="s">
        <v>109</v>
      </c>
      <c r="B45">
        <f>IF('IPCC data'!I45=0,0,IFERROR('IPCC data'!M45*'IPCC data'!J45*(1-EXP(-1000/'IPCC data'!J45))*'IPCC data'!E45,""))</f>
        <v>4.8215305917125479E-10</v>
      </c>
      <c r="C45">
        <f t="shared" si="0"/>
        <v>879.88059385600877</v>
      </c>
    </row>
    <row r="46" spans="1:3">
      <c r="A46" t="s">
        <v>111</v>
      </c>
      <c r="B46">
        <f>IF('IPCC data'!I46=0,0,IFERROR('IPCC data'!M46*'IPCC data'!J46*(1-EXP(-1000/'IPCC data'!J46))*'IPCC data'!E46,""))</f>
        <v>2.1570792520972849E-11</v>
      </c>
      <c r="C46">
        <f t="shared" si="0"/>
        <v>39.364515836364276</v>
      </c>
    </row>
    <row r="47" spans="1:3">
      <c r="A47" t="s">
        <v>113</v>
      </c>
      <c r="B47">
        <f>IF('IPCC data'!I47=0,0,IFERROR('IPCC data'!M47*'IPCC data'!J47*(1-EXP(-1000/'IPCC data'!J47))*'IPCC data'!E47,""))</f>
        <v>2.6621020236830513E-11</v>
      </c>
      <c r="C47">
        <f t="shared" si="0"/>
        <v>48.580670908313337</v>
      </c>
    </row>
    <row r="48" spans="1:3">
      <c r="A48" t="s">
        <v>115</v>
      </c>
      <c r="B48">
        <f>IF('IPCC data'!I48=0,0,IFERROR('IPCC data'!M48*'IPCC data'!J48*(1-EXP(-1000/'IPCC data'!J48))*'IPCC data'!E48,""))</f>
        <v>7.8732791804481521E-11</v>
      </c>
      <c r="C48">
        <f t="shared" si="0"/>
        <v>143.67938622632053</v>
      </c>
    </row>
    <row r="49" spans="1:3">
      <c r="A49" t="s">
        <v>117</v>
      </c>
      <c r="B49">
        <f>IF('IPCC data'!I49=0,0,IFERROR('IPCC data'!M49*'IPCC data'!J49*(1-EXP(-1000/'IPCC data'!J49))*'IPCC data'!E49,""))</f>
        <v>6.9300002001989974E-12</v>
      </c>
      <c r="C49">
        <f t="shared" si="0"/>
        <v>12.646549836382084</v>
      </c>
    </row>
    <row r="50" spans="1:3">
      <c r="A50" t="s">
        <v>119</v>
      </c>
      <c r="B50">
        <f>IF('IPCC data'!I50=0,0,IFERROR('IPCC data'!M50*'IPCC data'!J50*(1-EXP(-1000/'IPCC data'!J50))*'IPCC data'!E50,""))</f>
        <v>1.3203013112699177E-11</v>
      </c>
      <c r="C50">
        <f t="shared" si="0"/>
        <v>24.094164285213385</v>
      </c>
    </row>
    <row r="51" spans="1:3">
      <c r="A51" t="s">
        <v>121</v>
      </c>
      <c r="B51">
        <f>IF('IPCC data'!I51=0,0,IFERROR('IPCC data'!M51*'IPCC data'!J51*(1-EXP(-1000/'IPCC data'!J51))*'IPCC data'!E51,""))</f>
        <v>2.2305906509972888E-10</v>
      </c>
      <c r="C51">
        <f t="shared" si="0"/>
        <v>407.06024556240459</v>
      </c>
    </row>
    <row r="52" spans="1:3">
      <c r="A52" t="s">
        <v>123</v>
      </c>
      <c r="B52">
        <f>IF('IPCC data'!I52=0,0,IFERROR('IPCC data'!M52*'IPCC data'!J52*(1-EXP(-1000/'IPCC data'!J52))*'IPCC data'!E52,""))</f>
        <v>7.3804606757636517E-11</v>
      </c>
      <c r="C52">
        <f t="shared" si="0"/>
        <v>134.68594668846185</v>
      </c>
    </row>
    <row r="53" spans="1:3">
      <c r="A53" t="s">
        <v>125</v>
      </c>
      <c r="B53">
        <f>IF('IPCC data'!I53=0,0,IFERROR('IPCC data'!M53*'IPCC data'!J53*(1-EXP(-1000/'IPCC data'!J53))*'IPCC data'!E53,""))</f>
        <v>1.5157319981170183E-10</v>
      </c>
      <c r="C53">
        <f t="shared" si="0"/>
        <v>276.60576766268241</v>
      </c>
    </row>
    <row r="54" spans="1:3">
      <c r="A54" t="s">
        <v>127</v>
      </c>
      <c r="B54">
        <f>IF('IPCC data'!I54=0,0,IFERROR('IPCC data'!M54*'IPCC data'!J54*(1-EXP(-1000/'IPCC data'!J54))*'IPCC data'!E54,""))</f>
        <v>0</v>
      </c>
      <c r="C54">
        <f t="shared" si="0"/>
        <v>0</v>
      </c>
    </row>
    <row r="55" spans="1:3">
      <c r="A55" t="s">
        <v>129</v>
      </c>
      <c r="B55">
        <f>IF('IPCC data'!I55=0,0,IFERROR('IPCC data'!M55*'IPCC data'!J55*(1-EXP(-1000/'IPCC data'!J55))*'IPCC data'!E55,""))</f>
        <v>0</v>
      </c>
      <c r="C55">
        <f t="shared" si="0"/>
        <v>0</v>
      </c>
    </row>
    <row r="56" spans="1:3">
      <c r="A56" t="s">
        <v>131</v>
      </c>
      <c r="B56">
        <f>IF('IPCC data'!I56=0,0,IFERROR('IPCC data'!M56*'IPCC data'!J56*(1-EXP(-1000/'IPCC data'!J56))*'IPCC data'!E56,""))</f>
        <v>0</v>
      </c>
      <c r="C56">
        <f t="shared" si="0"/>
        <v>0</v>
      </c>
    </row>
    <row r="57" spans="1:3">
      <c r="A57" t="s">
        <v>133</v>
      </c>
      <c r="B57">
        <f>IF('IPCC data'!I57=0,0,IFERROR('IPCC data'!M57*'IPCC data'!J57*(1-EXP(-1000/'IPCC data'!J57))*'IPCC data'!E57,""))</f>
        <v>0</v>
      </c>
      <c r="C57">
        <f t="shared" si="0"/>
        <v>0</v>
      </c>
    </row>
    <row r="58" spans="1:3">
      <c r="A58" t="s">
        <v>135</v>
      </c>
      <c r="B58">
        <f>IF('IPCC data'!I58=0,0,IFERROR('IPCC data'!M58*'IPCC data'!J58*(1-EXP(-1000/'IPCC data'!J58))*'IPCC data'!E58,""))</f>
        <v>0</v>
      </c>
      <c r="C58">
        <f t="shared" si="0"/>
        <v>0</v>
      </c>
    </row>
    <row r="59" spans="1:3">
      <c r="A59" t="s">
        <v>137</v>
      </c>
      <c r="B59">
        <f>IF('IPCC data'!I59=0,0,IFERROR('IPCC data'!M59*'IPCC data'!J59*(1-EXP(-1000/'IPCC data'!J59))*'IPCC data'!E59,""))</f>
        <v>0</v>
      </c>
      <c r="C59">
        <f t="shared" si="0"/>
        <v>0</v>
      </c>
    </row>
    <row r="60" spans="1:3">
      <c r="A60" t="s">
        <v>139</v>
      </c>
      <c r="B60">
        <f>IF('IPCC data'!I60=0,0,IFERROR('IPCC data'!M60*'IPCC data'!J60*(1-EXP(-1000/'IPCC data'!J60))*'IPCC data'!E60,""))</f>
        <v>8.7400000000000011E-14</v>
      </c>
      <c r="C60">
        <f t="shared" si="0"/>
        <v>0.15949616504600606</v>
      </c>
    </row>
    <row r="61" spans="1:3">
      <c r="A61" t="s">
        <v>141</v>
      </c>
      <c r="B61">
        <f>IF('IPCC data'!I61=0,0,IFERROR('IPCC data'!M61*'IPCC data'!J61*(1-EXP(-1000/'IPCC data'!J61))*'IPCC data'!E61,""))</f>
        <v>1.54E-13</v>
      </c>
      <c r="C61">
        <f t="shared" si="0"/>
        <v>0.28103443268975892</v>
      </c>
    </row>
    <row r="62" spans="1:3">
      <c r="A62" t="s">
        <v>143</v>
      </c>
      <c r="B62">
        <f>IF('IPCC data'!I62=0,0,IFERROR('IPCC data'!M62*'IPCC data'!J62*(1-EXP(-1000/'IPCC data'!J62))*'IPCC data'!E62,""))</f>
        <v>0</v>
      </c>
      <c r="C62">
        <f t="shared" si="0"/>
        <v>0</v>
      </c>
    </row>
    <row r="63" spans="1:3">
      <c r="A63" t="s">
        <v>145</v>
      </c>
      <c r="B63">
        <f>IF('IPCC data'!I63=0,0,IFERROR('IPCC data'!M63*'IPCC data'!J63*(1-EXP(-1000/'IPCC data'!J63))*'IPCC data'!E63,""))</f>
        <v>0</v>
      </c>
      <c r="C63">
        <f t="shared" si="0"/>
        <v>0</v>
      </c>
    </row>
    <row r="64" spans="1:3">
      <c r="A64" t="s">
        <v>147</v>
      </c>
      <c r="B64">
        <f>IF('IPCC data'!I64=0,0,IFERROR('IPCC data'!M64*'IPCC data'!J64*(1-EXP(-1000/'IPCC data'!J64))*'IPCC data'!E64,""))</f>
        <v>0</v>
      </c>
      <c r="C64">
        <f t="shared" si="0"/>
        <v>0</v>
      </c>
    </row>
    <row r="65" spans="1:3">
      <c r="A65" t="s">
        <v>149</v>
      </c>
      <c r="B65">
        <f>IF('IPCC data'!I65=0,0,IFERROR('IPCC data'!M65*'IPCC data'!J65*(1-EXP(-1000/'IPCC data'!J65))*'IPCC data'!E65,""))</f>
        <v>0</v>
      </c>
      <c r="C65">
        <f t="shared" si="0"/>
        <v>0</v>
      </c>
    </row>
    <row r="66" spans="1:3">
      <c r="A66" t="s">
        <v>151</v>
      </c>
      <c r="B66">
        <f>IF('IPCC data'!I66=0,0,IFERROR('IPCC data'!M66*'IPCC data'!J66*(1-EXP(-1000/'IPCC data'!J66))*'IPCC data'!E66,""))</f>
        <v>0</v>
      </c>
      <c r="C66">
        <f t="shared" si="0"/>
        <v>0</v>
      </c>
    </row>
    <row r="67" spans="1:3">
      <c r="A67" s="19" t="s">
        <v>153</v>
      </c>
      <c r="B67">
        <f>IF('IPCC data'!I67=0,0,IFERROR('IPCC data'!M67*'IPCC data'!J67*(1-EXP(-1000/'IPCC data'!J67))*'IPCC data'!E67,""))</f>
        <v>0</v>
      </c>
      <c r="C67">
        <f t="shared" ref="C67:C130" si="1">IFERROR(B67/B$2,"")</f>
        <v>0</v>
      </c>
    </row>
    <row r="68" spans="1:3">
      <c r="A68" t="s">
        <v>154</v>
      </c>
      <c r="B68">
        <f>IF('IPCC data'!I68=0,0,IFERROR('IPCC data'!M68*'IPCC data'!J68*(1-EXP(-1000/'IPCC data'!J68))*'IPCC data'!E68,""))</f>
        <v>1.4684333009768652E-11</v>
      </c>
      <c r="C68">
        <f t="shared" si="1"/>
        <v>26.79742335602489</v>
      </c>
    </row>
    <row r="69" spans="1:3">
      <c r="A69" t="s">
        <v>156</v>
      </c>
      <c r="B69">
        <f>IF('IPCC data'!I69=0,0,IFERROR('IPCC data'!M69*'IPCC data'!J69*(1-EXP(-1000/'IPCC data'!J69))*'IPCC data'!E69,""))</f>
        <v>1.6220349762652116E-10</v>
      </c>
      <c r="C69">
        <f t="shared" si="1"/>
        <v>296.00498659587032</v>
      </c>
    </row>
    <row r="70" spans="1:3">
      <c r="A70" t="s">
        <v>158</v>
      </c>
      <c r="B70">
        <f>IF('IPCC data'!I70=0,0,IFERROR('IPCC data'!M70*'IPCC data'!J70*(1-EXP(-1000/'IPCC data'!J70))*'IPCC data'!E70,""))</f>
        <v>1.120000001154246E-12</v>
      </c>
      <c r="C70">
        <f t="shared" si="1"/>
        <v>2.043886785304629</v>
      </c>
    </row>
    <row r="71" spans="1:3">
      <c r="A71" t="s">
        <v>160</v>
      </c>
      <c r="B71">
        <f>IF('IPCC data'!I71=0,0,IFERROR('IPCC data'!M71*'IPCC data'!J71*(1-EXP(-1000/'IPCC data'!J71))*'IPCC data'!E71,""))</f>
        <v>8.1800000000000005E-13</v>
      </c>
      <c r="C71">
        <f t="shared" si="1"/>
        <v>1.4927673113001481</v>
      </c>
    </row>
    <row r="72" spans="1:3">
      <c r="A72" t="s">
        <v>162</v>
      </c>
      <c r="B72">
        <f>IF('IPCC data'!I72=0,0,IFERROR('IPCC data'!M72*'IPCC data'!J72*(1-EXP(-1000/'IPCC data'!J72))*'IPCC data'!E72,""))</f>
        <v>1.5000000000000001E-12</v>
      </c>
      <c r="C72">
        <f t="shared" si="1"/>
        <v>2.7373483703547947</v>
      </c>
    </row>
    <row r="73" spans="1:3">
      <c r="A73" t="s">
        <v>164</v>
      </c>
      <c r="B73">
        <f>IF('IPCC data'!I73=0,0,IFERROR('IPCC data'!M73*'IPCC data'!J73*(1-EXP(-1000/'IPCC data'!J73))*'IPCC data'!E73,""))</f>
        <v>8.2399999999999995E-14</v>
      </c>
      <c r="C73">
        <f t="shared" si="1"/>
        <v>0.15037167047815669</v>
      </c>
    </row>
    <row r="74" spans="1:3">
      <c r="A74" s="19" t="s">
        <v>166</v>
      </c>
    </row>
    <row r="75" spans="1:3">
      <c r="A75" t="s">
        <v>167</v>
      </c>
      <c r="B75">
        <f>IF('IPCC data'!I75=0,0,IFERROR('IPCC data'!M75*'IPCC data'!J75*(1-EXP(-1000/'IPCC data'!J75))*'IPCC data'!E75,""))</f>
        <v>2.1600000000149986E-13</v>
      </c>
      <c r="C75">
        <f t="shared" si="1"/>
        <v>0.39417816533382749</v>
      </c>
    </row>
    <row r="76" spans="1:3">
      <c r="A76" t="s">
        <v>169</v>
      </c>
      <c r="B76">
        <f>IF('IPCC data'!I76=0,0,IFERROR('IPCC data'!M76*'IPCC data'!J76*(1-EXP(-1000/'IPCC data'!J76))*'IPCC data'!E76,""))</f>
        <v>9.3100000000000002E-14</v>
      </c>
      <c r="C76">
        <f t="shared" si="1"/>
        <v>0.16989808885335425</v>
      </c>
    </row>
    <row r="77" spans="1:3">
      <c r="A77" t="s">
        <v>171</v>
      </c>
      <c r="B77">
        <f>IF('IPCC data'!I77=0,0,IFERROR('IPCC data'!M77*'IPCC data'!J77*(1-EXP(-1000/'IPCC data'!J77))*'IPCC data'!E77,""))</f>
        <v>3.4467802276489323E-11</v>
      </c>
      <c r="C77">
        <f t="shared" si="1"/>
        <v>62.900254927506218</v>
      </c>
    </row>
    <row r="78" spans="1:3">
      <c r="A78" t="s">
        <v>173</v>
      </c>
      <c r="B78">
        <f>IF('IPCC data'!I78=0,0,IFERROR('IPCC data'!M78*'IPCC data'!J78*(1-EXP(-1000/'IPCC data'!J78))*'IPCC data'!E78,""))</f>
        <v>2.1210730276596623E-11</v>
      </c>
      <c r="C78">
        <f t="shared" si="1"/>
        <v>38.707438637784577</v>
      </c>
    </row>
    <row r="79" spans="1:3">
      <c r="A79" t="s">
        <v>175</v>
      </c>
      <c r="B79">
        <f>IF('IPCC data'!I79=0,0,IFERROR('IPCC data'!M79*'IPCC data'!J79*(1-EXP(-1000/'IPCC data'!J79))*'IPCC data'!E79,""))</f>
        <v>1.6074392435314408E-10</v>
      </c>
      <c r="C79">
        <f t="shared" si="1"/>
        <v>293.34141291500885</v>
      </c>
    </row>
    <row r="80" spans="1:3">
      <c r="A80" t="s">
        <v>177</v>
      </c>
      <c r="B80">
        <f>IF('IPCC data'!I80=0,0,IFERROR('IPCC data'!M80*'IPCC data'!J80*(1-EXP(-1000/'IPCC data'!J80))*'IPCC data'!E80,""))</f>
        <v>7.3550166288944191E-10</v>
      </c>
      <c r="C80">
        <f t="shared" si="1"/>
        <v>1342.2161855357701</v>
      </c>
    </row>
    <row r="81" spans="1:3">
      <c r="A81" t="s">
        <v>179</v>
      </c>
      <c r="B81">
        <f>IF('IPCC data'!I81=0,0,IFERROR('IPCC data'!M81*'IPCC data'!J81*(1-EXP(-1000/'IPCC data'!J81))*'IPCC data'!E81,""))</f>
        <v>1.5922228302802377E-11</v>
      </c>
      <c r="C81">
        <f t="shared" si="1"/>
        <v>29.05645713139538</v>
      </c>
    </row>
    <row r="82" spans="1:3">
      <c r="A82" t="s">
        <v>181</v>
      </c>
      <c r="B82">
        <f>IF('IPCC data'!I82=0,0,IFERROR('IPCC data'!M82*'IPCC data'!J82*(1-EXP(-1000/'IPCC data'!J82))*'IPCC data'!E82,""))</f>
        <v>3.7700000038852749E-12</v>
      </c>
      <c r="C82">
        <f t="shared" si="1"/>
        <v>6.8798689112486171</v>
      </c>
    </row>
    <row r="83" spans="1:3">
      <c r="A83" t="s">
        <v>183</v>
      </c>
      <c r="B83">
        <f>IF('IPCC data'!I83=0,0,IFERROR('IPCC data'!M83*'IPCC data'!J83*(1-EXP(-1000/'IPCC data'!J83))*'IPCC data'!E83,""))</f>
        <v>1.6808503238057704E-11</v>
      </c>
      <c r="C83">
        <f t="shared" si="1"/>
        <v>30.673819297867027</v>
      </c>
    </row>
    <row r="84" spans="1:3">
      <c r="A84" t="s">
        <v>185</v>
      </c>
      <c r="B84">
        <f>IF('IPCC data'!I84=0,0,IFERROR('IPCC data'!M84*'IPCC data'!J84*(1-EXP(-1000/'IPCC data'!J84))*'IPCC data'!E84,""))</f>
        <v>1.359037962662131E-10</v>
      </c>
      <c r="C84">
        <f t="shared" si="1"/>
        <v>248.01069015623227</v>
      </c>
    </row>
    <row r="85" spans="1:3">
      <c r="A85" s="19" t="s">
        <v>187</v>
      </c>
    </row>
    <row r="86" spans="1:3">
      <c r="A86" t="s">
        <v>188</v>
      </c>
      <c r="B86">
        <f>IF('IPCC data'!I86=0,0,IFERROR('IPCC data'!M86*'IPCC data'!J86*(1-EXP(-1000/'IPCC data'!J86))*'IPCC data'!E86,""))</f>
        <v>7.0232594759913485E-9</v>
      </c>
      <c r="C86">
        <f t="shared" si="1"/>
        <v>12816.738587455857</v>
      </c>
    </row>
    <row r="87" spans="1:3">
      <c r="A87" t="s">
        <v>190</v>
      </c>
      <c r="B87">
        <f>IF('IPCC data'!I87=0,0,IFERROR('IPCC data'!M87*'IPCC data'!J87*(1-EXP(-1000/'IPCC data'!J87))*'IPCC data'!E87,""))</f>
        <v>1.8833115389974714E-8</v>
      </c>
      <c r="C87">
        <f t="shared" si="1"/>
        <v>34368.531814300724</v>
      </c>
    </row>
    <row r="88" spans="1:3">
      <c r="A88" t="s">
        <v>192</v>
      </c>
      <c r="B88">
        <f>IF('IPCC data'!I88=0,0,IFERROR('IPCC data'!M88*'IPCC data'!J88*(1-EXP(-1000/'IPCC data'!J88))*'IPCC data'!E88,""))</f>
        <v>9.7125827097854391E-9</v>
      </c>
      <c r="C88">
        <f t="shared" si="1"/>
        <v>17724.481635044882</v>
      </c>
    </row>
    <row r="89" spans="1:3">
      <c r="A89" t="s">
        <v>194</v>
      </c>
      <c r="B89">
        <f>IF('IPCC data'!I89=0,0,IFERROR('IPCC data'!M89*'IPCC data'!J89*(1-EXP(-1000/'IPCC data'!J89))*'IPCC data'!E89,""))</f>
        <v>4.0105228499020326E-10</v>
      </c>
      <c r="C89">
        <f t="shared" si="1"/>
        <v>731.87987916333293</v>
      </c>
    </row>
    <row r="90" spans="1:3">
      <c r="A90" t="s">
        <v>196</v>
      </c>
      <c r="B90">
        <f>IF('IPCC data'!I90=0,0,IFERROR('IPCC data'!M90*'IPCC data'!J90*(1-EXP(-1000/'IPCC data'!J90))*'IPCC data'!E90,""))</f>
        <v>6.0331187637445786E-9</v>
      </c>
      <c r="C90">
        <f t="shared" si="1"/>
        <v>11009.831877395436</v>
      </c>
    </row>
    <row r="91" spans="1:3">
      <c r="A91" t="s">
        <v>198</v>
      </c>
      <c r="B91">
        <f>IF('IPCC data'!I91=0,0,IFERROR('IPCC data'!M91*'IPCC data'!J91*(1-EXP(-1000/'IPCC data'!J91))*'IPCC data'!E91,""))</f>
        <v>9.7595596162736118E-9</v>
      </c>
      <c r="C91">
        <f t="shared" si="1"/>
        <v>17810.209740658021</v>
      </c>
    </row>
    <row r="92" spans="1:3">
      <c r="A92" t="s">
        <v>200</v>
      </c>
      <c r="B92">
        <f>IF('IPCC data'!I92=0,0,IFERROR('IPCC data'!M92*'IPCC data'!J92*(1-EXP(-1000/'IPCC data'!J92))*'IPCC data'!E92,""))</f>
        <v>7.2964754768653926E-9</v>
      </c>
      <c r="C92">
        <f t="shared" si="1"/>
        <v>13315.330170620802</v>
      </c>
    </row>
    <row r="93" spans="1:3">
      <c r="A93" t="s">
        <v>202</v>
      </c>
      <c r="B93">
        <f>IF('IPCC data'!I93=0,0,IFERROR('IPCC data'!M93*'IPCC data'!J93*(1-EXP(-1000/'IPCC data'!J93))*'IPCC data'!E93,""))</f>
        <v>6.9109357142556944E-9</v>
      </c>
      <c r="C93">
        <f t="shared" si="1"/>
        <v>12611.759076696382</v>
      </c>
    </row>
    <row r="94" spans="1:3">
      <c r="A94" t="s">
        <v>204</v>
      </c>
      <c r="B94">
        <f>IF('IPCC data'!I94=0,0,IFERROR('IPCC data'!M94*'IPCC data'!J94*(1-EXP(-1000/'IPCC data'!J94))*'IPCC data'!E94,""))</f>
        <v>7.6286071207713395E-9</v>
      </c>
      <c r="C94">
        <f t="shared" si="1"/>
        <v>13921.436846746938</v>
      </c>
    </row>
    <row r="95" spans="1:3">
      <c r="A95" t="s">
        <v>206</v>
      </c>
      <c r="B95">
        <f>IF('IPCC data'!I95=0,0,IFERROR('IPCC data'!M95*'IPCC data'!J95*(1-EXP(-1000/'IPCC data'!J95))*'IPCC data'!E95,""))</f>
        <v>7.1335738328576093E-9</v>
      </c>
      <c r="C95">
        <f t="shared" si="1"/>
        <v>13018.051137452254</v>
      </c>
    </row>
    <row r="96" spans="1:3">
      <c r="A96" t="s">
        <v>208</v>
      </c>
      <c r="B96">
        <f>IF('IPCC data'!I96=0,0,IFERROR('IPCC data'!M96*'IPCC data'!J96*(1-EXP(-1000/'IPCC data'!J96))*'IPCC data'!E96,""))</f>
        <v>1.71E-13</v>
      </c>
      <c r="C96">
        <f t="shared" si="1"/>
        <v>0.31205771422044659</v>
      </c>
    </row>
    <row r="97" spans="1:3">
      <c r="A97" t="s">
        <v>210</v>
      </c>
      <c r="B97">
        <f>IF('IPCC data'!I97=0,0,IFERROR('IPCC data'!M97*'IPCC data'!J97*(1-EXP(-1000/'IPCC data'!J97))*'IPCC data'!E97,""))</f>
        <v>7.0348880197520908E-9</v>
      </c>
      <c r="C97">
        <f t="shared" si="1"/>
        <v>12837.959504331235</v>
      </c>
    </row>
    <row r="98" spans="1:3">
      <c r="A98" t="s">
        <v>212</v>
      </c>
      <c r="B98">
        <f>IF('IPCC data'!I98=0,0,IFERROR('IPCC data'!M98*'IPCC data'!J98*(1-EXP(-1000/'IPCC data'!J98))*'IPCC data'!E98,""))</f>
        <v>6.3043297952758803E-9</v>
      </c>
      <c r="C98">
        <f t="shared" si="1"/>
        <v>11504.764594185071</v>
      </c>
    </row>
    <row r="99" spans="1:3">
      <c r="A99" t="s">
        <v>214</v>
      </c>
      <c r="B99">
        <f>IF('IPCC data'!I99=0,0,IFERROR('IPCC data'!M99*'IPCC data'!J99*(1-EXP(-1000/'IPCC data'!J99))*'IPCC data'!E99,""))</f>
        <v>6.1928089546831963E-9</v>
      </c>
      <c r="C99">
        <f t="shared" si="1"/>
        <v>11301.250333347083</v>
      </c>
    </row>
    <row r="100" spans="1:3">
      <c r="A100" t="s">
        <v>216</v>
      </c>
      <c r="B100">
        <f>IF('IPCC data'!I100=0,0,IFERROR('IPCC data'!M100*'IPCC data'!J100*(1-EXP(-1000/'IPCC data'!J100))*'IPCC data'!E100,""))</f>
        <v>6.0509964199879977E-9</v>
      </c>
      <c r="C100">
        <f t="shared" si="1"/>
        <v>11042.456792851228</v>
      </c>
    </row>
    <row r="101" spans="1:3">
      <c r="A101" t="s">
        <v>218</v>
      </c>
      <c r="B101">
        <f>IF('IPCC data'!I101=0,0,IFERROR('IPCC data'!M101*'IPCC data'!J101*(1-EXP(-1000/'IPCC data'!J101))*'IPCC data'!E101,""))</f>
        <v>5.3077749759073883E-9</v>
      </c>
      <c r="C101">
        <f t="shared" si="1"/>
        <v>9686.1527870066984</v>
      </c>
    </row>
    <row r="102" spans="1:3">
      <c r="A102" t="s">
        <v>220</v>
      </c>
      <c r="B102">
        <f>IF('IPCC data'!I102=0,0,IFERROR('IPCC data'!M102*'IPCC data'!J102*(1-EXP(-1000/'IPCC data'!J102))*'IPCC data'!E102,""))</f>
        <v>5.3477163763600366E-9</v>
      </c>
      <c r="C102">
        <f t="shared" si="1"/>
        <v>9759.0418052991954</v>
      </c>
    </row>
    <row r="103" spans="1:3">
      <c r="A103" t="s">
        <v>222</v>
      </c>
      <c r="B103">
        <f>IF('IPCC data'!I103=0,0,IFERROR('IPCC data'!M103*'IPCC data'!J103*(1-EXP(-1000/'IPCC data'!J103))*'IPCC data'!E103,""))</f>
        <v>4.660644807801853E-9</v>
      </c>
      <c r="C103">
        <f t="shared" si="1"/>
        <v>8505.2056462926248</v>
      </c>
    </row>
    <row r="104" spans="1:3">
      <c r="A104" t="s">
        <v>224</v>
      </c>
      <c r="B104">
        <f>IF('IPCC data'!I104=0,0,IFERROR('IPCC data'!M104*'IPCC data'!J104*(1-EXP(-1000/'IPCC data'!J104))*'IPCC data'!E104,""))</f>
        <v>0</v>
      </c>
      <c r="C104">
        <f t="shared" si="1"/>
        <v>0</v>
      </c>
    </row>
    <row r="105" spans="1:3">
      <c r="A105" t="s">
        <v>226</v>
      </c>
      <c r="B105">
        <f>IF('IPCC data'!I105=0,0,IFERROR('IPCC data'!M105*'IPCC data'!J105*(1-EXP(-1000/'IPCC data'!J105))*'IPCC data'!E105,""))</f>
        <v>0</v>
      </c>
      <c r="C105">
        <f t="shared" si="1"/>
        <v>0</v>
      </c>
    </row>
    <row r="106" spans="1:3">
      <c r="A106" t="s">
        <v>228</v>
      </c>
      <c r="B106">
        <f>IF('IPCC data'!I106=0,0,IFERROR('IPCC data'!M106*'IPCC data'!J106*(1-EXP(-1000/'IPCC data'!J106))*'IPCC data'!E106,""))</f>
        <v>0</v>
      </c>
      <c r="C106">
        <f t="shared" si="1"/>
        <v>0</v>
      </c>
    </row>
    <row r="107" spans="1:3">
      <c r="A107" t="s">
        <v>230</v>
      </c>
      <c r="B107">
        <f>IF('IPCC data'!I107=0,0,IFERROR('IPCC data'!M107*'IPCC data'!J107*(1-EXP(-1000/'IPCC data'!J107))*'IPCC data'!E107,""))</f>
        <v>0</v>
      </c>
      <c r="C107">
        <f t="shared" si="1"/>
        <v>0</v>
      </c>
    </row>
    <row r="108" spans="1:3">
      <c r="A108" t="s">
        <v>232</v>
      </c>
      <c r="B108">
        <f>IF('IPCC data'!I108=0,0,IFERROR('IPCC data'!M108*'IPCC data'!J108*(1-EXP(-1000/'IPCC data'!J108))*'IPCC data'!E108,""))</f>
        <v>1.6199999999999999E-13</v>
      </c>
      <c r="C108">
        <f t="shared" si="1"/>
        <v>0.29563362399831777</v>
      </c>
    </row>
    <row r="109" spans="1:3">
      <c r="A109" s="19" t="s">
        <v>234</v>
      </c>
    </row>
    <row r="110" spans="1:3">
      <c r="A110" t="s">
        <v>235</v>
      </c>
      <c r="B110">
        <f>IF('IPCC data'!I110=0,0,IFERROR('IPCC data'!M110*'IPCC data'!J110*(1-EXP(-1000/'IPCC data'!J110))*'IPCC data'!E110,""))</f>
        <v>2.0042245147244362E-9</v>
      </c>
      <c r="C110">
        <f t="shared" si="1"/>
        <v>3657.5071394707097</v>
      </c>
    </row>
    <row r="111" spans="1:3">
      <c r="A111" t="s">
        <v>237</v>
      </c>
      <c r="B111">
        <f>IF('IPCC data'!I111=0,0,IFERROR('IPCC data'!M111*'IPCC data'!J111*(1-EXP(-1000/'IPCC data'!J111))*'IPCC data'!E111,""))</f>
        <v>5.1849962877380692E-10</v>
      </c>
      <c r="C111">
        <f t="shared" si="1"/>
        <v>946.20940923569754</v>
      </c>
    </row>
    <row r="112" spans="1:3">
      <c r="A112" t="s">
        <v>239</v>
      </c>
      <c r="B112">
        <f>IF('IPCC data'!I112=0,0,IFERROR('IPCC data'!M112*'IPCC data'!J112*(1-EXP(-1000/'IPCC data'!J112))*'IPCC data'!E112,""))</f>
        <v>4.7971653020115373E-11</v>
      </c>
      <c r="C112">
        <f t="shared" si="1"/>
        <v>87.543417478558979</v>
      </c>
    </row>
    <row r="113" spans="1:3">
      <c r="A113" t="s">
        <v>241</v>
      </c>
      <c r="B113">
        <f>IF('IPCC data'!I113=0,0,IFERROR('IPCC data'!M113*'IPCC data'!J113*(1-EXP(-1000/'IPCC data'!J113))*'IPCC data'!E113,""))</f>
        <v>6.912482430088402E-10</v>
      </c>
      <c r="C113">
        <f t="shared" si="1"/>
        <v>1261.4581676739092</v>
      </c>
    </row>
    <row r="114" spans="1:3">
      <c r="A114" t="s">
        <v>243</v>
      </c>
      <c r="B114">
        <f>IF('IPCC data'!I114=0,0,IFERROR('IPCC data'!M114*'IPCC data'!J114*(1-EXP(-1000/'IPCC data'!J114))*'IPCC data'!E114,""))</f>
        <v>5.3505528415377722E-11</v>
      </c>
      <c r="C114">
        <f t="shared" si="1"/>
        <v>97.642180675204244</v>
      </c>
    </row>
    <row r="115" spans="1:3">
      <c r="A115" t="s">
        <v>245</v>
      </c>
      <c r="B115">
        <f>IF('IPCC data'!I115=0,0,IFERROR('IPCC data'!M115*'IPCC data'!J115*(1-EXP(-1000/'IPCC data'!J115))*'IPCC data'!E115,""))</f>
        <v>4.5024296521734169E-11</v>
      </c>
      <c r="C115">
        <f t="shared" si="1"/>
        <v>82.164789806760041</v>
      </c>
    </row>
    <row r="116" spans="1:3">
      <c r="A116" t="s">
        <v>247</v>
      </c>
      <c r="B116">
        <f>IF('IPCC data'!I116=0,0,IFERROR('IPCC data'!M116*'IPCC data'!J116*(1-EXP(-1000/'IPCC data'!J116))*'IPCC data'!E116,""))</f>
        <v>3.9199082556278077E-10</v>
      </c>
      <c r="C116">
        <f t="shared" si="1"/>
        <v>715.34363169887229</v>
      </c>
    </row>
    <row r="117" spans="1:3">
      <c r="A117" t="s">
        <v>249</v>
      </c>
      <c r="B117">
        <f>IF('IPCC data'!I117=0,0,IFERROR('IPCC data'!M117*'IPCC data'!J117*(1-EXP(-1000/'IPCC data'!J117))*'IPCC data'!E117,""))</f>
        <v>1.6444620714595739E-10</v>
      </c>
      <c r="C117">
        <f t="shared" si="1"/>
        <v>300.0977047613423</v>
      </c>
    </row>
    <row r="118" spans="1:3">
      <c r="A118" t="s">
        <v>251</v>
      </c>
      <c r="B118">
        <f>IF('IPCC data'!I118=0,0,IFERROR('IPCC data'!M118*'IPCC data'!J118*(1-EXP(-1000/'IPCC data'!J118))*'IPCC data'!E118,""))</f>
        <v>8.976762510783974E-11</v>
      </c>
      <c r="C118">
        <f t="shared" si="1"/>
        <v>163.81684153304349</v>
      </c>
    </row>
    <row r="119" spans="1:3">
      <c r="A119" t="s">
        <v>253</v>
      </c>
      <c r="B119">
        <f>IF('IPCC data'!I119=0,0,IFERROR('IPCC data'!M119*'IPCC data'!J119*(1-EXP(-1000/'IPCC data'!J119))*'IPCC data'!E119,""))</f>
        <v>6.0006506392025353E-11</v>
      </c>
      <c r="C119">
        <f t="shared" si="1"/>
        <v>109.5058083219301</v>
      </c>
    </row>
    <row r="120" spans="1:3">
      <c r="A120" t="s">
        <v>255</v>
      </c>
      <c r="B120">
        <f>IF('IPCC data'!I120=0,0,IFERROR('IPCC data'!M120*'IPCC data'!J120*(1-EXP(-1000/'IPCC data'!J120))*'IPCC data'!E120,""))</f>
        <v>7.5882171270721228E-11</v>
      </c>
      <c r="C120">
        <f t="shared" si="1"/>
        <v>138.47729191126143</v>
      </c>
    </row>
    <row r="121" spans="1:3">
      <c r="A121" t="s">
        <v>257</v>
      </c>
      <c r="B121">
        <f>IF('IPCC data'!I121=0,0,IFERROR('IPCC data'!M121*'IPCC data'!J121*(1-EXP(-1000/'IPCC data'!J121))*'IPCC data'!E121,""))</f>
        <v>7.4480961109557452E-11</v>
      </c>
      <c r="C121">
        <f t="shared" si="1"/>
        <v>135.9202250104706</v>
      </c>
    </row>
    <row r="122" spans="1:3">
      <c r="A122" t="s">
        <v>259</v>
      </c>
      <c r="B122">
        <f>IF('IPCC data'!I122=0,0,IFERROR('IPCC data'!M122*'IPCC data'!J122*(1-EXP(-1000/'IPCC data'!J122))*'IPCC data'!E122,""))</f>
        <v>1.7199999999999999E-12</v>
      </c>
      <c r="C122">
        <f t="shared" si="1"/>
        <v>3.1388261313401644</v>
      </c>
    </row>
    <row r="123" spans="1:3">
      <c r="A123" t="s">
        <v>261</v>
      </c>
      <c r="B123">
        <f>IF('IPCC data'!I123=0,0,IFERROR('IPCC data'!M123*'IPCC data'!J123*(1-EXP(-1000/'IPCC data'!J123))*'IPCC data'!E123,""))</f>
        <v>2.7604630937771608E-11</v>
      </c>
      <c r="C123">
        <f t="shared" si="1"/>
        <v>50.375661007836435</v>
      </c>
    </row>
    <row r="124" spans="1:3">
      <c r="A124" t="s">
        <v>263</v>
      </c>
      <c r="B124">
        <f>IF('IPCC data'!I124=0,0,IFERROR('IPCC data'!M124*'IPCC data'!J124*(1-EXP(-1000/'IPCC data'!J124))*'IPCC data'!E124,""))</f>
        <v>1.2200000000000001E-13</v>
      </c>
      <c r="C124">
        <f t="shared" si="1"/>
        <v>0.2226376674555233</v>
      </c>
    </row>
    <row r="125" spans="1:3">
      <c r="A125" t="s">
        <v>265</v>
      </c>
      <c r="B125">
        <f>IF('IPCC data'!I125=0,0,IFERROR('IPCC data'!M125*'IPCC data'!J125*(1-EXP(-1000/'IPCC data'!J125))*'IPCC data'!E125,""))</f>
        <v>2.6999999999999998E-12</v>
      </c>
      <c r="C125">
        <f t="shared" si="1"/>
        <v>4.92722706663863</v>
      </c>
    </row>
    <row r="126" spans="1:3">
      <c r="A126" t="s">
        <v>267</v>
      </c>
      <c r="B126">
        <f>IF('IPCC data'!I126=0,0,IFERROR('IPCC data'!M126*'IPCC data'!J126*(1-EXP(-1000/'IPCC data'!J126))*'IPCC data'!E126,""))</f>
        <v>0</v>
      </c>
      <c r="C126">
        <f t="shared" si="1"/>
        <v>0</v>
      </c>
    </row>
    <row r="127" spans="1:3">
      <c r="A127" t="s">
        <v>269</v>
      </c>
      <c r="B127">
        <f>IF('IPCC data'!I127=0,0,IFERROR('IPCC data'!M127*'IPCC data'!J127*(1-EXP(-1000/'IPCC data'!J127))*'IPCC data'!E127,""))</f>
        <v>2.8481138191486994E-10</v>
      </c>
      <c r="C127">
        <f t="shared" si="1"/>
        <v>519.75198142877753</v>
      </c>
    </row>
    <row r="128" spans="1:3">
      <c r="A128" t="s">
        <v>271</v>
      </c>
      <c r="B128">
        <f>IF('IPCC data'!I128=0,0,IFERROR('IPCC data'!M128*'IPCC data'!J128*(1-EXP(-1000/'IPCC data'!J128))*'IPCC data'!E128,""))</f>
        <v>2.4225584261655899E-10</v>
      </c>
      <c r="C128">
        <f t="shared" si="1"/>
        <v>442.09242399691021</v>
      </c>
    </row>
    <row r="129" spans="1:3">
      <c r="A129" t="s">
        <v>273</v>
      </c>
      <c r="B129">
        <f>IF('IPCC data'!I129=0,0,IFERROR('IPCC data'!M129*'IPCC data'!J129*(1-EXP(-1000/'IPCC data'!J129))*'IPCC data'!E129,""))</f>
        <v>8.5210810364451291E-11</v>
      </c>
      <c r="C129">
        <f t="shared" si="1"/>
        <v>155.50111525849479</v>
      </c>
    </row>
    <row r="130" spans="1:3">
      <c r="A130" t="s">
        <v>275</v>
      </c>
      <c r="B130">
        <f>IF('IPCC data'!I130=0,0,IFERROR('IPCC data'!M130*'IPCC data'!J130*(1-EXP(-1000/'IPCC data'!J130))*'IPCC data'!E130,""))</f>
        <v>1.9801115712971788E-11</v>
      </c>
      <c r="C130">
        <f t="shared" si="1"/>
        <v>36.135034552073357</v>
      </c>
    </row>
    <row r="131" spans="1:3">
      <c r="A131" t="s">
        <v>277</v>
      </c>
      <c r="B131">
        <f>IF('IPCC data'!I131=0,0,IFERROR('IPCC data'!M131*'IPCC data'!J131*(1-EXP(-1000/'IPCC data'!J131))*'IPCC data'!E131,""))</f>
        <v>4.8645910962780226E-11</v>
      </c>
      <c r="C131">
        <f t="shared" ref="C131:C194" si="2">IFERROR(B131/B$2,"")</f>
        <v>88.773870065593925</v>
      </c>
    </row>
    <row r="132" spans="1:3">
      <c r="A132" t="s">
        <v>279</v>
      </c>
      <c r="B132">
        <f>IF('IPCC data'!I132=0,0,IFERROR('IPCC data'!M132*'IPCC data'!J132*(1-EXP(-1000/'IPCC data'!J132))*'IPCC data'!E132,""))</f>
        <v>7.8290536835168496E-11</v>
      </c>
      <c r="C132">
        <f t="shared" si="2"/>
        <v>142.87231561330032</v>
      </c>
    </row>
    <row r="133" spans="1:3">
      <c r="A133" t="s">
        <v>281</v>
      </c>
      <c r="B133">
        <f>IF('IPCC data'!I133=0,0,IFERROR('IPCC data'!M133*'IPCC data'!J133*(1-EXP(-1000/'IPCC data'!J133))*'IPCC data'!E133,""))</f>
        <v>8.1503855023421075E-11</v>
      </c>
      <c r="C133">
        <f t="shared" si="2"/>
        <v>148.73629648399674</v>
      </c>
    </row>
    <row r="134" spans="1:3">
      <c r="A134" t="s">
        <v>283</v>
      </c>
      <c r="B134">
        <f>IF('IPCC data'!I134=0,0,IFERROR('IPCC data'!M134*'IPCC data'!J134*(1-EXP(-1000/'IPCC data'!J134))*'IPCC data'!E134,""))</f>
        <v>3.3324907567684881E-11</v>
      </c>
      <c r="C134">
        <f t="shared" si="2"/>
        <v>60.814587615084243</v>
      </c>
    </row>
    <row r="135" spans="1:3">
      <c r="A135" t="s">
        <v>285</v>
      </c>
      <c r="B135">
        <f>IF('IPCC data'!I135=0,0,IFERROR('IPCC data'!M135*'IPCC data'!J135*(1-EXP(-1000/'IPCC data'!J135))*'IPCC data'!E135,""))</f>
        <v>3.5491883874845544E-11</v>
      </c>
      <c r="C135">
        <f t="shared" si="2"/>
        <v>64.769100323753378</v>
      </c>
    </row>
    <row r="136" spans="1:3">
      <c r="A136" t="s">
        <v>287</v>
      </c>
      <c r="B136">
        <f>IF('IPCC data'!I136=0,0,IFERROR('IPCC data'!M136*'IPCC data'!J136*(1-EXP(-1000/'IPCC data'!J136))*'IPCC data'!E136,""))</f>
        <v>1.5399999999999999E-12</v>
      </c>
      <c r="C136">
        <f t="shared" si="2"/>
        <v>2.8103443268975887</v>
      </c>
    </row>
    <row r="137" spans="1:3">
      <c r="A137" t="s">
        <v>289</v>
      </c>
      <c r="B137">
        <f>IF('IPCC data'!I137=0,0,IFERROR('IPCC data'!M137*'IPCC data'!J137*(1-EXP(-1000/'IPCC data'!J137))*'IPCC data'!E137,""))</f>
        <v>6.5937435190001364E-11</v>
      </c>
      <c r="C137">
        <f t="shared" si="2"/>
        <v>120.32915384181673</v>
      </c>
    </row>
    <row r="138" spans="1:3">
      <c r="A138" t="s">
        <v>291</v>
      </c>
      <c r="B138">
        <f>IF('IPCC data'!I138=0,0,IFERROR('IPCC data'!M138*'IPCC data'!J138*(1-EXP(-1000/'IPCC data'!J138))*'IPCC data'!E138,""))</f>
        <v>4.0917512206831947E-11</v>
      </c>
      <c r="C138">
        <f t="shared" si="2"/>
        <v>74.670323572229222</v>
      </c>
    </row>
    <row r="139" spans="1:3">
      <c r="A139" t="s">
        <v>293</v>
      </c>
      <c r="B139">
        <f>IF('IPCC data'!I139=0,0,IFERROR('IPCC data'!M139*'IPCC data'!J139*(1-EXP(-1000/'IPCC data'!J139))*'IPCC data'!E139,""))</f>
        <v>3.7898130937157951E-11</v>
      </c>
      <c r="C139">
        <f t="shared" si="2"/>
        <v>69.160257973547957</v>
      </c>
    </row>
    <row r="140" spans="1:3">
      <c r="A140" t="s">
        <v>295</v>
      </c>
      <c r="B140">
        <f>IF('IPCC data'!I140=0,0,IFERROR('IPCC data'!M140*'IPCC data'!J140*(1-EXP(-1000/'IPCC data'!J140))*'IPCC data'!E140,""))</f>
        <v>1.2499999999999999E-12</v>
      </c>
      <c r="C140">
        <f t="shared" si="2"/>
        <v>2.2811236419623286</v>
      </c>
    </row>
    <row r="141" spans="1:3">
      <c r="A141" t="s">
        <v>297</v>
      </c>
      <c r="B141">
        <f>IF('IPCC data'!I141=0,0,IFERROR('IPCC data'!M141*'IPCC data'!J141*(1-EXP(-1000/'IPCC data'!J141))*'IPCC data'!E141,""))</f>
        <v>8.5099999999999986E-14</v>
      </c>
      <c r="C141">
        <f t="shared" si="2"/>
        <v>0.15529889754479531</v>
      </c>
    </row>
    <row r="142" spans="1:3">
      <c r="A142" t="s">
        <v>299</v>
      </c>
      <c r="B142">
        <f>IF('IPCC data'!I142=0,0,IFERROR('IPCC data'!M142*'IPCC data'!J142*(1-EXP(-1000/'IPCC data'!J142))*'IPCC data'!E142,""))</f>
        <v>5.3500000000000085E-12</v>
      </c>
      <c r="C142">
        <f t="shared" si="2"/>
        <v>9.7632091875987825</v>
      </c>
    </row>
    <row r="143" spans="1:3">
      <c r="A143" t="s">
        <v>301</v>
      </c>
      <c r="B143">
        <f>IF('IPCC data'!I143=0,0,IFERROR('IPCC data'!M143*'IPCC data'!J143*(1-EXP(-1000/'IPCC data'!J143))*'IPCC data'!E143,""))</f>
        <v>5.7527070489534782E-11</v>
      </c>
      <c r="C143">
        <f t="shared" si="2"/>
        <v>104.98108843720895</v>
      </c>
    </row>
    <row r="144" spans="1:3">
      <c r="A144" t="s">
        <v>303</v>
      </c>
      <c r="B144">
        <f>IF('IPCC data'!I144=0,0,IFERROR('IPCC data'!M144*'IPCC data'!J144*(1-EXP(-1000/'IPCC data'!J144))*'IPCC data'!E144,""))</f>
        <v>0</v>
      </c>
      <c r="C144">
        <f t="shared" si="2"/>
        <v>0</v>
      </c>
    </row>
    <row r="145" spans="1:3">
      <c r="A145" t="s">
        <v>305</v>
      </c>
      <c r="B145">
        <f>IF('IPCC data'!I145=0,0,IFERROR('IPCC data'!M145*'IPCC data'!J145*(1-EXP(-1000/'IPCC data'!J145))*'IPCC data'!E145,""))</f>
        <v>1.18E-12</v>
      </c>
      <c r="C145">
        <f t="shared" si="2"/>
        <v>2.1533807180124382</v>
      </c>
    </row>
    <row r="146" spans="1:3">
      <c r="A146" t="s">
        <v>307</v>
      </c>
      <c r="B146">
        <f>IF('IPCC data'!I146=0,0,IFERROR('IPCC data'!M146*'IPCC data'!J146*(1-EXP(-1000/'IPCC data'!J146))*'IPCC data'!E146,""))</f>
        <v>2.5849476628354927E-10</v>
      </c>
      <c r="C146">
        <f t="shared" si="2"/>
        <v>471.7268181543447</v>
      </c>
    </row>
    <row r="147" spans="1:3">
      <c r="A147" t="s">
        <v>309</v>
      </c>
      <c r="B147">
        <f>IF('IPCC data'!I147=0,0,IFERROR('IPCC data'!M147*'IPCC data'!J147*(1-EXP(-1000/'IPCC data'!J147))*'IPCC data'!E147,""))</f>
        <v>3.8573462727145174E-11</v>
      </c>
      <c r="C147">
        <f t="shared" si="2"/>
        <v>70.39267022339483</v>
      </c>
    </row>
    <row r="148" spans="1:3">
      <c r="A148" t="s">
        <v>311</v>
      </c>
      <c r="B148">
        <f>IF('IPCC data'!I148=0,0,IFERROR('IPCC data'!M148*'IPCC data'!J148*(1-EXP(-1000/'IPCC data'!J148))*'IPCC data'!E148,""))</f>
        <v>4.4515921413701455E-11</v>
      </c>
      <c r="C148">
        <f t="shared" si="2"/>
        <v>81.237056624425179</v>
      </c>
    </row>
    <row r="149" spans="1:3">
      <c r="A149" t="s">
        <v>313</v>
      </c>
      <c r="B149">
        <f>IF('IPCC data'!I149=0,0,IFERROR('IPCC data'!M149*'IPCC data'!J149*(1-EXP(-1000/'IPCC data'!J149))*'IPCC data'!E149,""))</f>
        <v>3.7314827062054126E-11</v>
      </c>
      <c r="C149">
        <f t="shared" si="2"/>
        <v>68.095787365589899</v>
      </c>
    </row>
    <row r="150" spans="1:3">
      <c r="A150" t="s">
        <v>315</v>
      </c>
      <c r="B150">
        <f>IF('IPCC data'!I150=0,0,IFERROR('IPCC data'!M150*'IPCC data'!J150*(1-EXP(-1000/'IPCC data'!J150))*'IPCC data'!E150,""))</f>
        <v>5.2100000000361768E-12</v>
      </c>
      <c r="C150">
        <f t="shared" si="2"/>
        <v>9.5077233397650058</v>
      </c>
    </row>
    <row r="151" spans="1:3">
      <c r="A151" t="s">
        <v>317</v>
      </c>
      <c r="B151">
        <f>IF('IPCC data'!I151=0,0,IFERROR('IPCC data'!M151*'IPCC data'!J151*(1-EXP(-1000/'IPCC data'!J151))*'IPCC data'!E151,""))</f>
        <v>5.9200000000411084E-12</v>
      </c>
      <c r="C151">
        <f t="shared" si="2"/>
        <v>10.803401568408608</v>
      </c>
    </row>
    <row r="152" spans="1:3">
      <c r="A152" t="s">
        <v>319</v>
      </c>
      <c r="B152">
        <f>IF('IPCC data'!I152=0,0,IFERROR('IPCC data'!M152*'IPCC data'!J152*(1-EXP(-1000/'IPCC data'!J152))*'IPCC data'!E152,""))</f>
        <v>4.0600000000281921E-12</v>
      </c>
      <c r="C152">
        <f t="shared" si="2"/>
        <v>7.4090895891450916</v>
      </c>
    </row>
    <row r="153" spans="1:3">
      <c r="A153" t="s">
        <v>321</v>
      </c>
      <c r="B153">
        <f>IF('IPCC data'!I153=0,0,IFERROR('IPCC data'!M153*'IPCC data'!J153*(1-EXP(-1000/'IPCC data'!J153))*'IPCC data'!E153,""))</f>
        <v>4.9977573734526945E-10</v>
      </c>
      <c r="C153">
        <f t="shared" si="2"/>
        <v>912.04020010995941</v>
      </c>
    </row>
    <row r="154" spans="1:3">
      <c r="A154" t="s">
        <v>323</v>
      </c>
      <c r="B154">
        <f>IF('IPCC data'!I154=0,0,IFERROR('IPCC data'!M154*'IPCC data'!J154*(1-EXP(-1000/'IPCC data'!J154))*'IPCC data'!E154,""))</f>
        <v>2.6683417768148115E-10</v>
      </c>
      <c r="C154">
        <f t="shared" si="2"/>
        <v>486.9454009542427</v>
      </c>
    </row>
    <row r="155" spans="1:3">
      <c r="A155" t="s">
        <v>325</v>
      </c>
      <c r="B155">
        <f>IF('IPCC data'!I155=0,0,IFERROR('IPCC data'!M155*'IPCC data'!J155*(1-EXP(-1000/'IPCC data'!J155))*'IPCC data'!E155,""))</f>
        <v>1.670022396350825E-11</v>
      </c>
      <c r="C155">
        <f t="shared" si="2"/>
        <v>30.476220567379595</v>
      </c>
    </row>
    <row r="156" spans="1:3">
      <c r="A156" t="s">
        <v>327</v>
      </c>
      <c r="B156">
        <f>IF('IPCC data'!I156=0,0,IFERROR('IPCC data'!M156*'IPCC data'!J156*(1-EXP(-1000/'IPCC data'!J156))*'IPCC data'!E156,""))</f>
        <v>2.5008005577916507E-10</v>
      </c>
      <c r="C156">
        <f t="shared" si="2"/>
        <v>456.37082209688907</v>
      </c>
    </row>
    <row r="157" spans="1:3">
      <c r="A157" t="s">
        <v>329</v>
      </c>
      <c r="B157">
        <f>IF('IPCC data'!I157=0,0,IFERROR('IPCC data'!M157*'IPCC data'!J157*(1-EXP(-1000/'IPCC data'!J157))*'IPCC data'!E157,""))</f>
        <v>2.6179449749155439E-10</v>
      </c>
      <c r="C157">
        <f t="shared" si="2"/>
        <v>477.74849405090583</v>
      </c>
    </row>
    <row r="158" spans="1:3">
      <c r="A158" t="s">
        <v>331</v>
      </c>
      <c r="B158">
        <f>IF('IPCC data'!I158=0,0,IFERROR('IPCC data'!M158*'IPCC data'!J158*(1-EXP(-1000/'IPCC data'!J158))*'IPCC data'!E158,""))</f>
        <v>4.9541312772344389E-10</v>
      </c>
      <c r="C158">
        <f t="shared" si="2"/>
        <v>904.07887855076058</v>
      </c>
    </row>
    <row r="159" spans="1:3">
      <c r="A159" t="s">
        <v>333</v>
      </c>
      <c r="B159">
        <f>IF('IPCC data'!I159=0,0,IFERROR('IPCC data'!M159*'IPCC data'!J159*(1-EXP(-1000/'IPCC data'!J159))*'IPCC data'!E159,""))</f>
        <v>3.5720306888412218E-10</v>
      </c>
      <c r="C159">
        <f t="shared" si="2"/>
        <v>651.85949233045551</v>
      </c>
    </row>
    <row r="160" spans="1:3">
      <c r="A160" t="s">
        <v>335</v>
      </c>
      <c r="B160">
        <f>IF('IPCC data'!I160=0,0,IFERROR('IPCC data'!M160*'IPCC data'!J160*(1-EXP(-1000/'IPCC data'!J160))*'IPCC data'!E160,""))</f>
        <v>6.850878344050937E-10</v>
      </c>
      <c r="C160">
        <f t="shared" si="2"/>
        <v>1250.2160447057856</v>
      </c>
    </row>
    <row r="161" spans="1:3">
      <c r="A161" t="s">
        <v>337</v>
      </c>
      <c r="B161">
        <f>IF('IPCC data'!I161=0,0,IFERROR('IPCC data'!M161*'IPCC data'!J161*(1-EXP(-1000/'IPCC data'!J161))*'IPCC data'!E161,""))</f>
        <v>5.560000000038609E-12</v>
      </c>
      <c r="C161">
        <f t="shared" si="2"/>
        <v>10.146437959518895</v>
      </c>
    </row>
    <row r="162" spans="1:3">
      <c r="A162" t="s">
        <v>339</v>
      </c>
      <c r="B162">
        <f>IF('IPCC data'!I162=0,0,IFERROR('IPCC data'!M162*'IPCC data'!J162*(1-EXP(-1000/'IPCC data'!J162))*'IPCC data'!E162,""))</f>
        <v>0</v>
      </c>
      <c r="C162">
        <f t="shared" si="2"/>
        <v>0</v>
      </c>
    </row>
    <row r="163" spans="1:3">
      <c r="A163" t="s">
        <v>341</v>
      </c>
      <c r="B163">
        <f>IF('IPCC data'!I163=0,0,IFERROR('IPCC data'!M163*'IPCC data'!J163*(1-EXP(-1000/'IPCC data'!J163))*'IPCC data'!E163,""))</f>
        <v>7.9938496154336091E-11</v>
      </c>
      <c r="C163">
        <f t="shared" si="2"/>
        <v>145.8796747844566</v>
      </c>
    </row>
    <row r="164" spans="1:3">
      <c r="A164" t="s">
        <v>343</v>
      </c>
      <c r="B164">
        <f>IF('IPCC data'!I164=0,0,IFERROR('IPCC data'!M164*'IPCC data'!J164*(1-EXP(-1000/'IPCC data'!J164))*'IPCC data'!E164,""))</f>
        <v>5.0900000052456365E-12</v>
      </c>
      <c r="C164">
        <f t="shared" si="2"/>
        <v>9.2887354796433588</v>
      </c>
    </row>
    <row r="165" spans="1:3">
      <c r="A165" t="s">
        <v>345</v>
      </c>
      <c r="B165">
        <f>IF('IPCC data'!I165=0,0,IFERROR('IPCC data'!M165*'IPCC data'!J165*(1-EXP(-1000/'IPCC data'!J165))*'IPCC data'!E165,""))</f>
        <v>1.1499999999999999E-12</v>
      </c>
      <c r="C165">
        <f t="shared" si="2"/>
        <v>2.0986337506053423</v>
      </c>
    </row>
    <row r="166" spans="1:3">
      <c r="A166" t="s">
        <v>347</v>
      </c>
      <c r="B166">
        <f>IF('IPCC data'!I166=0,0,IFERROR('IPCC data'!M166*'IPCC data'!J166*(1-EXP(-1000/'IPCC data'!J166))*'IPCC data'!E166,""))</f>
        <v>1.3200000083807066E-11</v>
      </c>
      <c r="C166">
        <f t="shared" si="2"/>
        <v>24.088665812061613</v>
      </c>
    </row>
    <row r="167" spans="1:3">
      <c r="A167" t="s">
        <v>349</v>
      </c>
      <c r="B167">
        <f>IF('IPCC data'!I167=0,0,IFERROR('IPCC data'!M167*'IPCC data'!J167*(1-EXP(-1000/'IPCC data'!J167))*'IPCC data'!E167,""))</f>
        <v>1.2000000001340177E-11</v>
      </c>
      <c r="C167">
        <f t="shared" si="2"/>
        <v>21.898786965284042</v>
      </c>
    </row>
    <row r="168" spans="1:3">
      <c r="A168" t="s">
        <v>351</v>
      </c>
      <c r="B168">
        <f>IF('IPCC data'!I168=0,0,IFERROR('IPCC data'!M168*'IPCC data'!J168*(1-EXP(-1000/'IPCC data'!J168))*'IPCC data'!E168,""))</f>
        <v>5.661606098880777E-11</v>
      </c>
      <c r="C168">
        <f t="shared" si="2"/>
        <v>103.3185881890804</v>
      </c>
    </row>
    <row r="169" spans="1:3">
      <c r="A169" t="s">
        <v>353</v>
      </c>
      <c r="B169">
        <f>IF('IPCC data'!I169=0,0,IFERROR('IPCC data'!M169*'IPCC data'!J169*(1-EXP(-1000/'IPCC data'!J169))*'IPCC data'!E169,""))</f>
        <v>6.891586712524125E-11</v>
      </c>
      <c r="C169">
        <f t="shared" si="2"/>
        <v>125.7644910445778</v>
      </c>
    </row>
    <row r="170" spans="1:3">
      <c r="A170" t="s">
        <v>355</v>
      </c>
      <c r="B170">
        <f>IF('IPCC data'!I170=0,0,IFERROR('IPCC data'!M170*'IPCC data'!J170*(1-EXP(-1000/'IPCC data'!J170))*'IPCC data'!E170,""))</f>
        <v>2.0300460830208747E-11</v>
      </c>
      <c r="C170">
        <f t="shared" si="2"/>
        <v>37.046288914015499</v>
      </c>
    </row>
    <row r="171" spans="1:3">
      <c r="A171" t="s">
        <v>357</v>
      </c>
      <c r="B171">
        <f>IF('IPCC data'!I171=0,0,IFERROR('IPCC data'!M171*'IPCC data'!J171*(1-EXP(-1000/'IPCC data'!J171))*'IPCC data'!E171,""))</f>
        <v>2.1600490341502905E-11</v>
      </c>
      <c r="C171">
        <f t="shared" si="2"/>
        <v>39.418711356784968</v>
      </c>
    </row>
    <row r="172" spans="1:3">
      <c r="A172" t="s">
        <v>359</v>
      </c>
      <c r="B172">
        <f>IF('IPCC data'!I172=0,0,IFERROR('IPCC data'!M172*'IPCC data'!J172*(1-EXP(-1000/'IPCC data'!J172))*'IPCC data'!E172,""))</f>
        <v>2.0300460830208747E-11</v>
      </c>
      <c r="C172">
        <f t="shared" si="2"/>
        <v>37.046288914015499</v>
      </c>
    </row>
    <row r="173" spans="1:3">
      <c r="A173" t="s">
        <v>361</v>
      </c>
      <c r="B173">
        <f>IF('IPCC data'!I173=0,0,IFERROR('IPCC data'!M173*'IPCC data'!J173*(1-EXP(-1000/'IPCC data'!J173))*'IPCC data'!E173,""))</f>
        <v>4.54608935011088E-10</v>
      </c>
      <c r="C173">
        <f t="shared" si="2"/>
        <v>829.61535160088692</v>
      </c>
    </row>
    <row r="174" spans="1:3">
      <c r="A174" t="s">
        <v>363</v>
      </c>
      <c r="B174">
        <f>IF('IPCC data'!I174=0,0,IFERROR('IPCC data'!M174*'IPCC data'!J174*(1-EXP(-1000/'IPCC data'!J174))*'IPCC data'!E174,""))</f>
        <v>0</v>
      </c>
      <c r="C174">
        <f t="shared" si="2"/>
        <v>0</v>
      </c>
    </row>
    <row r="175" spans="1:3">
      <c r="A175" t="s">
        <v>365</v>
      </c>
      <c r="B175">
        <f>IF('IPCC data'!I175=0,0,IFERROR('IPCC data'!M175*'IPCC data'!J175*(1-EXP(-1000/'IPCC data'!J175))*'IPCC data'!E175,""))</f>
        <v>0</v>
      </c>
      <c r="C175">
        <f t="shared" si="2"/>
        <v>0</v>
      </c>
    </row>
    <row r="176" spans="1:3">
      <c r="A176" t="s">
        <v>367</v>
      </c>
      <c r="B176">
        <f>IF('IPCC data'!I176=0,0,IFERROR('IPCC data'!M176*'IPCC data'!J176*(1-EXP(-1000/'IPCC data'!J176))*'IPCC data'!E176,""))</f>
        <v>0</v>
      </c>
      <c r="C176">
        <f t="shared" si="2"/>
        <v>0</v>
      </c>
    </row>
    <row r="177" spans="1:3">
      <c r="A177" t="s">
        <v>369</v>
      </c>
      <c r="B177">
        <f>IF('IPCC data'!I177=0,0,IFERROR('IPCC data'!M177*'IPCC data'!J177*(1-EXP(-1000/'IPCC data'!J177))*'IPCC data'!E177,""))</f>
        <v>1.1200003499301911E-11</v>
      </c>
      <c r="C177">
        <f t="shared" si="2"/>
        <v>20.438874217854721</v>
      </c>
    </row>
    <row r="178" spans="1:3">
      <c r="A178" t="s">
        <v>371</v>
      </c>
      <c r="B178">
        <f>IF('IPCC data'!I178=0,0,IFERROR('IPCC data'!M178*'IPCC data'!J178*(1-EXP(-1000/'IPCC data'!J178))*'IPCC data'!E178,""))</f>
        <v>5.4040690344261508E-9</v>
      </c>
      <c r="C178">
        <f t="shared" si="2"/>
        <v>9861.8797097808201</v>
      </c>
    </row>
    <row r="179" spans="1:3">
      <c r="A179" t="s">
        <v>373</v>
      </c>
      <c r="B179">
        <f>IF('IPCC data'!I179=0,0,IFERROR('IPCC data'!M179*'IPCC data'!J179*(1-EXP(-1000/'IPCC data'!J179))*'IPCC data'!E179,""))</f>
        <v>0</v>
      </c>
      <c r="C179">
        <f t="shared" si="2"/>
        <v>0</v>
      </c>
    </row>
    <row r="180" spans="1:3">
      <c r="A180" t="s">
        <v>375</v>
      </c>
      <c r="B180">
        <f>IF('IPCC data'!I180=0,0,IFERROR('IPCC data'!M180*'IPCC data'!J180*(1-EXP(-1000/'IPCC data'!J180))*'IPCC data'!E180,""))</f>
        <v>5.3888857978109713E-11</v>
      </c>
      <c r="C180">
        <f t="shared" si="2"/>
        <v>98.341718377773063</v>
      </c>
    </row>
    <row r="181" spans="1:3">
      <c r="A181" t="s">
        <v>377</v>
      </c>
      <c r="B181">
        <f>IF('IPCC data'!I181=0,0,IFERROR('IPCC data'!M181*'IPCC data'!J181*(1-EXP(-1000/'IPCC data'!J181))*'IPCC data'!E181,""))</f>
        <v>5.3187699680443459E-11</v>
      </c>
      <c r="C181">
        <f t="shared" si="2"/>
        <v>97.062175362121422</v>
      </c>
    </row>
    <row r="182" spans="1:3">
      <c r="A182" t="s">
        <v>379</v>
      </c>
      <c r="B182">
        <f>IF('IPCC data'!I182=0,0,IFERROR('IPCC data'!M182*'IPCC data'!J182*(1-EXP(-1000/'IPCC data'!J182))*'IPCC data'!E182,""))</f>
        <v>3.4507875180918294E-11</v>
      </c>
      <c r="C182">
        <f t="shared" si="2"/>
        <v>62.973383927262233</v>
      </c>
    </row>
    <row r="183" spans="1:3">
      <c r="A183" t="s">
        <v>381</v>
      </c>
      <c r="B183">
        <f>IF('IPCC data'!I183=0,0,IFERROR('IPCC data'!M183*'IPCC data'!J183*(1-EXP(-1000/'IPCC data'!J183))*'IPCC data'!E183,""))</f>
        <v>3.5922872885541385E-11</v>
      </c>
      <c r="C183">
        <f t="shared" si="2"/>
        <v>65.555611701132761</v>
      </c>
    </row>
    <row r="184" spans="1:3">
      <c r="A184" t="s">
        <v>383</v>
      </c>
      <c r="B184">
        <f>IF('IPCC data'!I184=0,0,IFERROR('IPCC data'!M184*'IPCC data'!J184*(1-EXP(-1000/'IPCC data'!J184))*'IPCC data'!E184,""))</f>
        <v>3.0699999999999996E-12</v>
      </c>
      <c r="C184">
        <f t="shared" si="2"/>
        <v>5.602439664659479</v>
      </c>
    </row>
    <row r="185" spans="1:3">
      <c r="A185" t="s">
        <v>385</v>
      </c>
      <c r="B185">
        <f>IF('IPCC data'!I185=0,0,IFERROR('IPCC data'!M185*'IPCC data'!J185*(1-EXP(-1000/'IPCC data'!J185))*'IPCC data'!E185,""))</f>
        <v>1.6E-12</v>
      </c>
      <c r="C185">
        <f t="shared" si="2"/>
        <v>2.9198382617117811</v>
      </c>
    </row>
    <row r="186" spans="1:3">
      <c r="A186" t="s">
        <v>387</v>
      </c>
      <c r="B186">
        <f>IF('IPCC data'!I186=0,0,IFERROR('IPCC data'!M186*'IPCC data'!J186*(1-EXP(-1000/'IPCC data'!J186))*'IPCC data'!E186,""))</f>
        <v>4.3091585041945696E-11</v>
      </c>
      <c r="C186">
        <f t="shared" si="2"/>
        <v>78.637786727050056</v>
      </c>
    </row>
    <row r="187" spans="1:3">
      <c r="A187" t="s">
        <v>389</v>
      </c>
      <c r="B187">
        <f>IF('IPCC data'!I187=0,0,IFERROR('IPCC data'!M187*'IPCC data'!J187*(1-EXP(-1000/'IPCC data'!J187))*'IPCC data'!E187,""))</f>
        <v>3.0529496366961486E-11</v>
      </c>
      <c r="C187">
        <f t="shared" si="2"/>
        <v>55.713244751903098</v>
      </c>
    </row>
    <row r="188" spans="1:3">
      <c r="A188" t="s">
        <v>391</v>
      </c>
      <c r="B188">
        <f>IF('IPCC data'!I188=0,0,IFERROR('IPCC data'!M188*'IPCC data'!J188*(1-EXP(-1000/'IPCC data'!J188))*'IPCC data'!E188,""))</f>
        <v>1.5200000000000001E-13</v>
      </c>
      <c r="C188">
        <f t="shared" si="2"/>
        <v>0.27738463486261916</v>
      </c>
    </row>
    <row r="189" spans="1:3">
      <c r="A189" t="s">
        <v>393</v>
      </c>
      <c r="B189">
        <f>IF('IPCC data'!I189=0,0,IFERROR('IPCC data'!M189*'IPCC data'!J189*(1-EXP(-1000/'IPCC data'!J189))*'IPCC data'!E189,""))</f>
        <v>1.59E-13</v>
      </c>
      <c r="C189">
        <f t="shared" si="2"/>
        <v>0.29015892725760822</v>
      </c>
    </row>
    <row r="190" spans="1:3">
      <c r="A190" t="s">
        <v>395</v>
      </c>
      <c r="B190">
        <f>IF('IPCC data'!I190=0,0,IFERROR('IPCC data'!M190*'IPCC data'!J190*(1-EXP(-1000/'IPCC data'!J190))*'IPCC data'!E190,""))</f>
        <v>1.89E-13</v>
      </c>
      <c r="C190">
        <f t="shared" si="2"/>
        <v>0.34490589466470412</v>
      </c>
    </row>
    <row r="191" spans="1:3">
      <c r="A191" t="s">
        <v>397</v>
      </c>
      <c r="B191">
        <f>IF('IPCC data'!I191=0,0,IFERROR('IPCC data'!M191*'IPCC data'!J191*(1-EXP(-1000/'IPCC data'!J191))*'IPCC data'!E191,""))</f>
        <v>1.9000000000000002E-13</v>
      </c>
      <c r="C191">
        <f t="shared" si="2"/>
        <v>0.34673079357827402</v>
      </c>
    </row>
    <row r="192" spans="1:3">
      <c r="A192" t="s">
        <v>399</v>
      </c>
      <c r="B192">
        <f>IF('IPCC data'!I192=0,0,IFERROR('IPCC data'!M192*'IPCC data'!J192*(1-EXP(-1000/'IPCC data'!J192))*'IPCC data'!E192,""))</f>
        <v>8.7400653121054644E-12</v>
      </c>
      <c r="C192">
        <f t="shared" si="2"/>
        <v>15.949735692590908</v>
      </c>
    </row>
    <row r="193" spans="1:3">
      <c r="A193" t="s">
        <v>401</v>
      </c>
      <c r="B193">
        <f>IF('IPCC data'!I193=0,0,IFERROR('IPCC data'!M193*'IPCC data'!J193*(1-EXP(-1000/'IPCC data'!J193))*'IPCC data'!E193,""))</f>
        <v>2.46E-12</v>
      </c>
      <c r="C193">
        <f t="shared" si="2"/>
        <v>4.4892513273818633</v>
      </c>
    </row>
    <row r="194" spans="1:3">
      <c r="A194" t="s">
        <v>403</v>
      </c>
      <c r="B194">
        <f>IF('IPCC data'!I194=0,0,IFERROR('IPCC data'!M194*'IPCC data'!J194*(1-EXP(-1000/'IPCC data'!J194))*'IPCC data'!E194,""))</f>
        <v>2.8299999999999999E-12</v>
      </c>
      <c r="C194">
        <f t="shared" si="2"/>
        <v>5.1644639254027123</v>
      </c>
    </row>
    <row r="195" spans="1:3">
      <c r="A195" t="s">
        <v>405</v>
      </c>
      <c r="B195">
        <f>IF('IPCC data'!I195=0,0,IFERROR('IPCC data'!M195*'IPCC data'!J195*(1-EXP(-1000/'IPCC data'!J195))*'IPCC data'!E195,""))</f>
        <v>1.2599999999999999E-13</v>
      </c>
      <c r="C195">
        <f t="shared" ref="C195:C215" si="3">IFERROR(B195/B$2,"")</f>
        <v>0.22993726310980273</v>
      </c>
    </row>
    <row r="196" spans="1:3">
      <c r="A196" t="s">
        <v>407</v>
      </c>
      <c r="B196">
        <f>IF('IPCC data'!I196=0,0,IFERROR('IPCC data'!M196*'IPCC data'!J196*(1-EXP(-1000/'IPCC data'!J196))*'IPCC data'!E196,""))</f>
        <v>6.2699999999999995E-13</v>
      </c>
      <c r="C196">
        <f t="shared" si="3"/>
        <v>1.144211618808304</v>
      </c>
    </row>
    <row r="197" spans="1:3">
      <c r="A197" t="s">
        <v>409</v>
      </c>
      <c r="B197">
        <f>IF('IPCC data'!I197=0,0,IFERROR('IPCC data'!M197*'IPCC data'!J197*(1-EXP(-1000/'IPCC data'!J197))*'IPCC data'!E197,""))</f>
        <v>4.800000000000007E-12</v>
      </c>
      <c r="C197">
        <f t="shared" si="3"/>
        <v>8.7595147851353552</v>
      </c>
    </row>
    <row r="198" spans="1:3">
      <c r="A198" t="s">
        <v>411</v>
      </c>
      <c r="B198">
        <f>IF('IPCC data'!I198=0,0,IFERROR('IPCC data'!M198*'IPCC data'!J198*(1-EXP(-1000/'IPCC data'!J198))*'IPCC data'!E198,""))</f>
        <v>2.9999999999999998E-13</v>
      </c>
      <c r="C198">
        <f t="shared" si="3"/>
        <v>0.54746967407095881</v>
      </c>
    </row>
    <row r="199" spans="1:3">
      <c r="A199" t="s">
        <v>413</v>
      </c>
      <c r="B199">
        <f>IF('IPCC data'!I199=0,0,IFERROR('IPCC data'!M199*'IPCC data'!J199*(1-EXP(-1000/'IPCC data'!J199))*'IPCC data'!E199,""))</f>
        <v>2.4799999999999999E-12</v>
      </c>
      <c r="C199">
        <f t="shared" si="3"/>
        <v>4.5257493056532603</v>
      </c>
    </row>
    <row r="200" spans="1:3">
      <c r="A200" t="s">
        <v>415</v>
      </c>
      <c r="B200">
        <f>IF('IPCC data'!I200=0,0,IFERROR('IPCC data'!M200*'IPCC data'!J200*(1-EXP(-1000/'IPCC data'!J200))*'IPCC data'!E200,""))</f>
        <v>3.100000000000005E-12</v>
      </c>
      <c r="C200">
        <f t="shared" si="3"/>
        <v>5.6571866320665842</v>
      </c>
    </row>
    <row r="201" spans="1:3">
      <c r="A201" t="s">
        <v>417</v>
      </c>
      <c r="B201">
        <f>IF('IPCC data'!I201=0,0,IFERROR('IPCC data'!M201*'IPCC data'!J201*(1-EXP(-1000/'IPCC data'!J201))*'IPCC data'!E201,""))</f>
        <v>1.1395106719484058E-10</v>
      </c>
      <c r="C201">
        <f t="shared" si="3"/>
        <v>207.94917872399103</v>
      </c>
    </row>
    <row r="202" spans="1:3">
      <c r="A202" t="s">
        <v>419</v>
      </c>
      <c r="B202">
        <f>IF('IPCC data'!I202=0,0,IFERROR('IPCC data'!M202*'IPCC data'!J202*(1-EXP(-1000/'IPCC data'!J202))*'IPCC data'!E202,""))</f>
        <v>2.1400000000000002E-12</v>
      </c>
      <c r="C202">
        <f t="shared" si="3"/>
        <v>3.9052836750395072</v>
      </c>
    </row>
    <row r="203" spans="1:3">
      <c r="A203" t="s">
        <v>421</v>
      </c>
      <c r="B203">
        <f>IF('IPCC data'!I203=0,0,IFERROR('IPCC data'!M203*'IPCC data'!J203*(1-EXP(-1000/'IPCC data'!J203))*'IPCC data'!E203,""))</f>
        <v>7.6738147590186969E-10</v>
      </c>
      <c r="C203">
        <f t="shared" si="3"/>
        <v>1400.3936216669599</v>
      </c>
    </row>
    <row r="204" spans="1:3">
      <c r="A204" t="s">
        <v>423</v>
      </c>
      <c r="B204">
        <f>IF('IPCC data'!I204=0,0,IFERROR('IPCC data'!M204*'IPCC data'!J204*(1-EXP(-1000/'IPCC data'!J204))*'IPCC data'!E204,""))</f>
        <v>1.19E-12</v>
      </c>
      <c r="C204">
        <f t="shared" si="3"/>
        <v>2.1716297071481367</v>
      </c>
    </row>
    <row r="205" spans="1:3">
      <c r="A205" t="s">
        <v>425</v>
      </c>
      <c r="B205">
        <f>IF('IPCC data'!I205=0,0,IFERROR('IPCC data'!M205*'IPCC data'!J205*(1-EXP(-1000/'IPCC data'!J205))*'IPCC data'!E205,""))</f>
        <v>1.56E-12</v>
      </c>
      <c r="C205">
        <f t="shared" si="3"/>
        <v>2.8468423051689862</v>
      </c>
    </row>
    <row r="206" spans="1:3">
      <c r="A206" t="s">
        <v>427</v>
      </c>
      <c r="B206">
        <f>IF('IPCC data'!I206=0,0,IFERROR('IPCC data'!M206*'IPCC data'!J206*(1-EXP(-1000/'IPCC data'!J206))*'IPCC data'!E206,""))</f>
        <v>1.4899999999999997E-12</v>
      </c>
      <c r="C206">
        <f t="shared" si="3"/>
        <v>2.7190993812190953</v>
      </c>
    </row>
    <row r="207" spans="1:3">
      <c r="A207" t="s">
        <v>429</v>
      </c>
      <c r="B207">
        <f>IF('IPCC data'!I207=0,0,IFERROR('IPCC data'!M207*'IPCC data'!J207*(1-EXP(-1000/'IPCC data'!J207))*'IPCC data'!E207,""))</f>
        <v>4.8200000000000005E-14</v>
      </c>
      <c r="C207">
        <f t="shared" si="3"/>
        <v>8.7960127634067409E-2</v>
      </c>
    </row>
    <row r="208" spans="1:3">
      <c r="A208" t="s">
        <v>431</v>
      </c>
      <c r="B208">
        <f>IF('IPCC data'!I208=0,0,IFERROR('IPCC data'!M208*'IPCC data'!J208*(1-EXP(-1000/'IPCC data'!J208))*'IPCC data'!E208,""))</f>
        <v>0</v>
      </c>
      <c r="C208">
        <f t="shared" si="3"/>
        <v>0</v>
      </c>
    </row>
    <row r="209" spans="1:3">
      <c r="A209" t="s">
        <v>433</v>
      </c>
      <c r="B209">
        <f>IF('IPCC data'!I209=0,0,IFERROR('IPCC data'!M209*'IPCC data'!J209*(1-EXP(-1000/'IPCC data'!J209))*'IPCC data'!E209,""))</f>
        <v>0</v>
      </c>
      <c r="C209">
        <f t="shared" si="3"/>
        <v>0</v>
      </c>
    </row>
    <row r="210" spans="1:3">
      <c r="A210" t="s">
        <v>435</v>
      </c>
      <c r="B210">
        <f>IF('IPCC data'!I210=0,0,IFERROR('IPCC data'!M210*'IPCC data'!J210*(1-EXP(-1000/'IPCC data'!J210))*'IPCC data'!E210,""))</f>
        <v>8.0699999999999999E-14</v>
      </c>
      <c r="C210">
        <f t="shared" si="3"/>
        <v>0.14726934232508795</v>
      </c>
    </row>
    <row r="211" spans="1:3">
      <c r="A211" t="s">
        <v>437</v>
      </c>
      <c r="B211">
        <f>IF('IPCC data'!I211=0,0,IFERROR('IPCC data'!M211*'IPCC data'!J211*(1-EXP(-1000/'IPCC data'!J211))*'IPCC data'!E211,""))</f>
        <v>2.7800000000000003E-13</v>
      </c>
      <c r="C211">
        <f t="shared" si="3"/>
        <v>0.507321897972422</v>
      </c>
    </row>
    <row r="212" spans="1:3">
      <c r="A212" t="s">
        <v>439</v>
      </c>
      <c r="B212">
        <f>IF('IPCC data'!I212=0,0,IFERROR('IPCC data'!M212*'IPCC data'!J212*(1-EXP(-1000/'IPCC data'!J212))*'IPCC data'!E212,""))</f>
        <v>1.8300000000000001E-12</v>
      </c>
      <c r="C212">
        <f t="shared" si="3"/>
        <v>3.3395650118328493</v>
      </c>
    </row>
    <row r="213" spans="1:3">
      <c r="A213" t="s">
        <v>441</v>
      </c>
      <c r="B213">
        <f>IF('IPCC data'!I213=0,0,IFERROR('IPCC data'!M213*'IPCC data'!J213*(1-EXP(-1000/'IPCC data'!J213))*'IPCC data'!E213,""))</f>
        <v>4.6056189628755695E-10</v>
      </c>
      <c r="C213">
        <f t="shared" si="3"/>
        <v>840.47890416683856</v>
      </c>
    </row>
    <row r="214" spans="1:3">
      <c r="A214" t="s">
        <v>443</v>
      </c>
      <c r="B214">
        <f>IF('IPCC data'!I214=0,0,IFERROR('IPCC data'!M214*'IPCC data'!J214*(1-EXP(-1000/'IPCC data'!J214))*'IPCC data'!E214,""))</f>
        <v>4.2106971858731253E-10</v>
      </c>
      <c r="C214">
        <f t="shared" si="3"/>
        <v>768.40967198715464</v>
      </c>
    </row>
    <row r="215" spans="1:3">
      <c r="A215" t="s">
        <v>445</v>
      </c>
      <c r="B215">
        <f>IF('IPCC data'!I215=0,0,IFERROR('IPCC data'!M215*'IPCC data'!J215*(1-EXP(-1000/'IPCC data'!J215))*'IPCC data'!E215,""))</f>
        <v>3.4064270959221769E-10</v>
      </c>
      <c r="C215">
        <f t="shared" si="3"/>
        <v>621.63851065033236</v>
      </c>
    </row>
  </sheetData>
  <mergeCells count="1">
    <mergeCell ref="G1:R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Q42"/>
  <sheetViews>
    <sheetView topLeftCell="A9" zoomScaleNormal="100" workbookViewId="0">
      <selection activeCell="F36" sqref="F36"/>
    </sheetView>
  </sheetViews>
  <sheetFormatPr defaultColWidth="8.85546875" defaultRowHeight="15"/>
  <cols>
    <col min="3" max="3" width="39.7109375" bestFit="1" customWidth="1"/>
    <col min="4" max="4" width="43.28515625" bestFit="1" customWidth="1"/>
    <col min="5" max="5" width="12" bestFit="1" customWidth="1"/>
    <col min="6" max="6" width="12" customWidth="1"/>
    <col min="7" max="7" width="10.42578125" bestFit="1" customWidth="1"/>
    <col min="8" max="8" width="12" bestFit="1" customWidth="1"/>
    <col min="10" max="10" width="10.42578125" bestFit="1" customWidth="1"/>
  </cols>
  <sheetData>
    <row r="1" spans="2:16">
      <c r="B1" t="s">
        <v>452</v>
      </c>
      <c r="C1" t="s">
        <v>453</v>
      </c>
      <c r="D1" t="s">
        <v>454</v>
      </c>
      <c r="E1" t="s">
        <v>455</v>
      </c>
      <c r="H1" t="s">
        <v>456</v>
      </c>
    </row>
    <row r="2" spans="2:16">
      <c r="B2" s="1">
        <v>3934</v>
      </c>
      <c r="C2" s="1">
        <v>-4432</v>
      </c>
      <c r="D2" s="1">
        <v>777.7</v>
      </c>
      <c r="E2" s="1">
        <v>-280</v>
      </c>
      <c r="F2" s="1"/>
      <c r="H2">
        <f>(12/44*10^-14)</f>
        <v>2.7272727272727269E-15</v>
      </c>
      <c r="I2" t="s">
        <v>457</v>
      </c>
    </row>
    <row r="3" spans="2:16">
      <c r="C3" t="s">
        <v>458</v>
      </c>
      <c r="D3" t="s">
        <v>459</v>
      </c>
      <c r="E3" t="s">
        <v>460</v>
      </c>
    </row>
    <row r="4" spans="2:16">
      <c r="C4" s="1">
        <v>16080</v>
      </c>
      <c r="D4" s="1">
        <v>2294</v>
      </c>
      <c r="E4" s="1">
        <v>1144</v>
      </c>
      <c r="F4" s="1"/>
    </row>
    <row r="5" spans="2:16">
      <c r="B5" t="s">
        <v>461</v>
      </c>
    </row>
    <row r="6" spans="2:16">
      <c r="B6">
        <v>20</v>
      </c>
      <c r="C6" s="6">
        <f t="shared" ref="C6:E10" si="0">EXP(-$B6/C$4)</f>
        <v>0.99875699208059143</v>
      </c>
      <c r="D6" s="6">
        <f t="shared" si="0"/>
        <v>0.9913194991897758</v>
      </c>
      <c r="E6" s="6">
        <f t="shared" si="0"/>
        <v>0.98266941505013139</v>
      </c>
      <c r="G6" s="1"/>
      <c r="H6" s="1"/>
    </row>
    <row r="7" spans="2:16">
      <c r="B7">
        <v>50</v>
      </c>
      <c r="C7" s="6">
        <f t="shared" si="0"/>
        <v>0.99689537660500827</v>
      </c>
      <c r="D7" s="6">
        <f t="shared" si="0"/>
        <v>0.97843982665227835</v>
      </c>
      <c r="E7" s="6">
        <f t="shared" si="0"/>
        <v>0.95723506215222964</v>
      </c>
      <c r="H7" s="1"/>
    </row>
    <row r="8" spans="2:16">
      <c r="B8">
        <v>100</v>
      </c>
      <c r="C8" s="6">
        <f t="shared" si="0"/>
        <v>0.99380039189644132</v>
      </c>
      <c r="D8" s="6">
        <f t="shared" si="0"/>
        <v>0.95734449437934044</v>
      </c>
      <c r="E8" s="6">
        <f t="shared" si="0"/>
        <v>0.91629896421358292</v>
      </c>
      <c r="H8" s="1"/>
    </row>
    <row r="9" spans="2:16">
      <c r="B9">
        <v>500</v>
      </c>
      <c r="C9" s="6">
        <f t="shared" si="0"/>
        <v>0.96938393543763213</v>
      </c>
      <c r="D9" s="6">
        <f t="shared" si="0"/>
        <v>0.80415769145911142</v>
      </c>
      <c r="E9" s="6">
        <f t="shared" si="0"/>
        <v>0.64593077714533365</v>
      </c>
    </row>
    <row r="10" spans="2:16">
      <c r="B10">
        <v>1000</v>
      </c>
      <c r="C10" s="6">
        <f t="shared" si="0"/>
        <v>0.93970521428455123</v>
      </c>
      <c r="D10" s="6">
        <f t="shared" si="0"/>
        <v>0.64666959273284752</v>
      </c>
      <c r="E10" s="6">
        <f t="shared" si="0"/>
        <v>0.41722656886357473</v>
      </c>
      <c r="J10" t="s">
        <v>462</v>
      </c>
    </row>
    <row r="11" spans="2:16" ht="15" customHeight="1">
      <c r="J11" s="38" t="s">
        <v>463</v>
      </c>
      <c r="K11" s="38"/>
      <c r="L11" s="38"/>
      <c r="M11" s="38"/>
      <c r="N11" s="38"/>
      <c r="O11" s="38"/>
      <c r="P11" s="38"/>
    </row>
    <row r="12" spans="2:16">
      <c r="C12" t="s">
        <v>464</v>
      </c>
      <c r="D12" t="s">
        <v>465</v>
      </c>
      <c r="J12" s="38"/>
      <c r="K12" s="38"/>
      <c r="L12" s="38"/>
      <c r="M12" s="38"/>
      <c r="N12" s="38"/>
      <c r="O12" s="38"/>
      <c r="P12" s="38"/>
    </row>
    <row r="13" spans="2:16">
      <c r="B13">
        <v>20</v>
      </c>
      <c r="C13" s="1">
        <f>$B$2+SUMPRODUCT($C$2:$E$2,C6:E6)</f>
        <v>3.3107494046698775</v>
      </c>
      <c r="D13" s="18">
        <f>C13*$H$2</f>
        <v>9.0293165581905743E-15</v>
      </c>
      <c r="E13" s="2"/>
      <c r="F13" s="2"/>
      <c r="J13" s="38"/>
      <c r="K13" s="38"/>
      <c r="L13" s="38"/>
      <c r="M13" s="38"/>
      <c r="N13" s="38"/>
      <c r="O13" s="38"/>
      <c r="P13" s="38"/>
    </row>
    <row r="14" spans="2:16">
      <c r="B14">
        <v>50</v>
      </c>
      <c r="C14" s="1">
        <f>$B$2+SUMPRODUCT($C$2:$E$2,C7:E7)</f>
        <v>8.6665266714558129</v>
      </c>
      <c r="D14" s="18">
        <f>C14*$H$2</f>
        <v>2.3635981831243122E-14</v>
      </c>
      <c r="E14" s="2"/>
      <c r="F14" s="2"/>
      <c r="H14" s="2"/>
      <c r="J14" s="38"/>
      <c r="K14" s="38"/>
      <c r="L14" s="38"/>
      <c r="M14" s="38"/>
      <c r="N14" s="38"/>
      <c r="O14" s="38"/>
      <c r="P14" s="38"/>
    </row>
    <row r="15" spans="2:16">
      <c r="B15">
        <v>100</v>
      </c>
      <c r="C15" s="1">
        <f>$B$2+SUMPRODUCT($C$2:$E$2,C8:E8)</f>
        <v>17.439766413982397</v>
      </c>
      <c r="D15" s="17">
        <f>C15*$H$2</f>
        <v>4.7562999310861076E-14</v>
      </c>
      <c r="E15" s="2"/>
      <c r="F15" s="2"/>
      <c r="H15" s="2"/>
      <c r="J15" s="38"/>
      <c r="K15" s="38"/>
      <c r="L15" s="38"/>
      <c r="M15" s="38"/>
      <c r="N15" s="38"/>
      <c r="O15" s="38"/>
      <c r="P15" s="38"/>
    </row>
    <row r="16" spans="2:16">
      <c r="B16">
        <v>500</v>
      </c>
      <c r="C16" s="1">
        <f>$B$2+SUMPRODUCT($C$2:$E$2,C9:E9)</f>
        <v>82.223217187472528</v>
      </c>
      <c r="D16" s="18">
        <f>C16*$H$2</f>
        <v>2.2424513778401595E-13</v>
      </c>
      <c r="E16" s="2"/>
      <c r="F16" s="2"/>
      <c r="J16" s="38"/>
      <c r="K16" s="38"/>
      <c r="L16" s="38"/>
      <c r="M16" s="38"/>
      <c r="N16" s="38"/>
      <c r="O16" s="38"/>
      <c r="P16" s="38"/>
    </row>
    <row r="17" spans="2:17">
      <c r="B17">
        <v>1000</v>
      </c>
      <c r="C17" s="1">
        <f>$B$2+SUMPRODUCT($C$2:$E$2,C10:E10)</f>
        <v>155.31799327740373</v>
      </c>
      <c r="D17" s="17">
        <f>C17*$H$2</f>
        <v>4.2359452712019195E-13</v>
      </c>
      <c r="E17" s="2"/>
      <c r="F17" s="2"/>
      <c r="H17" s="2"/>
      <c r="J17" s="38"/>
      <c r="K17" s="38"/>
      <c r="L17" s="38"/>
      <c r="M17" s="38"/>
      <c r="N17" s="38"/>
      <c r="O17" s="38"/>
      <c r="P17" s="38"/>
    </row>
    <row r="18" spans="2:17">
      <c r="C18" s="1"/>
      <c r="J18" s="38"/>
      <c r="K18" s="38"/>
      <c r="L18" s="38"/>
      <c r="M18" s="38"/>
      <c r="N18" s="38"/>
      <c r="O18" s="38"/>
      <c r="P18" s="38"/>
    </row>
    <row r="19" spans="2:17">
      <c r="J19" s="38"/>
      <c r="K19" s="38"/>
      <c r="L19" s="38"/>
      <c r="M19" s="38"/>
      <c r="N19" s="38"/>
      <c r="O19" s="38"/>
      <c r="P19" s="38"/>
    </row>
    <row r="20" spans="2:17">
      <c r="J20" s="38"/>
      <c r="K20" s="38"/>
      <c r="L20" s="38"/>
      <c r="M20" s="38"/>
      <c r="N20" s="38"/>
      <c r="O20" s="38"/>
      <c r="P20" s="38"/>
    </row>
    <row r="21" spans="2:17">
      <c r="J21" s="5"/>
      <c r="K21" s="5"/>
      <c r="L21" s="5"/>
      <c r="M21" s="5"/>
      <c r="N21" s="5"/>
      <c r="O21" s="5"/>
    </row>
    <row r="22" spans="2:17">
      <c r="G22" s="4"/>
      <c r="H22" s="4"/>
      <c r="I22" s="4"/>
      <c r="J22" s="4"/>
      <c r="K22" s="4"/>
      <c r="L22" s="4"/>
    </row>
    <row r="23" spans="2:17">
      <c r="G23" s="4"/>
      <c r="H23" s="4"/>
      <c r="I23" s="4"/>
      <c r="J23" s="4"/>
      <c r="K23" s="4"/>
      <c r="L23" s="4"/>
    </row>
    <row r="24" spans="2:17">
      <c r="B24" t="s">
        <v>452</v>
      </c>
      <c r="C24" t="s">
        <v>453</v>
      </c>
      <c r="D24" t="s">
        <v>454</v>
      </c>
      <c r="E24" t="s">
        <v>455</v>
      </c>
      <c r="J24" t="s">
        <v>466</v>
      </c>
      <c r="K24" t="s">
        <v>467</v>
      </c>
      <c r="L24" t="s">
        <v>468</v>
      </c>
      <c r="M24" t="s">
        <v>469</v>
      </c>
    </row>
    <row r="25" spans="2:17">
      <c r="B25" s="1">
        <v>0.21729999999999999</v>
      </c>
      <c r="C25" s="1">
        <v>0.224</v>
      </c>
      <c r="D25" s="1">
        <v>0.28239999999999998</v>
      </c>
      <c r="E25" s="1">
        <v>0.27629999999999999</v>
      </c>
      <c r="J25">
        <v>5.35</v>
      </c>
      <c r="K25">
        <f>J25/389</f>
        <v>1.3753213367609254E-2</v>
      </c>
      <c r="L25">
        <f>2123000000000</f>
        <v>2123000000000</v>
      </c>
      <c r="M25">
        <f>12/44</f>
        <v>0.27272727272727271</v>
      </c>
    </row>
    <row r="26" spans="2:17">
      <c r="C26" t="s">
        <v>458</v>
      </c>
      <c r="D26" t="s">
        <v>459</v>
      </c>
      <c r="E26" t="s">
        <v>460</v>
      </c>
      <c r="K26" t="s">
        <v>470</v>
      </c>
    </row>
    <row r="27" spans="2:17">
      <c r="C27" s="1">
        <v>394.4</v>
      </c>
      <c r="D27" s="1">
        <v>36.54</v>
      </c>
      <c r="E27" s="1">
        <v>4.3040000000000003</v>
      </c>
      <c r="K27">
        <f>(K25/L25)*M25</f>
        <v>1.7667811460124078E-15</v>
      </c>
    </row>
    <row r="28" spans="2:17">
      <c r="B28" t="s">
        <v>461</v>
      </c>
    </row>
    <row r="29" spans="2:17" ht="15" customHeight="1">
      <c r="B29">
        <v>20</v>
      </c>
      <c r="C29">
        <f>EXP(-$B29/C$27)</f>
        <v>0.9505543491530245</v>
      </c>
      <c r="D29">
        <f>EXP(-$B29/D$27)</f>
        <v>0.57848343050293038</v>
      </c>
      <c r="E29">
        <f>EXP(-$B29/E$27)</f>
        <v>9.5918629558357227E-3</v>
      </c>
      <c r="F29">
        <f t="shared" ref="F29:H33" si="1">1-C29</f>
        <v>4.9445650846975497E-2</v>
      </c>
      <c r="G29">
        <f t="shared" si="1"/>
        <v>0.42151656949706962</v>
      </c>
      <c r="H29">
        <f t="shared" si="1"/>
        <v>0.99040813704416431</v>
      </c>
      <c r="J29" s="39" t="s">
        <v>471</v>
      </c>
      <c r="K29" s="39"/>
      <c r="L29" s="39"/>
      <c r="M29" s="39"/>
      <c r="N29" s="39"/>
      <c r="O29" s="39"/>
      <c r="P29" s="39"/>
      <c r="Q29" s="1"/>
    </row>
    <row r="30" spans="2:17">
      <c r="B30">
        <v>50</v>
      </c>
      <c r="C30">
        <f t="shared" ref="C30:E33" si="2">EXP(-$B30/C$27)</f>
        <v>0.88093199398474775</v>
      </c>
      <c r="D30">
        <f t="shared" si="2"/>
        <v>0.25452316199505337</v>
      </c>
      <c r="E30">
        <f t="shared" si="2"/>
        <v>9.0106768079360724E-6</v>
      </c>
      <c r="F30">
        <f t="shared" si="1"/>
        <v>0.11906800601525225</v>
      </c>
      <c r="G30">
        <f t="shared" si="1"/>
        <v>0.74547683800494657</v>
      </c>
      <c r="H30">
        <f t="shared" si="1"/>
        <v>0.99999098932319208</v>
      </c>
      <c r="J30" s="39"/>
      <c r="K30" s="39"/>
      <c r="L30" s="39"/>
      <c r="M30" s="39"/>
      <c r="N30" s="39"/>
      <c r="O30" s="39"/>
      <c r="P30" s="39"/>
      <c r="Q30" s="1"/>
    </row>
    <row r="31" spans="2:17">
      <c r="B31">
        <v>100</v>
      </c>
      <c r="C31">
        <f t="shared" si="2"/>
        <v>0.77604117802594363</v>
      </c>
      <c r="D31">
        <f t="shared" si="2"/>
        <v>6.4782039991960166E-2</v>
      </c>
      <c r="E31">
        <f t="shared" si="2"/>
        <v>8.1192296537077011E-11</v>
      </c>
      <c r="F31">
        <f t="shared" si="1"/>
        <v>0.22395882197405637</v>
      </c>
      <c r="G31">
        <f t="shared" si="1"/>
        <v>0.93521796000803981</v>
      </c>
      <c r="H31">
        <f t="shared" si="1"/>
        <v>0.99999999991880772</v>
      </c>
      <c r="J31" s="39"/>
      <c r="K31" s="39"/>
      <c r="L31" s="39"/>
      <c r="M31" s="39"/>
      <c r="N31" s="39"/>
      <c r="O31" s="39"/>
      <c r="P31" s="39"/>
      <c r="Q31" s="1"/>
    </row>
    <row r="32" spans="2:17">
      <c r="B32">
        <v>500</v>
      </c>
      <c r="C32">
        <f t="shared" si="2"/>
        <v>0.28146463250717096</v>
      </c>
      <c r="D32">
        <f t="shared" si="2"/>
        <v>1.1409670413158822E-6</v>
      </c>
      <c r="E32">
        <f t="shared" si="2"/>
        <v>3.5283700610240359E-51</v>
      </c>
      <c r="F32">
        <f t="shared" si="1"/>
        <v>0.71853536749282898</v>
      </c>
      <c r="G32">
        <f t="shared" si="1"/>
        <v>0.99999885903295871</v>
      </c>
      <c r="H32">
        <f t="shared" si="1"/>
        <v>1</v>
      </c>
      <c r="J32" s="39"/>
      <c r="K32" s="39"/>
      <c r="L32" s="39"/>
      <c r="M32" s="39"/>
      <c r="N32" s="39"/>
      <c r="O32" s="39"/>
      <c r="P32" s="39"/>
      <c r="Q32" s="1"/>
    </row>
    <row r="33" spans="2:17">
      <c r="B33">
        <v>1000</v>
      </c>
      <c r="C33">
        <f t="shared" si="2"/>
        <v>7.9222339352396795E-2</v>
      </c>
      <c r="D33">
        <f t="shared" si="2"/>
        <v>1.3018057893691183E-12</v>
      </c>
      <c r="E33">
        <f t="shared" si="2"/>
        <v>1.244939528753076E-101</v>
      </c>
      <c r="F33">
        <f t="shared" si="1"/>
        <v>0.92077766064760325</v>
      </c>
      <c r="G33">
        <f t="shared" si="1"/>
        <v>0.99999999999869815</v>
      </c>
      <c r="H33">
        <f t="shared" si="1"/>
        <v>1</v>
      </c>
      <c r="J33" s="39"/>
      <c r="K33" s="39"/>
      <c r="L33" s="39"/>
      <c r="M33" s="39"/>
      <c r="N33" s="39"/>
      <c r="O33" s="39"/>
      <c r="P33" s="39"/>
      <c r="Q33" s="1"/>
    </row>
    <row r="34" spans="2:17">
      <c r="J34" s="39"/>
      <c r="K34" s="39"/>
      <c r="L34" s="39"/>
      <c r="M34" s="39"/>
      <c r="N34" s="39"/>
      <c r="O34" s="39"/>
      <c r="P34" s="39"/>
    </row>
    <row r="35" spans="2:17">
      <c r="C35" t="s">
        <v>472</v>
      </c>
      <c r="D35" t="s">
        <v>473</v>
      </c>
      <c r="E35" t="s">
        <v>474</v>
      </c>
      <c r="J35" s="39"/>
      <c r="K35" s="39"/>
      <c r="L35" s="39"/>
      <c r="M35" s="39"/>
      <c r="N35" s="39"/>
      <c r="O35" s="39"/>
      <c r="P35" s="39"/>
    </row>
    <row r="36" spans="2:17">
      <c r="B36">
        <v>20</v>
      </c>
      <c r="C36" s="1">
        <f>$B$25+SUMPRODUCT($C$25:$E$25,C29:E29)</f>
        <v>0.59623812671900245</v>
      </c>
      <c r="D36" s="1">
        <f>$B$25*B36+SUMPRODUCT($C$25:$E$25,$C$27:$E$27,F29:H29)</f>
        <v>14.241679936997453</v>
      </c>
      <c r="E36" s="21">
        <f>D36*$K$27</f>
        <v>2.5161931600230277E-14</v>
      </c>
      <c r="F36" s="2"/>
    </row>
    <row r="37" spans="2:17">
      <c r="B37">
        <v>50</v>
      </c>
      <c r="C37" s="1">
        <f t="shared" ref="C37:C40" si="3">$B$25+SUMPRODUCT($C$25:$E$25,C30:E30)</f>
        <v>0.48650859724998863</v>
      </c>
      <c r="D37" s="1">
        <f t="shared" ref="D37:D40" si="4">$B$25*B37+SUMPRODUCT($C$25:$E$25,$C$27:$E$27,F30:H30)</f>
        <v>30.265816878549352</v>
      </c>
      <c r="E37" s="21">
        <f t="shared" ref="E37:E40" si="5">D37*$K$27</f>
        <v>5.3473074629685101E-14</v>
      </c>
      <c r="F37" s="2"/>
      <c r="G37" s="1"/>
      <c r="H37" s="1"/>
      <c r="I37" s="1"/>
      <c r="J37" s="2"/>
    </row>
    <row r="38" spans="2:17">
      <c r="B38">
        <v>100</v>
      </c>
      <c r="C38" s="1">
        <f t="shared" si="3"/>
        <v>0.40942767199397434</v>
      </c>
      <c r="D38" s="1">
        <f t="shared" si="4"/>
        <v>52.35538856914976</v>
      </c>
      <c r="E38" s="22">
        <f t="shared" si="5"/>
        <v>9.2500513416127333E-14</v>
      </c>
      <c r="F38" s="2"/>
      <c r="G38" s="2"/>
      <c r="H38" s="2"/>
    </row>
    <row r="39" spans="2:17">
      <c r="B39">
        <v>500</v>
      </c>
      <c r="C39" s="1">
        <f t="shared" si="3"/>
        <v>0.28034839989069876</v>
      </c>
      <c r="D39" s="1">
        <f t="shared" si="4"/>
        <v>183.63751758885422</v>
      </c>
      <c r="E39" s="21">
        <f t="shared" si="5"/>
        <v>3.2444730377650955E-13</v>
      </c>
      <c r="F39" s="2"/>
    </row>
    <row r="40" spans="2:17">
      <c r="B40">
        <v>1000</v>
      </c>
      <c r="C40" s="1">
        <f t="shared" si="3"/>
        <v>0.2350458040153045</v>
      </c>
      <c r="D40" s="1">
        <f t="shared" si="4"/>
        <v>310.15474609649544</v>
      </c>
      <c r="E40" s="22">
        <f t="shared" si="5"/>
        <v>5.4797555774955356E-13</v>
      </c>
      <c r="F40" s="2"/>
      <c r="G40" s="2"/>
      <c r="H40" s="2"/>
    </row>
    <row r="42" spans="2:17">
      <c r="F42" s="1"/>
    </row>
  </sheetData>
  <mergeCells count="2">
    <mergeCell ref="J11:P20"/>
    <mergeCell ref="J29:P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67"/>
  <sheetViews>
    <sheetView topLeftCell="A13" workbookViewId="0">
      <selection activeCell="T18" sqref="T18"/>
    </sheetView>
  </sheetViews>
  <sheetFormatPr defaultColWidth="8.85546875" defaultRowHeight="15"/>
  <cols>
    <col min="14" max="15" width="23.28515625" bestFit="1" customWidth="1"/>
    <col min="16" max="17" width="21.42578125" bestFit="1" customWidth="1"/>
  </cols>
  <sheetData>
    <row r="1" spans="1:26" ht="15" customHeight="1">
      <c r="B1" t="s">
        <v>475</v>
      </c>
      <c r="C1" t="s">
        <v>476</v>
      </c>
      <c r="D1" t="s">
        <v>475</v>
      </c>
      <c r="E1" t="s">
        <v>476</v>
      </c>
      <c r="F1" t="s">
        <v>477</v>
      </c>
      <c r="G1" t="s">
        <v>475</v>
      </c>
      <c r="H1" t="s">
        <v>476</v>
      </c>
      <c r="N1" t="s">
        <v>478</v>
      </c>
      <c r="O1" t="s">
        <v>479</v>
      </c>
      <c r="P1" t="s">
        <v>480</v>
      </c>
      <c r="Q1" t="s">
        <v>481</v>
      </c>
      <c r="S1" s="38" t="s">
        <v>482</v>
      </c>
      <c r="T1" s="38"/>
      <c r="U1" s="38"/>
      <c r="V1" s="38"/>
      <c r="W1" s="38"/>
      <c r="X1" s="38"/>
      <c r="Y1" s="38"/>
      <c r="Z1" s="38"/>
    </row>
    <row r="2" spans="1:26" ht="15" customHeight="1">
      <c r="A2" t="s">
        <v>483</v>
      </c>
      <c r="D2">
        <v>1.004</v>
      </c>
      <c r="E2">
        <v>1.004</v>
      </c>
      <c r="F2" s="1">
        <v>43600000</v>
      </c>
      <c r="G2">
        <v>1.0069999999999999</v>
      </c>
      <c r="H2">
        <v>1.008</v>
      </c>
      <c r="J2" t="s">
        <v>484</v>
      </c>
      <c r="N2" t="str">
        <f>IF(ISBLANK(B2),"",B2-1)</f>
        <v/>
      </c>
      <c r="O2" t="str">
        <f>IF(ISBLANK(C2),"",C2-1)</f>
        <v/>
      </c>
      <c r="P2">
        <f t="shared" ref="P2:P33" si="0">IF(ISBLANK(G2),"",G2-1)</f>
        <v>6.9999999999998952E-3</v>
      </c>
      <c r="Q2">
        <f t="shared" ref="Q2:Q33" si="1">IF(ISBLANK(H2),"",H2-1)</f>
        <v>8.0000000000000071E-3</v>
      </c>
      <c r="S2" s="38"/>
      <c r="T2" s="38"/>
      <c r="U2" s="38"/>
      <c r="V2" s="38"/>
      <c r="W2" s="38"/>
      <c r="X2" s="38"/>
      <c r="Y2" s="38"/>
      <c r="Z2" s="38"/>
    </row>
    <row r="3" spans="1:26">
      <c r="D3">
        <v>1.004</v>
      </c>
      <c r="E3">
        <v>1.0029999999999999</v>
      </c>
      <c r="F3" s="1">
        <v>24000000</v>
      </c>
      <c r="G3">
        <v>1.0069999999999999</v>
      </c>
      <c r="H3">
        <v>1.0049999999999999</v>
      </c>
      <c r="J3" t="s">
        <v>485</v>
      </c>
      <c r="L3" t="s">
        <v>486</v>
      </c>
      <c r="N3" t="str">
        <f t="shared" ref="N3:O60" si="2">IF(ISBLANK(B3),"",B3-1)</f>
        <v/>
      </c>
      <c r="O3" t="str">
        <f t="shared" si="2"/>
        <v/>
      </c>
      <c r="P3">
        <f t="shared" si="0"/>
        <v>6.9999999999998952E-3</v>
      </c>
      <c r="Q3">
        <f t="shared" si="1"/>
        <v>4.9999999999998934E-3</v>
      </c>
      <c r="S3" s="38"/>
      <c r="T3" s="38"/>
      <c r="U3" s="38"/>
      <c r="V3" s="38"/>
      <c r="W3" s="38"/>
      <c r="X3" s="38"/>
      <c r="Y3" s="38"/>
      <c r="Z3" s="38"/>
    </row>
    <row r="4" spans="1:26" ht="15" customHeight="1">
      <c r="D4">
        <v>1.002</v>
      </c>
      <c r="E4">
        <v>1.0029999999999999</v>
      </c>
      <c r="F4" s="1">
        <v>23600000</v>
      </c>
      <c r="G4" s="1">
        <v>1.004</v>
      </c>
      <c r="H4">
        <v>1.0049999999999999</v>
      </c>
      <c r="J4" t="s">
        <v>487</v>
      </c>
      <c r="N4" t="str">
        <f t="shared" si="2"/>
        <v/>
      </c>
      <c r="O4" t="str">
        <f t="shared" si="2"/>
        <v/>
      </c>
      <c r="P4">
        <f t="shared" si="0"/>
        <v>4.0000000000000036E-3</v>
      </c>
      <c r="Q4">
        <f t="shared" si="1"/>
        <v>4.9999999999998934E-3</v>
      </c>
      <c r="S4" s="38"/>
      <c r="T4" s="38"/>
      <c r="U4" s="38"/>
      <c r="V4" s="38"/>
      <c r="W4" s="38"/>
      <c r="X4" s="38"/>
      <c r="Y4" s="38"/>
      <c r="Z4" s="38"/>
    </row>
    <row r="5" spans="1:26">
      <c r="D5">
        <v>1.004</v>
      </c>
      <c r="E5">
        <v>1.0049999999999999</v>
      </c>
      <c r="F5" s="1">
        <v>118000000</v>
      </c>
      <c r="G5">
        <v>1.008</v>
      </c>
      <c r="H5">
        <v>1.0089999999999999</v>
      </c>
      <c r="J5" t="s">
        <v>488</v>
      </c>
      <c r="N5" t="str">
        <f t="shared" si="2"/>
        <v/>
      </c>
      <c r="O5" t="str">
        <f t="shared" si="2"/>
        <v/>
      </c>
      <c r="P5">
        <f t="shared" si="0"/>
        <v>8.0000000000000071E-3</v>
      </c>
      <c r="Q5">
        <f t="shared" si="1"/>
        <v>8.999999999999897E-3</v>
      </c>
      <c r="S5" s="38"/>
      <c r="T5" s="38"/>
      <c r="U5" s="38"/>
      <c r="V5" s="38"/>
      <c r="W5" s="38"/>
      <c r="X5" s="38"/>
      <c r="Y5" s="38"/>
      <c r="Z5" s="38"/>
    </row>
    <row r="6" spans="1:26" ht="15" customHeight="1">
      <c r="D6">
        <v>1</v>
      </c>
      <c r="E6">
        <v>1</v>
      </c>
      <c r="F6" s="1">
        <v>96700000</v>
      </c>
      <c r="G6" s="1">
        <v>1</v>
      </c>
      <c r="H6">
        <v>1</v>
      </c>
      <c r="J6" t="s">
        <v>489</v>
      </c>
      <c r="N6" t="str">
        <f t="shared" si="2"/>
        <v/>
      </c>
      <c r="O6" t="str">
        <f t="shared" si="2"/>
        <v/>
      </c>
      <c r="P6">
        <f t="shared" si="0"/>
        <v>0</v>
      </c>
      <c r="Q6">
        <f t="shared" si="1"/>
        <v>0</v>
      </c>
      <c r="S6" s="38"/>
      <c r="T6" s="38"/>
      <c r="U6" s="38"/>
      <c r="V6" s="38"/>
      <c r="W6" s="38"/>
      <c r="X6" s="38"/>
      <c r="Y6" s="38"/>
      <c r="Z6" s="38"/>
    </row>
    <row r="7" spans="1:26">
      <c r="D7">
        <v>1</v>
      </c>
      <c r="E7">
        <v>1</v>
      </c>
      <c r="F7" s="1">
        <v>76600000</v>
      </c>
      <c r="G7">
        <v>1</v>
      </c>
      <c r="H7">
        <v>1</v>
      </c>
      <c r="J7" t="s">
        <v>490</v>
      </c>
      <c r="N7" t="str">
        <f t="shared" si="2"/>
        <v/>
      </c>
      <c r="O7" t="str">
        <f t="shared" si="2"/>
        <v/>
      </c>
      <c r="P7">
        <f t="shared" si="0"/>
        <v>0</v>
      </c>
      <c r="Q7">
        <f t="shared" si="1"/>
        <v>0</v>
      </c>
      <c r="S7" s="38"/>
      <c r="T7" s="38"/>
      <c r="U7" s="38"/>
      <c r="V7" s="38"/>
      <c r="W7" s="38"/>
      <c r="X7" s="38"/>
      <c r="Y7" s="38"/>
      <c r="Z7" s="38"/>
    </row>
    <row r="8" spans="1:26">
      <c r="N8" t="str">
        <f t="shared" si="2"/>
        <v/>
      </c>
      <c r="O8" t="str">
        <f t="shared" si="2"/>
        <v/>
      </c>
      <c r="P8" t="str">
        <f t="shared" si="0"/>
        <v/>
      </c>
      <c r="Q8" t="str">
        <f t="shared" si="1"/>
        <v/>
      </c>
      <c r="S8" s="38"/>
      <c r="T8" s="38"/>
      <c r="U8" s="38"/>
      <c r="V8" s="38"/>
      <c r="W8" s="38"/>
      <c r="X8" s="38"/>
      <c r="Y8" s="38"/>
      <c r="Z8" s="38"/>
    </row>
    <row r="9" spans="1:26">
      <c r="A9" t="s">
        <v>491</v>
      </c>
      <c r="B9">
        <v>1.05</v>
      </c>
      <c r="C9">
        <v>1.06</v>
      </c>
      <c r="D9">
        <v>1.05</v>
      </c>
      <c r="E9">
        <v>1.06</v>
      </c>
      <c r="F9" s="1">
        <v>66700000</v>
      </c>
      <c r="G9">
        <v>1.05</v>
      </c>
      <c r="H9">
        <v>1.06</v>
      </c>
      <c r="J9" t="s">
        <v>484</v>
      </c>
      <c r="N9">
        <f t="shared" si="2"/>
        <v>5.0000000000000044E-2</v>
      </c>
      <c r="O9">
        <f t="shared" si="2"/>
        <v>6.0000000000000053E-2</v>
      </c>
      <c r="P9">
        <f t="shared" si="0"/>
        <v>5.0000000000000044E-2</v>
      </c>
      <c r="Q9">
        <f t="shared" si="1"/>
        <v>6.0000000000000053E-2</v>
      </c>
      <c r="S9" s="38"/>
      <c r="T9" s="38"/>
      <c r="U9" s="38"/>
      <c r="V9" s="38"/>
      <c r="W9" s="38"/>
      <c r="X9" s="38"/>
      <c r="Y9" s="38"/>
      <c r="Z9" s="38"/>
    </row>
    <row r="10" spans="1:26">
      <c r="B10">
        <v>1.0449999999999999</v>
      </c>
      <c r="C10">
        <v>1.0449999999999999</v>
      </c>
      <c r="D10">
        <v>1.0449999999999999</v>
      </c>
      <c r="E10">
        <v>1.0449999999999999</v>
      </c>
      <c r="F10" s="1">
        <v>3600000</v>
      </c>
      <c r="G10">
        <v>1.0449999999999999</v>
      </c>
      <c r="H10">
        <v>1.0449999999999999</v>
      </c>
      <c r="J10" t="s">
        <v>485</v>
      </c>
      <c r="N10">
        <f t="shared" si="2"/>
        <v>4.4999999999999929E-2</v>
      </c>
      <c r="O10">
        <f t="shared" si="2"/>
        <v>4.4999999999999929E-2</v>
      </c>
      <c r="P10">
        <f t="shared" si="0"/>
        <v>4.4999999999999929E-2</v>
      </c>
      <c r="Q10">
        <f t="shared" si="1"/>
        <v>4.4999999999999929E-2</v>
      </c>
      <c r="S10" s="38"/>
      <c r="T10" s="38"/>
      <c r="U10" s="38"/>
      <c r="V10" s="38"/>
      <c r="W10" s="38"/>
      <c r="X10" s="38"/>
      <c r="Y10" s="38"/>
      <c r="Z10" s="38"/>
    </row>
    <row r="11" spans="1:26">
      <c r="B11">
        <v>1</v>
      </c>
      <c r="C11">
        <v>1</v>
      </c>
      <c r="D11">
        <v>1</v>
      </c>
      <c r="E11">
        <v>1</v>
      </c>
      <c r="F11" s="1">
        <v>2270000</v>
      </c>
      <c r="G11">
        <v>1</v>
      </c>
      <c r="H11">
        <v>1</v>
      </c>
      <c r="J11" t="s">
        <v>487</v>
      </c>
      <c r="N11">
        <f t="shared" si="2"/>
        <v>0</v>
      </c>
      <c r="O11">
        <f t="shared" si="2"/>
        <v>0</v>
      </c>
      <c r="P11">
        <f t="shared" si="0"/>
        <v>0</v>
      </c>
      <c r="Q11">
        <f t="shared" si="1"/>
        <v>0</v>
      </c>
      <c r="S11" s="38"/>
      <c r="T11" s="38"/>
      <c r="U11" s="38"/>
      <c r="V11" s="38"/>
      <c r="W11" s="38"/>
      <c r="X11" s="38"/>
      <c r="Y11" s="38"/>
      <c r="Z11" s="38"/>
    </row>
    <row r="12" spans="1:26">
      <c r="B12">
        <v>1.0549999999999999</v>
      </c>
      <c r="C12">
        <v>1.06</v>
      </c>
      <c r="D12">
        <v>1.0549999999999999</v>
      </c>
      <c r="E12">
        <v>1.06</v>
      </c>
      <c r="F12" s="1">
        <v>28700000</v>
      </c>
      <c r="G12">
        <v>1.0549999999999999</v>
      </c>
      <c r="H12">
        <v>1.06</v>
      </c>
      <c r="J12" t="s">
        <v>488</v>
      </c>
      <c r="N12">
        <f t="shared" si="2"/>
        <v>5.4999999999999938E-2</v>
      </c>
      <c r="O12">
        <f t="shared" si="2"/>
        <v>6.0000000000000053E-2</v>
      </c>
      <c r="P12">
        <f t="shared" si="0"/>
        <v>5.4999999999999938E-2</v>
      </c>
      <c r="Q12">
        <f t="shared" si="1"/>
        <v>6.0000000000000053E-2</v>
      </c>
      <c r="S12" s="4"/>
      <c r="T12" s="4"/>
      <c r="U12" s="4"/>
      <c r="V12" s="4"/>
      <c r="W12" s="4"/>
      <c r="X12" s="4"/>
      <c r="Y12" s="4"/>
      <c r="Z12" s="4"/>
    </row>
    <row r="13" spans="1:26">
      <c r="B13">
        <v>1</v>
      </c>
      <c r="C13">
        <v>1</v>
      </c>
      <c r="D13">
        <v>1</v>
      </c>
      <c r="E13">
        <v>1</v>
      </c>
      <c r="F13" s="1">
        <v>8370000</v>
      </c>
      <c r="G13">
        <v>1</v>
      </c>
      <c r="H13">
        <v>1</v>
      </c>
      <c r="J13" t="s">
        <v>489</v>
      </c>
      <c r="N13">
        <f t="shared" si="2"/>
        <v>0</v>
      </c>
      <c r="O13">
        <f t="shared" si="2"/>
        <v>0</v>
      </c>
      <c r="P13">
        <f t="shared" si="0"/>
        <v>0</v>
      </c>
      <c r="Q13">
        <f t="shared" si="1"/>
        <v>0</v>
      </c>
    </row>
    <row r="14" spans="1:26">
      <c r="B14">
        <v>1</v>
      </c>
      <c r="C14">
        <v>1</v>
      </c>
      <c r="D14">
        <v>1</v>
      </c>
      <c r="E14">
        <v>1</v>
      </c>
      <c r="F14" s="1">
        <v>1220000</v>
      </c>
      <c r="G14">
        <v>1</v>
      </c>
      <c r="H14">
        <v>1</v>
      </c>
      <c r="J14" t="s">
        <v>490</v>
      </c>
      <c r="N14">
        <f t="shared" si="2"/>
        <v>0</v>
      </c>
      <c r="O14">
        <f t="shared" si="2"/>
        <v>0</v>
      </c>
      <c r="P14">
        <f t="shared" si="0"/>
        <v>0</v>
      </c>
      <c r="Q14">
        <f t="shared" si="1"/>
        <v>0</v>
      </c>
    </row>
    <row r="15" spans="1:26">
      <c r="N15" t="str">
        <f t="shared" si="2"/>
        <v/>
      </c>
      <c r="O15" t="str">
        <f t="shared" si="2"/>
        <v/>
      </c>
      <c r="P15" t="str">
        <f t="shared" si="0"/>
        <v/>
      </c>
      <c r="Q15" t="str">
        <f t="shared" si="1"/>
        <v/>
      </c>
    </row>
    <row r="16" spans="1:26">
      <c r="A16" t="s">
        <v>492</v>
      </c>
      <c r="D16">
        <v>1</v>
      </c>
      <c r="E16">
        <v>1.0449999999999999</v>
      </c>
      <c r="F16" s="1">
        <v>19600000</v>
      </c>
      <c r="G16">
        <v>1</v>
      </c>
      <c r="H16">
        <v>1.0900000000000001</v>
      </c>
      <c r="J16" t="s">
        <v>484</v>
      </c>
      <c r="N16" t="str">
        <f t="shared" si="2"/>
        <v/>
      </c>
      <c r="O16" t="str">
        <f t="shared" si="2"/>
        <v/>
      </c>
      <c r="P16">
        <f t="shared" si="0"/>
        <v>0</v>
      </c>
      <c r="Q16">
        <f t="shared" si="1"/>
        <v>9.000000000000008E-2</v>
      </c>
    </row>
    <row r="17" spans="1:17">
      <c r="D17">
        <v>1.03</v>
      </c>
      <c r="E17">
        <v>1.1000000000000001</v>
      </c>
      <c r="F17" s="1">
        <v>2330000</v>
      </c>
      <c r="G17">
        <v>1.06</v>
      </c>
      <c r="H17">
        <v>1.2</v>
      </c>
      <c r="J17" t="s">
        <v>485</v>
      </c>
      <c r="N17" t="str">
        <f t="shared" si="2"/>
        <v/>
      </c>
      <c r="O17" t="str">
        <f t="shared" si="2"/>
        <v/>
      </c>
      <c r="P17">
        <f t="shared" si="0"/>
        <v>6.0000000000000053E-2</v>
      </c>
      <c r="Q17">
        <f t="shared" si="1"/>
        <v>0.19999999999999996</v>
      </c>
    </row>
    <row r="18" spans="1:17">
      <c r="D18">
        <v>1.05</v>
      </c>
      <c r="E18">
        <v>1.1100000000000001</v>
      </c>
      <c r="F18" s="1">
        <v>1260000</v>
      </c>
      <c r="G18">
        <v>1.1000000000000001</v>
      </c>
      <c r="H18">
        <v>1.22</v>
      </c>
      <c r="J18" t="s">
        <v>487</v>
      </c>
      <c r="N18" t="str">
        <f t="shared" si="2"/>
        <v/>
      </c>
      <c r="O18" t="str">
        <f t="shared" si="2"/>
        <v/>
      </c>
      <c r="P18">
        <f t="shared" si="0"/>
        <v>0.10000000000000009</v>
      </c>
      <c r="Q18">
        <f t="shared" si="1"/>
        <v>0.21999999999999997</v>
      </c>
    </row>
    <row r="19" spans="1:17">
      <c r="D19">
        <v>1.1100000000000001</v>
      </c>
      <c r="E19">
        <v>1.1599999999999999</v>
      </c>
      <c r="F19" s="1">
        <v>12700000</v>
      </c>
      <c r="G19">
        <v>1.22</v>
      </c>
      <c r="H19">
        <v>1.32</v>
      </c>
      <c r="J19" t="s">
        <v>488</v>
      </c>
      <c r="N19" t="str">
        <f t="shared" si="2"/>
        <v/>
      </c>
      <c r="O19" t="str">
        <f t="shared" si="2"/>
        <v/>
      </c>
      <c r="P19">
        <f t="shared" si="0"/>
        <v>0.21999999999999997</v>
      </c>
      <c r="Q19">
        <f t="shared" si="1"/>
        <v>0.32000000000000006</v>
      </c>
    </row>
    <row r="20" spans="1:17">
      <c r="D20">
        <v>1.01</v>
      </c>
      <c r="E20">
        <v>1.0249999999999999</v>
      </c>
      <c r="F20" s="1">
        <v>4710000</v>
      </c>
      <c r="G20">
        <v>1.02</v>
      </c>
      <c r="H20">
        <v>1.05</v>
      </c>
      <c r="J20" t="s">
        <v>489</v>
      </c>
      <c r="N20" t="str">
        <f t="shared" si="2"/>
        <v/>
      </c>
      <c r="O20" t="str">
        <f t="shared" si="2"/>
        <v/>
      </c>
      <c r="P20">
        <f t="shared" si="0"/>
        <v>2.0000000000000018E-2</v>
      </c>
      <c r="Q20">
        <f t="shared" si="1"/>
        <v>5.0000000000000044E-2</v>
      </c>
    </row>
    <row r="21" spans="1:17">
      <c r="F21" s="1">
        <v>0</v>
      </c>
      <c r="J21" t="s">
        <v>490</v>
      </c>
      <c r="N21" t="str">
        <f t="shared" si="2"/>
        <v/>
      </c>
      <c r="O21" t="str">
        <f t="shared" si="2"/>
        <v/>
      </c>
      <c r="P21" t="str">
        <f t="shared" si="0"/>
        <v/>
      </c>
      <c r="Q21" t="str">
        <f t="shared" si="1"/>
        <v/>
      </c>
    </row>
    <row r="22" spans="1:17">
      <c r="N22" t="str">
        <f t="shared" si="2"/>
        <v/>
      </c>
      <c r="O22" t="str">
        <f t="shared" si="2"/>
        <v/>
      </c>
      <c r="P22" t="str">
        <f t="shared" si="0"/>
        <v/>
      </c>
      <c r="Q22" t="str">
        <f t="shared" si="1"/>
        <v/>
      </c>
    </row>
    <row r="23" spans="1:17">
      <c r="A23" t="s">
        <v>493</v>
      </c>
      <c r="B23">
        <v>1.0449999999999999</v>
      </c>
      <c r="C23">
        <v>1.0549999999999999</v>
      </c>
      <c r="D23">
        <v>1.0449999999999999</v>
      </c>
      <c r="E23">
        <v>1.0549999999999999</v>
      </c>
      <c r="F23" s="1">
        <v>74800000</v>
      </c>
      <c r="G23">
        <v>1.0449999999999999</v>
      </c>
      <c r="H23">
        <v>1.0549999999999999</v>
      </c>
      <c r="J23" t="s">
        <v>484</v>
      </c>
      <c r="N23">
        <f t="shared" si="2"/>
        <v>4.4999999999999929E-2</v>
      </c>
      <c r="O23">
        <f t="shared" si="2"/>
        <v>5.4999999999999938E-2</v>
      </c>
      <c r="P23">
        <f t="shared" si="0"/>
        <v>4.4999999999999929E-2</v>
      </c>
      <c r="Q23">
        <f t="shared" si="1"/>
        <v>5.4999999999999938E-2</v>
      </c>
    </row>
    <row r="24" spans="1:17">
      <c r="B24">
        <v>1.0449999999999999</v>
      </c>
      <c r="C24">
        <v>1.135</v>
      </c>
      <c r="D24">
        <v>1.0449999999999999</v>
      </c>
      <c r="E24">
        <v>1.135</v>
      </c>
      <c r="F24" s="1">
        <v>296000</v>
      </c>
      <c r="G24">
        <v>1.0449999999999999</v>
      </c>
      <c r="H24">
        <v>1.135</v>
      </c>
      <c r="J24" t="s">
        <v>485</v>
      </c>
      <c r="N24">
        <f t="shared" si="2"/>
        <v>4.4999999999999929E-2</v>
      </c>
      <c r="O24">
        <f t="shared" si="2"/>
        <v>0.13500000000000001</v>
      </c>
      <c r="P24">
        <f t="shared" si="0"/>
        <v>4.4999999999999929E-2</v>
      </c>
      <c r="Q24">
        <f t="shared" si="1"/>
        <v>0.13500000000000001</v>
      </c>
    </row>
    <row r="25" spans="1:17">
      <c r="B25">
        <v>1.075</v>
      </c>
      <c r="C25">
        <v>1.0900000000000001</v>
      </c>
      <c r="D25">
        <v>1.075</v>
      </c>
      <c r="E25">
        <v>1.0900000000000001</v>
      </c>
      <c r="F25" s="1">
        <v>95700</v>
      </c>
      <c r="G25">
        <v>1.075</v>
      </c>
      <c r="H25">
        <v>1.0900000000000001</v>
      </c>
      <c r="J25" t="s">
        <v>487</v>
      </c>
      <c r="N25">
        <f t="shared" si="2"/>
        <v>7.4999999999999956E-2</v>
      </c>
      <c r="O25">
        <f t="shared" si="2"/>
        <v>9.000000000000008E-2</v>
      </c>
      <c r="P25">
        <f t="shared" si="0"/>
        <v>7.4999999999999956E-2</v>
      </c>
      <c r="Q25">
        <f t="shared" si="1"/>
        <v>9.000000000000008E-2</v>
      </c>
    </row>
    <row r="26" spans="1:17">
      <c r="B26">
        <v>1.0049999999999999</v>
      </c>
      <c r="C26">
        <v>1.0049999999999999</v>
      </c>
      <c r="D26">
        <v>1.0049999999999999</v>
      </c>
      <c r="E26">
        <v>1.0049999999999999</v>
      </c>
      <c r="F26" s="1">
        <v>1420000</v>
      </c>
      <c r="G26">
        <v>1.0049999999999999</v>
      </c>
      <c r="H26">
        <v>1.0049999999999999</v>
      </c>
      <c r="J26" t="s">
        <v>488</v>
      </c>
      <c r="N26">
        <f t="shared" si="2"/>
        <v>4.9999999999998934E-3</v>
      </c>
      <c r="O26">
        <f t="shared" si="2"/>
        <v>4.9999999999998934E-3</v>
      </c>
      <c r="P26">
        <f t="shared" si="0"/>
        <v>4.9999999999998934E-3</v>
      </c>
      <c r="Q26">
        <f t="shared" si="1"/>
        <v>4.9999999999998934E-3</v>
      </c>
    </row>
    <row r="27" spans="1:17">
      <c r="B27">
        <v>1.2150000000000001</v>
      </c>
      <c r="C27">
        <v>1.2649999999999999</v>
      </c>
      <c r="D27">
        <v>1.2150000000000001</v>
      </c>
      <c r="E27">
        <v>1.2649999999999999</v>
      </c>
      <c r="F27" s="1">
        <v>960000</v>
      </c>
      <c r="G27">
        <v>1.2150000000000001</v>
      </c>
      <c r="H27">
        <v>1.2649999999999999</v>
      </c>
      <c r="J27" t="s">
        <v>489</v>
      </c>
      <c r="N27">
        <f t="shared" si="2"/>
        <v>0.21500000000000008</v>
      </c>
      <c r="O27">
        <f t="shared" si="2"/>
        <v>0.2649999999999999</v>
      </c>
      <c r="P27">
        <f t="shared" si="0"/>
        <v>0.21500000000000008</v>
      </c>
      <c r="Q27">
        <f t="shared" si="1"/>
        <v>0.2649999999999999</v>
      </c>
    </row>
    <row r="28" spans="1:17">
      <c r="B28">
        <v>1.26</v>
      </c>
      <c r="C28">
        <v>1.165</v>
      </c>
      <c r="D28">
        <v>1.26</v>
      </c>
      <c r="E28">
        <v>1.165</v>
      </c>
      <c r="F28" s="1">
        <v>162000</v>
      </c>
      <c r="G28">
        <v>1.26</v>
      </c>
      <c r="H28">
        <v>1.165</v>
      </c>
      <c r="J28" t="s">
        <v>490</v>
      </c>
      <c r="N28">
        <f t="shared" si="2"/>
        <v>0.26</v>
      </c>
      <c r="O28">
        <f t="shared" si="2"/>
        <v>0.16500000000000004</v>
      </c>
      <c r="P28">
        <f t="shared" si="0"/>
        <v>0.26</v>
      </c>
      <c r="Q28">
        <f t="shared" si="1"/>
        <v>0.16500000000000004</v>
      </c>
    </row>
    <row r="29" spans="1:17">
      <c r="N29" t="str">
        <f t="shared" si="2"/>
        <v/>
      </c>
      <c r="O29" t="str">
        <f t="shared" si="2"/>
        <v/>
      </c>
      <c r="P29" t="str">
        <f t="shared" si="0"/>
        <v/>
      </c>
      <c r="Q29" t="str">
        <f t="shared" si="1"/>
        <v/>
      </c>
    </row>
    <row r="30" spans="1:17">
      <c r="N30" t="str">
        <f t="shared" si="2"/>
        <v/>
      </c>
      <c r="O30" t="str">
        <f t="shared" si="2"/>
        <v/>
      </c>
      <c r="P30" t="str">
        <f t="shared" si="0"/>
        <v/>
      </c>
      <c r="Q30" t="str">
        <f t="shared" si="1"/>
        <v/>
      </c>
    </row>
    <row r="31" spans="1:17">
      <c r="A31" t="s">
        <v>494</v>
      </c>
      <c r="N31" t="str">
        <f t="shared" si="2"/>
        <v/>
      </c>
      <c r="O31" t="str">
        <f t="shared" si="2"/>
        <v/>
      </c>
      <c r="P31" t="str">
        <f t="shared" si="0"/>
        <v/>
      </c>
      <c r="Q31" t="str">
        <f t="shared" si="1"/>
        <v/>
      </c>
    </row>
    <row r="32" spans="1:17">
      <c r="A32" t="s">
        <v>495</v>
      </c>
      <c r="B32">
        <v>1.22</v>
      </c>
      <c r="C32">
        <v>1.24</v>
      </c>
      <c r="D32">
        <v>1.44</v>
      </c>
      <c r="E32">
        <v>1.48</v>
      </c>
      <c r="F32" s="1">
        <v>0</v>
      </c>
      <c r="G32">
        <v>1.89</v>
      </c>
      <c r="H32">
        <v>1.96</v>
      </c>
      <c r="N32">
        <f t="shared" si="2"/>
        <v>0.21999999999999997</v>
      </c>
      <c r="O32">
        <f t="shared" si="2"/>
        <v>0.24</v>
      </c>
      <c r="P32">
        <f t="shared" si="0"/>
        <v>0.8899999999999999</v>
      </c>
      <c r="Q32">
        <f t="shared" si="1"/>
        <v>0.96</v>
      </c>
    </row>
    <row r="33" spans="1:17">
      <c r="A33" t="s">
        <v>496</v>
      </c>
      <c r="B33">
        <v>1.06</v>
      </c>
      <c r="C33">
        <v>1.07</v>
      </c>
      <c r="D33">
        <v>1.1200000000000001</v>
      </c>
      <c r="E33">
        <v>1.1299999999999999</v>
      </c>
      <c r="F33" s="1">
        <v>0</v>
      </c>
      <c r="G33">
        <v>1.25</v>
      </c>
      <c r="H33">
        <v>1.27</v>
      </c>
      <c r="N33">
        <f t="shared" si="2"/>
        <v>6.0000000000000053E-2</v>
      </c>
      <c r="O33">
        <f t="shared" si="2"/>
        <v>7.0000000000000062E-2</v>
      </c>
      <c r="P33">
        <f t="shared" si="0"/>
        <v>0.25</v>
      </c>
      <c r="Q33">
        <f t="shared" si="1"/>
        <v>0.27</v>
      </c>
    </row>
    <row r="34" spans="1:17">
      <c r="A34" t="s">
        <v>497</v>
      </c>
      <c r="B34">
        <v>1.06</v>
      </c>
      <c r="C34">
        <v>1.07</v>
      </c>
      <c r="D34">
        <v>1.1299999999999999</v>
      </c>
      <c r="E34">
        <v>1.1399999999999999</v>
      </c>
      <c r="F34" s="1">
        <v>0</v>
      </c>
      <c r="G34">
        <v>1.25</v>
      </c>
      <c r="H34">
        <v>1.27</v>
      </c>
      <c r="N34">
        <f t="shared" si="2"/>
        <v>6.0000000000000053E-2</v>
      </c>
      <c r="O34">
        <f t="shared" si="2"/>
        <v>7.0000000000000062E-2</v>
      </c>
      <c r="P34">
        <f t="shared" ref="P34:P60" si="3">IF(ISBLANK(G34),"",G34-1)</f>
        <v>0.25</v>
      </c>
      <c r="Q34">
        <f t="shared" ref="Q34:Q60" si="4">IF(ISBLANK(H34),"",H34-1)</f>
        <v>0.27</v>
      </c>
    </row>
    <row r="35" spans="1:17">
      <c r="A35" t="s">
        <v>498</v>
      </c>
      <c r="B35">
        <v>1.45</v>
      </c>
      <c r="C35">
        <v>1.48</v>
      </c>
      <c r="D35">
        <v>1.9</v>
      </c>
      <c r="E35">
        <v>1.96</v>
      </c>
      <c r="F35" s="1">
        <v>2490</v>
      </c>
      <c r="G35">
        <v>2.81</v>
      </c>
      <c r="H35">
        <v>2.93</v>
      </c>
      <c r="N35">
        <f t="shared" si="2"/>
        <v>0.44999999999999996</v>
      </c>
      <c r="O35">
        <f t="shared" si="2"/>
        <v>0.48</v>
      </c>
      <c r="P35">
        <f t="shared" si="3"/>
        <v>1.81</v>
      </c>
      <c r="Q35">
        <f t="shared" si="4"/>
        <v>1.9300000000000002</v>
      </c>
    </row>
    <row r="36" spans="1:17">
      <c r="A36" t="s">
        <v>499</v>
      </c>
      <c r="B36">
        <v>2.29</v>
      </c>
      <c r="C36">
        <v>2.38</v>
      </c>
      <c r="D36">
        <v>3.58</v>
      </c>
      <c r="E36">
        <v>3.76</v>
      </c>
      <c r="F36" s="1">
        <v>146</v>
      </c>
      <c r="G36">
        <v>3.54</v>
      </c>
      <c r="H36">
        <v>6.52</v>
      </c>
      <c r="N36">
        <f t="shared" si="2"/>
        <v>1.29</v>
      </c>
      <c r="O36">
        <f t="shared" si="2"/>
        <v>1.38</v>
      </c>
      <c r="P36">
        <f t="shared" si="3"/>
        <v>2.54</v>
      </c>
      <c r="Q36">
        <f t="shared" si="4"/>
        <v>5.52</v>
      </c>
    </row>
    <row r="37" spans="1:17">
      <c r="A37" t="s">
        <v>500</v>
      </c>
      <c r="B37">
        <v>1.27</v>
      </c>
      <c r="C37">
        <v>1.28</v>
      </c>
      <c r="D37">
        <v>1.53</v>
      </c>
      <c r="E37">
        <v>1.57</v>
      </c>
      <c r="F37" s="1">
        <v>0</v>
      </c>
      <c r="G37">
        <v>8.2799999999999994</v>
      </c>
      <c r="H37">
        <v>2.13</v>
      </c>
      <c r="N37">
        <f t="shared" si="2"/>
        <v>0.27</v>
      </c>
      <c r="O37">
        <f t="shared" si="2"/>
        <v>0.28000000000000003</v>
      </c>
      <c r="P37">
        <f t="shared" si="3"/>
        <v>7.2799999999999994</v>
      </c>
      <c r="Q37">
        <f t="shared" si="4"/>
        <v>1.1299999999999999</v>
      </c>
    </row>
    <row r="38" spans="1:17">
      <c r="A38" t="s">
        <v>501</v>
      </c>
      <c r="B38">
        <v>2.0099999999999998</v>
      </c>
      <c r="C38">
        <v>2.09</v>
      </c>
      <c r="D38">
        <v>3.01</v>
      </c>
      <c r="E38">
        <v>3.18</v>
      </c>
      <c r="F38" s="1">
        <v>0</v>
      </c>
      <c r="G38">
        <v>2.5</v>
      </c>
      <c r="H38">
        <v>5.36</v>
      </c>
      <c r="N38">
        <f t="shared" si="2"/>
        <v>1.0099999999999998</v>
      </c>
      <c r="O38">
        <f t="shared" si="2"/>
        <v>1.0899999999999999</v>
      </c>
      <c r="P38">
        <f t="shared" si="3"/>
        <v>1.5</v>
      </c>
      <c r="Q38">
        <f t="shared" si="4"/>
        <v>4.3600000000000003</v>
      </c>
    </row>
    <row r="39" spans="1:17">
      <c r="A39" t="s">
        <v>502</v>
      </c>
      <c r="B39">
        <v>1.04</v>
      </c>
      <c r="C39">
        <v>1.05</v>
      </c>
      <c r="D39">
        <v>1.0900000000000001</v>
      </c>
      <c r="E39">
        <v>1.1000000000000001</v>
      </c>
      <c r="F39" s="1">
        <v>0</v>
      </c>
      <c r="G39">
        <v>6.82</v>
      </c>
      <c r="H39">
        <v>1.2</v>
      </c>
      <c r="N39">
        <f t="shared" si="2"/>
        <v>4.0000000000000036E-2</v>
      </c>
      <c r="O39">
        <f t="shared" si="2"/>
        <v>5.0000000000000044E-2</v>
      </c>
      <c r="P39">
        <f t="shared" si="3"/>
        <v>5.82</v>
      </c>
      <c r="Q39">
        <f t="shared" si="4"/>
        <v>0.19999999999999996</v>
      </c>
    </row>
    <row r="40" spans="1:17">
      <c r="A40" t="s">
        <v>503</v>
      </c>
      <c r="B40">
        <v>2.89</v>
      </c>
      <c r="C40">
        <v>3.01</v>
      </c>
      <c r="D40">
        <v>4.78</v>
      </c>
      <c r="E40">
        <v>5.0199999999999996</v>
      </c>
      <c r="F40" s="1">
        <v>0</v>
      </c>
      <c r="G40">
        <v>1.18</v>
      </c>
      <c r="H40">
        <v>9.0500000000000007</v>
      </c>
      <c r="N40">
        <f t="shared" si="2"/>
        <v>1.8900000000000001</v>
      </c>
      <c r="O40">
        <f t="shared" si="2"/>
        <v>2.0099999999999998</v>
      </c>
      <c r="P40">
        <f t="shared" si="3"/>
        <v>0.17999999999999994</v>
      </c>
      <c r="Q40">
        <f t="shared" si="4"/>
        <v>8.0500000000000007</v>
      </c>
    </row>
    <row r="41" spans="1:17">
      <c r="A41" t="s">
        <v>504</v>
      </c>
      <c r="B41">
        <v>1.01</v>
      </c>
      <c r="C41">
        <v>1.02</v>
      </c>
      <c r="D41">
        <v>1.03</v>
      </c>
      <c r="E41">
        <v>1.03</v>
      </c>
      <c r="F41" s="1">
        <v>140</v>
      </c>
      <c r="G41">
        <v>8.5500000000000007</v>
      </c>
      <c r="H41">
        <v>1.06</v>
      </c>
      <c r="N41">
        <f t="shared" si="2"/>
        <v>1.0000000000000009E-2</v>
      </c>
      <c r="O41">
        <f t="shared" si="2"/>
        <v>2.0000000000000018E-2</v>
      </c>
      <c r="P41">
        <f t="shared" si="3"/>
        <v>7.5500000000000007</v>
      </c>
      <c r="Q41">
        <f t="shared" si="4"/>
        <v>6.0000000000000053E-2</v>
      </c>
    </row>
    <row r="42" spans="1:17">
      <c r="A42" t="s">
        <v>505</v>
      </c>
      <c r="B42">
        <v>1.1399999999999999</v>
      </c>
      <c r="C42">
        <v>1.1499999999999999</v>
      </c>
      <c r="D42">
        <v>1.28</v>
      </c>
      <c r="E42">
        <v>1.3</v>
      </c>
      <c r="F42" s="1">
        <v>212</v>
      </c>
      <c r="G42">
        <v>1.06</v>
      </c>
      <c r="H42">
        <v>1.59</v>
      </c>
      <c r="N42">
        <f t="shared" si="2"/>
        <v>0.1399999999999999</v>
      </c>
      <c r="O42">
        <f t="shared" si="2"/>
        <v>0.14999999999999991</v>
      </c>
      <c r="P42">
        <f t="shared" si="3"/>
        <v>6.0000000000000053E-2</v>
      </c>
      <c r="Q42">
        <f t="shared" si="4"/>
        <v>0.59000000000000008</v>
      </c>
    </row>
    <row r="43" spans="1:17">
      <c r="A43" t="s">
        <v>506</v>
      </c>
      <c r="B43">
        <v>1.01</v>
      </c>
      <c r="C43">
        <v>1.01</v>
      </c>
      <c r="D43">
        <v>1.03</v>
      </c>
      <c r="E43">
        <v>1.03</v>
      </c>
      <c r="F43" s="1">
        <v>14800</v>
      </c>
      <c r="G43">
        <v>1.56</v>
      </c>
      <c r="H43">
        <v>1.05</v>
      </c>
      <c r="N43">
        <f t="shared" si="2"/>
        <v>1.0000000000000009E-2</v>
      </c>
      <c r="O43">
        <f t="shared" si="2"/>
        <v>1.0000000000000009E-2</v>
      </c>
      <c r="P43">
        <f t="shared" si="3"/>
        <v>0.56000000000000005</v>
      </c>
      <c r="Q43">
        <f t="shared" si="4"/>
        <v>5.0000000000000044E-2</v>
      </c>
    </row>
    <row r="44" spans="1:17">
      <c r="A44" t="s">
        <v>507</v>
      </c>
      <c r="B44">
        <v>1.01</v>
      </c>
      <c r="C44">
        <v>1.02</v>
      </c>
      <c r="D44">
        <v>1.03</v>
      </c>
      <c r="E44">
        <v>1.03</v>
      </c>
      <c r="F44" s="1">
        <v>82.8</v>
      </c>
      <c r="G44">
        <v>1.05</v>
      </c>
      <c r="H44">
        <v>1.06</v>
      </c>
      <c r="N44">
        <f t="shared" si="2"/>
        <v>1.0000000000000009E-2</v>
      </c>
      <c r="O44">
        <f t="shared" si="2"/>
        <v>2.0000000000000018E-2</v>
      </c>
      <c r="P44">
        <f t="shared" si="3"/>
        <v>5.0000000000000044E-2</v>
      </c>
      <c r="Q44">
        <f t="shared" si="4"/>
        <v>6.0000000000000053E-2</v>
      </c>
    </row>
    <row r="45" spans="1:17">
      <c r="A45" t="s">
        <v>508</v>
      </c>
      <c r="B45">
        <v>1.02</v>
      </c>
      <c r="C45">
        <v>1.02</v>
      </c>
      <c r="D45">
        <v>1.04</v>
      </c>
      <c r="E45">
        <v>1.04</v>
      </c>
      <c r="F45" s="1">
        <v>9220</v>
      </c>
      <c r="G45">
        <v>1.06</v>
      </c>
      <c r="H45">
        <v>1.08</v>
      </c>
      <c r="N45">
        <f t="shared" si="2"/>
        <v>2.0000000000000018E-2</v>
      </c>
      <c r="O45">
        <f t="shared" si="2"/>
        <v>2.0000000000000018E-2</v>
      </c>
      <c r="P45">
        <f t="shared" si="3"/>
        <v>6.0000000000000053E-2</v>
      </c>
      <c r="Q45">
        <f t="shared" si="4"/>
        <v>8.0000000000000071E-2</v>
      </c>
    </row>
    <row r="46" spans="1:17">
      <c r="A46" t="s">
        <v>509</v>
      </c>
      <c r="N46" t="str">
        <f t="shared" si="2"/>
        <v/>
      </c>
      <c r="O46" t="str">
        <f t="shared" si="2"/>
        <v/>
      </c>
      <c r="P46" t="str">
        <f t="shared" si="3"/>
        <v/>
      </c>
      <c r="Q46" t="str">
        <f t="shared" si="4"/>
        <v/>
      </c>
    </row>
    <row r="47" spans="1:17">
      <c r="A47" t="s">
        <v>495</v>
      </c>
      <c r="B47">
        <v>1</v>
      </c>
      <c r="C47">
        <v>1</v>
      </c>
      <c r="D47">
        <v>2.2999999999999998</v>
      </c>
      <c r="E47">
        <v>1.99</v>
      </c>
      <c r="F47" s="1">
        <v>3330</v>
      </c>
      <c r="G47">
        <v>3.13</v>
      </c>
      <c r="H47">
        <v>2.64</v>
      </c>
      <c r="N47">
        <f t="shared" si="2"/>
        <v>0</v>
      </c>
      <c r="O47">
        <f t="shared" si="2"/>
        <v>0</v>
      </c>
      <c r="P47">
        <f t="shared" si="3"/>
        <v>2.13</v>
      </c>
      <c r="Q47">
        <f t="shared" si="4"/>
        <v>1.6400000000000001</v>
      </c>
    </row>
    <row r="48" spans="1:17">
      <c r="A48" t="s">
        <v>496</v>
      </c>
      <c r="B48">
        <v>1</v>
      </c>
      <c r="C48">
        <v>1</v>
      </c>
      <c r="D48">
        <v>2.2999999999999998</v>
      </c>
      <c r="E48">
        <v>1.99</v>
      </c>
      <c r="F48" s="1">
        <v>19400</v>
      </c>
      <c r="G48">
        <v>3.18</v>
      </c>
      <c r="H48">
        <v>2.65</v>
      </c>
      <c r="N48">
        <f t="shared" si="2"/>
        <v>0</v>
      </c>
      <c r="O48">
        <f t="shared" si="2"/>
        <v>0</v>
      </c>
      <c r="P48">
        <f t="shared" si="3"/>
        <v>2.1800000000000002</v>
      </c>
      <c r="Q48">
        <f t="shared" si="4"/>
        <v>1.65</v>
      </c>
    </row>
    <row r="49" spans="1:18">
      <c r="A49" t="s">
        <v>497</v>
      </c>
      <c r="B49">
        <v>1</v>
      </c>
      <c r="C49">
        <v>1</v>
      </c>
      <c r="D49">
        <v>11.5</v>
      </c>
      <c r="E49">
        <v>9.66</v>
      </c>
      <c r="F49" s="1">
        <v>3110</v>
      </c>
      <c r="G49">
        <v>18.690000000000001</v>
      </c>
      <c r="H49">
        <v>15.61</v>
      </c>
      <c r="N49">
        <f t="shared" si="2"/>
        <v>0</v>
      </c>
      <c r="O49">
        <f t="shared" si="2"/>
        <v>0</v>
      </c>
      <c r="P49">
        <f t="shared" si="3"/>
        <v>17.690000000000001</v>
      </c>
      <c r="Q49">
        <f t="shared" si="4"/>
        <v>14.61</v>
      </c>
    </row>
    <row r="50" spans="1:18">
      <c r="A50" t="s">
        <v>498</v>
      </c>
      <c r="B50">
        <v>1</v>
      </c>
      <c r="C50">
        <v>1</v>
      </c>
      <c r="D50">
        <v>2.6</v>
      </c>
      <c r="E50">
        <v>3.18</v>
      </c>
      <c r="F50" s="1">
        <v>46900</v>
      </c>
      <c r="G50">
        <v>3.67</v>
      </c>
      <c r="H50">
        <v>4.6500000000000004</v>
      </c>
      <c r="N50">
        <f t="shared" si="2"/>
        <v>0</v>
      </c>
      <c r="O50">
        <f t="shared" si="2"/>
        <v>0</v>
      </c>
      <c r="P50">
        <f t="shared" si="3"/>
        <v>2.67</v>
      </c>
      <c r="Q50">
        <f t="shared" si="4"/>
        <v>3.6500000000000004</v>
      </c>
    </row>
    <row r="51" spans="1:18">
      <c r="A51" t="s">
        <v>499</v>
      </c>
      <c r="B51">
        <v>1</v>
      </c>
      <c r="C51">
        <v>1</v>
      </c>
      <c r="D51">
        <v>2.92</v>
      </c>
      <c r="E51">
        <v>2.2599999999999998</v>
      </c>
      <c r="F51" s="1">
        <v>16100</v>
      </c>
      <c r="G51">
        <v>4.2</v>
      </c>
      <c r="H51">
        <v>3.1</v>
      </c>
      <c r="N51">
        <f t="shared" si="2"/>
        <v>0</v>
      </c>
      <c r="O51">
        <f t="shared" si="2"/>
        <v>0</v>
      </c>
      <c r="P51">
        <f t="shared" si="3"/>
        <v>3.2</v>
      </c>
      <c r="Q51">
        <f t="shared" si="4"/>
        <v>2.1</v>
      </c>
    </row>
    <row r="52" spans="1:18">
      <c r="A52" t="s">
        <v>500</v>
      </c>
      <c r="B52">
        <v>1</v>
      </c>
      <c r="C52">
        <v>1</v>
      </c>
      <c r="D52">
        <v>3.2</v>
      </c>
      <c r="E52">
        <v>4.04</v>
      </c>
      <c r="F52" s="1">
        <v>14000</v>
      </c>
      <c r="G52">
        <v>4.63</v>
      </c>
      <c r="H52">
        <v>6.03</v>
      </c>
      <c r="N52">
        <f t="shared" si="2"/>
        <v>0</v>
      </c>
      <c r="O52">
        <f t="shared" si="2"/>
        <v>0</v>
      </c>
      <c r="P52">
        <f t="shared" si="3"/>
        <v>3.63</v>
      </c>
      <c r="Q52">
        <f t="shared" si="4"/>
        <v>5.03</v>
      </c>
    </row>
    <row r="53" spans="1:18">
      <c r="A53" t="s">
        <v>501</v>
      </c>
      <c r="B53">
        <v>1</v>
      </c>
      <c r="C53">
        <v>1</v>
      </c>
      <c r="D53">
        <v>5.29</v>
      </c>
      <c r="E53">
        <v>4.5599999999999996</v>
      </c>
      <c r="F53" s="1">
        <v>74100</v>
      </c>
      <c r="G53">
        <v>8.17</v>
      </c>
      <c r="H53">
        <v>6.94</v>
      </c>
      <c r="N53">
        <f t="shared" si="2"/>
        <v>0</v>
      </c>
      <c r="O53">
        <f t="shared" si="2"/>
        <v>0</v>
      </c>
      <c r="P53">
        <f t="shared" si="3"/>
        <v>7.17</v>
      </c>
      <c r="Q53">
        <f t="shared" si="4"/>
        <v>5.94</v>
      </c>
    </row>
    <row r="54" spans="1:18">
      <c r="A54" t="s">
        <v>502</v>
      </c>
      <c r="B54">
        <v>1</v>
      </c>
      <c r="C54">
        <v>1</v>
      </c>
      <c r="D54">
        <v>5.3</v>
      </c>
      <c r="E54">
        <v>5.27</v>
      </c>
      <c r="F54" s="1">
        <v>1290</v>
      </c>
      <c r="G54">
        <v>8.2799999999999994</v>
      </c>
      <c r="H54">
        <v>8.1999999999999993</v>
      </c>
      <c r="N54">
        <f t="shared" si="2"/>
        <v>0</v>
      </c>
      <c r="O54">
        <f t="shared" si="2"/>
        <v>0</v>
      </c>
      <c r="P54">
        <f t="shared" si="3"/>
        <v>7.2799999999999994</v>
      </c>
      <c r="Q54">
        <f t="shared" si="4"/>
        <v>7.1999999999999993</v>
      </c>
    </row>
    <row r="55" spans="1:18">
      <c r="A55" t="s">
        <v>503</v>
      </c>
      <c r="B55">
        <v>1</v>
      </c>
      <c r="C55">
        <v>1</v>
      </c>
      <c r="D55">
        <v>2.3199999999999998</v>
      </c>
      <c r="E55">
        <v>3.16</v>
      </c>
      <c r="F55" s="1">
        <v>5710</v>
      </c>
      <c r="G55">
        <v>3.22</v>
      </c>
      <c r="H55">
        <v>4.6500000000000004</v>
      </c>
      <c r="N55">
        <f t="shared" si="2"/>
        <v>0</v>
      </c>
      <c r="O55">
        <f t="shared" si="2"/>
        <v>0</v>
      </c>
      <c r="P55">
        <f t="shared" si="3"/>
        <v>2.2200000000000002</v>
      </c>
      <c r="Q55">
        <f t="shared" si="4"/>
        <v>3.6500000000000004</v>
      </c>
    </row>
    <row r="56" spans="1:18">
      <c r="A56" t="s">
        <v>504</v>
      </c>
      <c r="B56">
        <v>1</v>
      </c>
      <c r="C56">
        <v>1</v>
      </c>
      <c r="D56">
        <v>2.4500000000000002</v>
      </c>
      <c r="E56">
        <v>4.3099999999999996</v>
      </c>
      <c r="F56" s="1">
        <v>933</v>
      </c>
      <c r="G56">
        <v>3.42</v>
      </c>
      <c r="H56">
        <v>6.46</v>
      </c>
      <c r="N56">
        <f t="shared" si="2"/>
        <v>0</v>
      </c>
      <c r="O56">
        <f t="shared" si="2"/>
        <v>0</v>
      </c>
      <c r="P56">
        <f t="shared" si="3"/>
        <v>2.42</v>
      </c>
      <c r="Q56">
        <f t="shared" si="4"/>
        <v>5.46</v>
      </c>
    </row>
    <row r="57" spans="1:18">
      <c r="A57" t="s">
        <v>505</v>
      </c>
      <c r="B57">
        <v>1</v>
      </c>
      <c r="C57">
        <v>1</v>
      </c>
      <c r="D57">
        <v>2.5099999999999998</v>
      </c>
      <c r="E57">
        <v>3.57</v>
      </c>
      <c r="F57" s="1">
        <v>9810</v>
      </c>
      <c r="G57">
        <v>3.6</v>
      </c>
      <c r="H57">
        <v>5.37</v>
      </c>
      <c r="N57">
        <f t="shared" si="2"/>
        <v>0</v>
      </c>
      <c r="O57">
        <f t="shared" si="2"/>
        <v>0</v>
      </c>
      <c r="P57">
        <f t="shared" si="3"/>
        <v>2.6</v>
      </c>
      <c r="Q57">
        <f t="shared" si="4"/>
        <v>4.37</v>
      </c>
    </row>
    <row r="58" spans="1:18">
      <c r="A58" t="s">
        <v>506</v>
      </c>
      <c r="B58">
        <v>1</v>
      </c>
      <c r="C58">
        <v>1</v>
      </c>
      <c r="D58">
        <v>1.73</v>
      </c>
      <c r="E58">
        <v>1.39</v>
      </c>
      <c r="F58" s="1">
        <v>99900</v>
      </c>
      <c r="G58">
        <v>2.2200000000000002</v>
      </c>
      <c r="H58">
        <v>1.68</v>
      </c>
      <c r="N58">
        <f t="shared" si="2"/>
        <v>0</v>
      </c>
      <c r="O58">
        <f t="shared" si="2"/>
        <v>0</v>
      </c>
      <c r="P58">
        <f t="shared" si="3"/>
        <v>1.2200000000000002</v>
      </c>
      <c r="Q58">
        <f t="shared" si="4"/>
        <v>0.67999999999999994</v>
      </c>
    </row>
    <row r="59" spans="1:18">
      <c r="A59" t="s">
        <v>507</v>
      </c>
      <c r="B59">
        <v>1</v>
      </c>
      <c r="C59">
        <v>1</v>
      </c>
      <c r="D59">
        <v>2.91</v>
      </c>
      <c r="E59">
        <v>2.04</v>
      </c>
      <c r="F59" s="1">
        <v>1510</v>
      </c>
      <c r="G59">
        <v>4.29</v>
      </c>
      <c r="H59">
        <v>2.8</v>
      </c>
      <c r="N59">
        <f t="shared" si="2"/>
        <v>0</v>
      </c>
      <c r="O59">
        <f t="shared" si="2"/>
        <v>0</v>
      </c>
      <c r="P59">
        <f t="shared" si="3"/>
        <v>3.29</v>
      </c>
      <c r="Q59">
        <f t="shared" si="4"/>
        <v>1.7999999999999998</v>
      </c>
    </row>
    <row r="60" spans="1:18">
      <c r="A60" t="s">
        <v>508</v>
      </c>
      <c r="B60">
        <v>1</v>
      </c>
      <c r="C60">
        <v>1</v>
      </c>
      <c r="D60">
        <v>1.88</v>
      </c>
      <c r="E60">
        <v>2</v>
      </c>
      <c r="F60" s="1">
        <v>49100</v>
      </c>
      <c r="G60">
        <v>2.5</v>
      </c>
      <c r="H60">
        <v>2.7</v>
      </c>
      <c r="N60">
        <f t="shared" si="2"/>
        <v>0</v>
      </c>
      <c r="O60">
        <f t="shared" si="2"/>
        <v>0</v>
      </c>
      <c r="P60">
        <f t="shared" si="3"/>
        <v>1.5</v>
      </c>
      <c r="Q60">
        <f t="shared" si="4"/>
        <v>1.7000000000000002</v>
      </c>
    </row>
    <row r="62" spans="1:18">
      <c r="N62">
        <f>SUMPRODUCT(N2:N60,$F$2:$F$60)</f>
        <v>8719290.6479999945</v>
      </c>
      <c r="O62">
        <f>SUMPRODUCT(O2:O60,$F$2:$F$60)</f>
        <v>10338568.336000001</v>
      </c>
      <c r="P62">
        <f>SUMPRODUCT(P2:P60,$F$2:$F$60)</f>
        <v>14511598.259999989</v>
      </c>
      <c r="Q62">
        <f>SUMPRODUCT(Q2:Q60,$F$2:$F$60)</f>
        <v>19830221.347999986</v>
      </c>
      <c r="R62" s="19" t="s">
        <v>510</v>
      </c>
    </row>
    <row r="63" spans="1:18">
      <c r="O63">
        <f>O62-N62</f>
        <v>1619277.6880000066</v>
      </c>
      <c r="Q63">
        <f>Q62-P62</f>
        <v>5318623.0879999977</v>
      </c>
      <c r="R63" t="s">
        <v>511</v>
      </c>
    </row>
    <row r="64" spans="1:18">
      <c r="P64">
        <v>0.5</v>
      </c>
      <c r="Q64">
        <v>0.68</v>
      </c>
      <c r="R64" t="s">
        <v>512</v>
      </c>
    </row>
    <row r="65" spans="17:20">
      <c r="Q65">
        <f>Q64-P64</f>
        <v>0.18000000000000005</v>
      </c>
      <c r="R65" t="s">
        <v>513</v>
      </c>
    </row>
    <row r="66" spans="17:20">
      <c r="Q66" s="3">
        <f>Q63/Q65</f>
        <v>29547906.044444423</v>
      </c>
      <c r="R66" s="19"/>
      <c r="S66" t="s">
        <v>514</v>
      </c>
      <c r="T66" t="s">
        <v>515</v>
      </c>
    </row>
    <row r="67" spans="17:20">
      <c r="Q67" s="3">
        <f>O63/Q65</f>
        <v>8995987.1555555891</v>
      </c>
      <c r="S67" t="s">
        <v>514</v>
      </c>
      <c r="T67" t="s">
        <v>516</v>
      </c>
    </row>
  </sheetData>
  <mergeCells count="1">
    <mergeCell ref="S1:Z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
  <sheetViews>
    <sheetView workbookViewId="0">
      <selection activeCell="B7" sqref="B7"/>
    </sheetView>
  </sheetViews>
  <sheetFormatPr defaultColWidth="8.85546875" defaultRowHeight="15"/>
  <cols>
    <col min="2" max="2" width="21.7109375" customWidth="1"/>
  </cols>
  <sheetData>
    <row r="1" spans="1:7">
      <c r="A1" t="s">
        <v>517</v>
      </c>
      <c r="B1" t="s">
        <v>518</v>
      </c>
    </row>
    <row r="2" spans="1:7" ht="15" customHeight="1">
      <c r="A2" s="16">
        <v>3.6999999999999998E-2</v>
      </c>
      <c r="C2" s="38" t="s">
        <v>519</v>
      </c>
      <c r="D2" s="38"/>
      <c r="E2" s="38"/>
      <c r="F2" s="38"/>
      <c r="G2" s="4"/>
    </row>
    <row r="3" spans="1:7">
      <c r="B3" s="24">
        <v>1.15E-2</v>
      </c>
      <c r="C3" s="38"/>
      <c r="D3" s="38"/>
      <c r="E3" s="38"/>
      <c r="F3" s="38"/>
      <c r="G3" s="4"/>
    </row>
    <row r="4" spans="1:7">
      <c r="A4" t="s">
        <v>520</v>
      </c>
      <c r="B4" t="s">
        <v>521</v>
      </c>
      <c r="C4" s="38"/>
      <c r="D4" s="38"/>
      <c r="E4" s="38"/>
      <c r="F4" s="38"/>
      <c r="G4" s="4"/>
    </row>
    <row r="5" spans="1:7">
      <c r="C5" s="38"/>
      <c r="D5" s="38"/>
      <c r="E5" s="38"/>
      <c r="F5" s="38"/>
      <c r="G5" s="4"/>
    </row>
    <row r="6" spans="1:7">
      <c r="C6" s="38"/>
      <c r="D6" s="38"/>
      <c r="E6" s="38"/>
      <c r="F6" s="38"/>
      <c r="G6" s="4"/>
    </row>
    <row r="7" spans="1:7">
      <c r="C7" s="38"/>
      <c r="D7" s="38"/>
      <c r="E7" s="38"/>
      <c r="F7" s="38"/>
    </row>
    <row r="8" spans="1:7">
      <c r="C8" s="4"/>
      <c r="D8" s="4"/>
      <c r="E8" s="4"/>
      <c r="F8" s="4"/>
    </row>
    <row r="9" spans="1:7">
      <c r="C9" s="4"/>
      <c r="D9" s="4"/>
      <c r="E9" s="4"/>
      <c r="F9" s="4"/>
    </row>
  </sheetData>
  <mergeCells count="1">
    <mergeCell ref="C2:F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25"/>
  <sheetViews>
    <sheetView tabSelected="1" workbookViewId="0">
      <pane xSplit="1" ySplit="2" topLeftCell="F3" activePane="bottomRight" state="frozen"/>
      <selection pane="bottomRight" activeCell="F1" sqref="F1:I1"/>
      <selection pane="bottomLeft" activeCell="A2" sqref="A2"/>
      <selection pane="topRight" activeCell="B1" sqref="B1"/>
    </sheetView>
  </sheetViews>
  <sheetFormatPr defaultColWidth="8.85546875" defaultRowHeight="15"/>
  <cols>
    <col min="1" max="1" width="72.140625" customWidth="1"/>
    <col min="2" max="2" width="35.85546875" style="19" bestFit="1" customWidth="1"/>
    <col min="3" max="3" width="35.85546875" style="19" customWidth="1"/>
    <col min="4" max="4" width="38.140625" style="19" bestFit="1" customWidth="1"/>
    <col min="5" max="5" width="38.140625" style="25" customWidth="1"/>
    <col min="6" max="6" width="28" style="19" bestFit="1" customWidth="1"/>
    <col min="7" max="7" width="28" customWidth="1"/>
    <col min="8" max="8" width="30.42578125" style="19" bestFit="1" customWidth="1"/>
    <col min="9" max="9" width="30.42578125" style="25" customWidth="1"/>
    <col min="10" max="12" width="30.42578125" style="19" customWidth="1"/>
    <col min="13" max="13" width="27.85546875" style="19" bestFit="1" customWidth="1"/>
  </cols>
  <sheetData>
    <row r="1" spans="1:19">
      <c r="B1" s="40" t="s">
        <v>522</v>
      </c>
      <c r="C1" s="40"/>
      <c r="D1" s="40"/>
      <c r="E1" s="41"/>
      <c r="F1" s="42" t="s">
        <v>523</v>
      </c>
      <c r="G1" s="43"/>
      <c r="H1" s="43"/>
      <c r="I1" s="43"/>
      <c r="J1" s="44" t="s">
        <v>524</v>
      </c>
      <c r="K1" s="45"/>
      <c r="L1" s="45"/>
      <c r="M1" s="45"/>
    </row>
    <row r="2" spans="1:19">
      <c r="A2" s="19" t="s">
        <v>448</v>
      </c>
      <c r="B2" s="33" t="s">
        <v>525</v>
      </c>
      <c r="C2" s="33" t="s">
        <v>526</v>
      </c>
      <c r="D2" s="33" t="s">
        <v>527</v>
      </c>
      <c r="E2" s="34" t="s">
        <v>528</v>
      </c>
      <c r="F2" s="31" t="s">
        <v>525</v>
      </c>
      <c r="G2" s="31" t="s">
        <v>526</v>
      </c>
      <c r="H2" s="31" t="s">
        <v>527</v>
      </c>
      <c r="I2" s="32" t="s">
        <v>528</v>
      </c>
      <c r="J2" s="29" t="s">
        <v>525</v>
      </c>
      <c r="K2" s="29" t="s">
        <v>526</v>
      </c>
      <c r="L2" s="29" t="s">
        <v>527</v>
      </c>
      <c r="M2" s="30" t="s">
        <v>528</v>
      </c>
    </row>
    <row r="3" spans="1:19" ht="15" customHeight="1">
      <c r="A3" t="s">
        <v>21</v>
      </c>
      <c r="B3" s="1">
        <f>'IPCC data'!I2*'Temperature factor'!$D$15*'Human health'!$Q$67</f>
        <v>4.278761308802056E-7</v>
      </c>
      <c r="C3" s="1">
        <f>'IPCC data'!I2*'Temperature factor'!$D$15*'Human health'!$Q$66</f>
        <v>1.4053870348292979E-6</v>
      </c>
      <c r="D3" s="1">
        <f>IF('AGWP calculation'!C2*'Temperature factor'!$D$17*'Human health'!$Q$67&gt;B3,'AGWP calculation'!C2*'Temperature factor'!$D$17*'Human health'!$Q$67,B3)</f>
        <v>3.8106509251368902E-6</v>
      </c>
      <c r="E3" s="26">
        <f>IF('AGWP calculation'!C2*'Temperature factor'!$D$17*'Human health'!$Q$66&gt;C3,'AGWP calculation'!C2*'Temperature factor'!$D$17*'Human health'!$Q$66,C3)</f>
        <v>1.2516331288288296E-5</v>
      </c>
      <c r="F3" s="1">
        <f>'IPCC data'!I2*'Temperature factor'!$D$15*Ecosystems!$A$2</f>
        <v>1.7598309745018596E-15</v>
      </c>
      <c r="G3" s="1">
        <f>'IPCC data'!I2*'Temperature factor'!$D$15*Ecosystems!$A$2</f>
        <v>1.7598309745018596E-15</v>
      </c>
      <c r="H3" s="1">
        <f>IF('AGWP calculation'!C2*'Temperature factor'!$D$17*Ecosystems!$A$2&gt;F3,'AGWP calculation'!C2*'Temperature factor'!$D$17*Ecosystems!$A$2,F3)</f>
        <v>1.5672997503447102E-14</v>
      </c>
      <c r="I3" s="26">
        <f>IF('AGWP calculation'!C2*'Temperature factor'!$D$17*Ecosystems!$A$2&gt;G3,'AGWP calculation'!C2*'Temperature factor'!$D$17*Ecosystems!$A$2,G3)</f>
        <v>1.5672997503447102E-14</v>
      </c>
      <c r="J3" s="27">
        <v>0</v>
      </c>
      <c r="K3" s="1">
        <f>'IPCC data'!I2*'Temperature factor'!$D$15*Ecosystems!$B$3</f>
        <v>5.4697449207490235E-16</v>
      </c>
      <c r="L3" s="27">
        <v>0</v>
      </c>
      <c r="M3" s="1">
        <f>IF('AGWP calculation'!C2*'Temperature factor'!$D$17*Ecosystems!$B$3&gt;K3,'AGWP calculation'!C2*'Temperature factor'!$D$17*Ecosystems!$B$3,K3)</f>
        <v>4.8713370618822077E-15</v>
      </c>
      <c r="O3" s="23"/>
      <c r="P3" s="23"/>
      <c r="Q3" s="23"/>
      <c r="R3" s="23"/>
      <c r="S3" s="23"/>
    </row>
    <row r="4" spans="1:19">
      <c r="A4" t="s">
        <v>26</v>
      </c>
      <c r="B4" s="1">
        <f>'IPCC data'!I3*'Temperature factor'!$D$15*'Human health'!$Q$67</f>
        <v>1.1980531664645755E-5</v>
      </c>
      <c r="C4" s="1">
        <f>'IPCC data'!I3*'Temperature factor'!$D$15*'Human health'!$Q$66</f>
        <v>3.935083697522034E-5</v>
      </c>
      <c r="D4" s="1">
        <f>IF('AGWP calculation'!C3*'Temperature factor'!$D$17*'Human health'!$Q$67&gt;B4,'AGWP calculation'!C3*'Temperature factor'!$D$17*'Human health'!$Q$67,B4)</f>
        <v>1.8153776140493862E-5</v>
      </c>
      <c r="E4" s="26">
        <f>IF('AGWP calculation'!C3*'Temperature factor'!$D$17*'Human health'!$Q$66&gt;C4,'AGWP calculation'!C3*'Temperature factor'!$D$17*'Human health'!$Q$66,C4)</f>
        <v>5.9627260741465701E-5</v>
      </c>
      <c r="F4" s="1">
        <f>'IPCC data'!I3*'Temperature factor'!$D$15*Ecosystems!$A$2</f>
        <v>4.9275267286052071E-14</v>
      </c>
      <c r="G4" s="1">
        <f>'IPCC data'!I3*'Temperature factor'!$D$15*Ecosystems!$A$2</f>
        <v>4.9275267286052071E-14</v>
      </c>
      <c r="H4" s="1">
        <f>IF('AGWP calculation'!C3*'Temperature factor'!$D$17*Ecosystems!$A$2&gt;F4,'AGWP calculation'!C3*'Temperature factor'!$D$17*Ecosystems!$A$2,F4)</f>
        <v>7.4665482018108717E-14</v>
      </c>
      <c r="I4" s="26">
        <f>IF('AGWP calculation'!C3*'Temperature factor'!$D$17*Ecosystems!$A$2&gt;G4,'AGWP calculation'!C3*'Temperature factor'!$D$17*Ecosystems!$A$2,G4)</f>
        <v>7.4665482018108717E-14</v>
      </c>
      <c r="J4" s="27">
        <v>0</v>
      </c>
      <c r="K4" s="1">
        <f>'IPCC data'!I3*'Temperature factor'!$D$15*Ecosystems!$B$3</f>
        <v>1.5315285778097266E-14</v>
      </c>
      <c r="L4" s="27">
        <v>0</v>
      </c>
      <c r="M4" s="1">
        <f>IF('AGWP calculation'!C3*'Temperature factor'!$D$17*Ecosystems!$B$3&gt;K4,'AGWP calculation'!C3*'Temperature factor'!$D$17*Ecosystems!$B$3,K4)</f>
        <v>2.3206839005628385E-14</v>
      </c>
      <c r="O4" s="23"/>
      <c r="P4" s="23"/>
      <c r="Q4" s="23"/>
      <c r="R4" s="23"/>
      <c r="S4" s="23"/>
    </row>
    <row r="5" spans="1:19">
      <c r="A5" t="s">
        <v>30</v>
      </c>
      <c r="B5" s="1">
        <f>'IPCC data'!I4*'Temperature factor'!$D$15*'Human health'!$Q$67</f>
        <v>1.2836283926406166E-5</v>
      </c>
      <c r="C5" s="1">
        <f>'IPCC data'!I4*'Temperature factor'!$D$15*'Human health'!$Q$66</f>
        <v>4.2161611044878939E-5</v>
      </c>
      <c r="D5" s="1">
        <f>IF('AGWP calculation'!C4*'Temperature factor'!$D$17*'Human health'!$Q$67&gt;B5,'AGWP calculation'!C4*'Temperature factor'!$D$17*'Human health'!$Q$67,B5)</f>
        <v>1.8658001118398387E-5</v>
      </c>
      <c r="E5" s="26">
        <f>IF('AGWP calculation'!C4*'Temperature factor'!$D$17*'Human health'!$Q$66&gt;C5,'AGWP calculation'!C4*'Temperature factor'!$D$17*'Human health'!$Q$66,C5)</f>
        <v>6.1283420539691303E-5</v>
      </c>
      <c r="F5" s="1">
        <f>'IPCC data'!I4*'Temperature factor'!$D$15*Ecosystems!$A$2</f>
        <v>5.279492923505579E-14</v>
      </c>
      <c r="G5" s="1">
        <f>'IPCC data'!I4*'Temperature factor'!$D$15*Ecosystems!$A$2</f>
        <v>5.279492923505579E-14</v>
      </c>
      <c r="H5" s="1">
        <f>IF('AGWP calculation'!C4*'Temperature factor'!$D$17*Ecosystems!$A$2&gt;F5,'AGWP calculation'!C4*'Temperature factor'!$D$17*Ecosystems!$A$2,F5)</f>
        <v>7.6739331597912311E-14</v>
      </c>
      <c r="I5" s="26">
        <f>IF('AGWP calculation'!C4*'Temperature factor'!$D$17*Ecosystems!$A$2&gt;G5,'AGWP calculation'!C4*'Temperature factor'!$D$17*Ecosystems!$A$2,G5)</f>
        <v>7.6739331597912311E-14</v>
      </c>
      <c r="J5" s="27">
        <v>0</v>
      </c>
      <c r="K5" s="1">
        <f>'IPCC data'!I4*'Temperature factor'!$D$15*Ecosystems!$B$3</f>
        <v>1.6409234762247072E-14</v>
      </c>
      <c r="L5" s="27">
        <v>0</v>
      </c>
      <c r="M5" s="1">
        <f>IF('AGWP calculation'!C4*'Temperature factor'!$D$17*Ecosystems!$B$3&gt;K5,'AGWP calculation'!C4*'Temperature factor'!$D$17*Ecosystems!$B$3,K5)</f>
        <v>2.3851413875026802E-14</v>
      </c>
      <c r="O5" s="23"/>
      <c r="P5" s="23"/>
      <c r="Q5" s="23"/>
      <c r="R5" s="23"/>
      <c r="S5" s="23"/>
    </row>
    <row r="6" spans="1:19">
      <c r="A6" t="s">
        <v>31</v>
      </c>
      <c r="B6" s="1">
        <f>'IPCC data'!I5*'Temperature factor'!$D$15*'Human health'!$Q$67</f>
        <v>1.1338717468325446E-4</v>
      </c>
      <c r="C6" s="1">
        <f>'IPCC data'!I5*'Temperature factor'!$D$15*'Human health'!$Q$66</f>
        <v>3.7242756422976392E-4</v>
      </c>
      <c r="D6" s="1">
        <f>IF('AGWP calculation'!C5*'Temperature factor'!$D$17*'Human health'!$Q$67&gt;B6,'AGWP calculation'!C5*'Temperature factor'!$D$17*'Human health'!$Q$67,B6)</f>
        <v>3.0032868004788681E-4</v>
      </c>
      <c r="E6" s="26">
        <f>IF('AGWP calculation'!C5*'Temperature factor'!$D$17*'Human health'!$Q$66&gt;C6,'AGWP calculation'!C5*'Temperature factor'!$D$17*'Human health'!$Q$66,C6)</f>
        <v>9.8644912082012748E-4</v>
      </c>
      <c r="F6" s="1">
        <f>'IPCC data'!I5*'Temperature factor'!$D$15*Ecosystems!$A$2</f>
        <v>4.6635520824299284E-13</v>
      </c>
      <c r="G6" s="1">
        <f>'IPCC data'!I5*'Temperature factor'!$D$15*Ecosystems!$A$2</f>
        <v>4.6635520824299284E-13</v>
      </c>
      <c r="H6" s="1">
        <f>IF('AGWP calculation'!C5*'Temperature factor'!$D$17*Ecosystems!$A$2&gt;F6,'AGWP calculation'!C5*'Temperature factor'!$D$17*Ecosystems!$A$2,F6)</f>
        <v>1.2352353298892108E-12</v>
      </c>
      <c r="I6" s="26">
        <f>IF('AGWP calculation'!C5*'Temperature factor'!$D$17*Ecosystems!$A$2&gt;G6,'AGWP calculation'!C5*'Temperature factor'!$D$17*Ecosystems!$A$2,G6)</f>
        <v>1.2352353298892108E-12</v>
      </c>
      <c r="J6" s="27">
        <v>0</v>
      </c>
      <c r="K6" s="1">
        <f>'IPCC data'!I5*'Temperature factor'!$D$15*Ecosystems!$B$3</f>
        <v>1.4494824039984912E-13</v>
      </c>
      <c r="L6" s="27">
        <v>0</v>
      </c>
      <c r="M6" s="1">
        <f>IF('AGWP calculation'!C5*'Temperature factor'!$D$17*Ecosystems!$B$3&gt;K6,'AGWP calculation'!C5*'Temperature factor'!$D$17*Ecosystems!$B$3,K6)</f>
        <v>3.8392449442502498E-13</v>
      </c>
      <c r="O6" s="23"/>
      <c r="P6" s="23"/>
      <c r="Q6" s="23"/>
      <c r="R6" s="23"/>
      <c r="S6" s="23"/>
    </row>
    <row r="7" spans="1:19">
      <c r="A7" s="19" t="s">
        <v>33</v>
      </c>
      <c r="B7" s="1"/>
      <c r="C7" s="1"/>
      <c r="D7" s="1"/>
      <c r="E7" s="26"/>
      <c r="F7" s="1"/>
      <c r="G7" s="1"/>
      <c r="H7" s="1"/>
      <c r="I7" s="26"/>
      <c r="J7" s="27"/>
      <c r="K7" s="1"/>
      <c r="L7" s="27"/>
      <c r="M7" s="1"/>
      <c r="O7" s="23"/>
      <c r="P7" s="23"/>
      <c r="Q7" s="23"/>
      <c r="R7" s="23"/>
      <c r="S7" s="23"/>
    </row>
    <row r="8" spans="1:19">
      <c r="A8" t="s">
        <v>34</v>
      </c>
      <c r="B8" s="1">
        <f>'IPCC data'!I7*'Temperature factor'!$D$15*'Human health'!$Q$67</f>
        <v>1.9939027699017579E-3</v>
      </c>
      <c r="C8" s="1">
        <f>'IPCC data'!I7*'Temperature factor'!$D$15*'Human health'!$Q$66</f>
        <v>6.5491035823045281E-3</v>
      </c>
      <c r="D8" s="1">
        <f>IF('AGWP calculation'!C7*'Temperature factor'!$D$17*'Human health'!$Q$67&gt;B8,'AGWP calculation'!C7*'Temperature factor'!$D$17*'Human health'!$Q$67,B8)</f>
        <v>3.3357484251985594E-3</v>
      </c>
      <c r="E8" s="26">
        <f>IF('AGWP calculation'!C7*'Temperature factor'!$D$17*'Human health'!$Q$66&gt;C8,'AGWP calculation'!C7*'Temperature factor'!$D$17*'Human health'!$Q$66,C8)</f>
        <v>1.0956483079769713E-2</v>
      </c>
      <c r="F8" s="1">
        <f>'IPCC data'!I7*'Temperature factor'!$D$15*Ecosystems!$A$2</f>
        <v>8.2008123411786667E-12</v>
      </c>
      <c r="G8" s="1">
        <f>'IPCC data'!I7*'Temperature factor'!$D$15*Ecosystems!$A$2</f>
        <v>8.2008123411786667E-12</v>
      </c>
      <c r="H8" s="1">
        <f>IF('AGWP calculation'!C7*'Temperature factor'!$D$17*Ecosystems!$A$2&gt;F8,'AGWP calculation'!C7*'Temperature factor'!$D$17*Ecosystems!$A$2,F8)</f>
        <v>1.3719749661506063E-11</v>
      </c>
      <c r="I8" s="26">
        <f>IF('AGWP calculation'!C7*'Temperature factor'!$D$17*Ecosystems!$A$2&gt;G8,'AGWP calculation'!C7*'Temperature factor'!$D$17*Ecosystems!$A$2,G8)</f>
        <v>1.3719749661506063E-11</v>
      </c>
      <c r="J8" s="27">
        <v>0</v>
      </c>
      <c r="K8" s="1">
        <f>'IPCC data'!I7*'Temperature factor'!$D$15*Ecosystems!$B$3</f>
        <v>2.5489011330690451E-12</v>
      </c>
      <c r="L8" s="27">
        <v>0</v>
      </c>
      <c r="M8" s="1">
        <f>IF('AGWP calculation'!C7*'Temperature factor'!$D$17*Ecosystems!$B$3&gt;K8,'AGWP calculation'!C7*'Temperature factor'!$D$17*Ecosystems!$B$3,K8)</f>
        <v>4.2642465164140467E-12</v>
      </c>
    </row>
    <row r="9" spans="1:19">
      <c r="A9" t="s">
        <v>36</v>
      </c>
      <c r="B9" s="1">
        <f>'IPCC data'!I8*'Temperature factor'!$D$15*'Human health'!$Q$67</f>
        <v>4.3643365349780973E-3</v>
      </c>
      <c r="C9" s="1">
        <f>'IPCC data'!I8*'Temperature factor'!$D$15*'Human health'!$Q$66</f>
        <v>1.4334947755258839E-2</v>
      </c>
      <c r="D9" s="1">
        <f>IF('AGWP calculation'!C8*'Temperature factor'!$D$17*'Human health'!$Q$67&gt;B9,'AGWP calculation'!C8*'Temperature factor'!$D$17*'Human health'!$Q$67,B9)</f>
        <v>1.0324409709536296E-2</v>
      </c>
      <c r="E9" s="26">
        <f>IF('AGWP calculation'!C8*'Temperature factor'!$D$17*'Human health'!$Q$66&gt;C9,'AGWP calculation'!C8*'Temperature factor'!$D$17*'Human health'!$Q$66,C9)</f>
        <v>3.3911196490907784E-2</v>
      </c>
      <c r="F9" s="1">
        <f>'IPCC data'!I8*'Temperature factor'!$D$15*Ecosystems!$A$2</f>
        <v>1.7950275939918968E-11</v>
      </c>
      <c r="G9" s="1">
        <f>'IPCC data'!I8*'Temperature factor'!$D$15*Ecosystems!$A$2</f>
        <v>1.7950275939918968E-11</v>
      </c>
      <c r="H9" s="1">
        <f>IF('AGWP calculation'!C8*'Temperature factor'!$D$17*Ecosystems!$A$2&gt;F9,'AGWP calculation'!C8*'Temperature factor'!$D$17*Ecosystems!$A$2,F9)</f>
        <v>4.2463728843469041E-11</v>
      </c>
      <c r="I9" s="26">
        <f>IF('AGWP calculation'!C8*'Temperature factor'!$D$17*Ecosystems!$A$2&gt;G9,'AGWP calculation'!C8*'Temperature factor'!$D$17*Ecosystems!$A$2,G9)</f>
        <v>4.2463728843469041E-11</v>
      </c>
      <c r="J9" s="27">
        <v>0</v>
      </c>
      <c r="K9" s="1">
        <f>'IPCC data'!I8*'Temperature factor'!$D$15*Ecosystems!$B$3</f>
        <v>5.5791398191640044E-12</v>
      </c>
      <c r="L9" s="27">
        <v>0</v>
      </c>
      <c r="M9" s="1">
        <f>IF('AGWP calculation'!C8*'Temperature factor'!$D$17*Ecosystems!$B$3&gt;K9,'AGWP calculation'!C8*'Temperature factor'!$D$17*Ecosystems!$B$3,K9)</f>
        <v>1.3198185991889027E-11</v>
      </c>
    </row>
    <row r="10" spans="1:19">
      <c r="A10" t="s">
        <v>38</v>
      </c>
      <c r="B10" s="1">
        <f>'IPCC data'!I9*'Temperature factor'!$D$15*'Human health'!$Q$67</f>
        <v>5.9474782192348577E-3</v>
      </c>
      <c r="C10" s="1">
        <f>'IPCC data'!I9*'Temperature factor'!$D$15*'Human health'!$Q$66</f>
        <v>1.953487978412724E-2</v>
      </c>
      <c r="D10" s="1">
        <f>IF('AGWP calculation'!C9*'Temperature factor'!$D$17*'Human health'!$Q$67&gt;B10,'AGWP calculation'!C9*'Temperature factor'!$D$17*'Human health'!$Q$67,B10)</f>
        <v>4.8334650565026692E-2</v>
      </c>
      <c r="E10" s="26">
        <f>IF('AGWP calculation'!C9*'Temperature factor'!$D$17*'Human health'!$Q$66&gt;C10,'AGWP calculation'!C9*'Temperature factor'!$D$17*'Human health'!$Q$66,C10)</f>
        <v>0.15875830955410661</v>
      </c>
      <c r="F10" s="1">
        <f>'IPCC data'!I9*'Temperature factor'!$D$15*Ecosystems!$A$2</f>
        <v>2.446165054557585E-11</v>
      </c>
      <c r="G10" s="1">
        <f>'IPCC data'!I9*'Temperature factor'!$D$15*Ecosystems!$A$2</f>
        <v>2.446165054557585E-11</v>
      </c>
      <c r="H10" s="1">
        <f>IF('AGWP calculation'!C9*'Temperature factor'!$D$17*Ecosystems!$A$2&gt;F10,'AGWP calculation'!C9*'Temperature factor'!$D$17*Ecosystems!$A$2,F10)</f>
        <v>1.9879775726464314E-10</v>
      </c>
      <c r="I10" s="26">
        <f>IF('AGWP calculation'!C9*'Temperature factor'!$D$17*Ecosystems!$A$2&gt;G10,'AGWP calculation'!C9*'Temperature factor'!$D$17*Ecosystems!$A$2,G10)</f>
        <v>1.9879775726464314E-10</v>
      </c>
      <c r="J10" s="27">
        <v>0</v>
      </c>
      <c r="K10" s="1">
        <f>'IPCC data'!I9*'Temperature factor'!$D$15*Ecosystems!$B$3</f>
        <v>7.6029454398411435E-12</v>
      </c>
      <c r="L10" s="27">
        <v>0</v>
      </c>
      <c r="M10" s="1">
        <f>IF('AGWP calculation'!C9*'Temperature factor'!$D$17*Ecosystems!$B$3&gt;K10,'AGWP calculation'!C9*'Temperature factor'!$D$17*Ecosystems!$B$3,K10)</f>
        <v>6.1788492122794493E-11</v>
      </c>
    </row>
    <row r="11" spans="1:19">
      <c r="A11" t="s">
        <v>40</v>
      </c>
      <c r="B11" s="1">
        <f>'IPCC data'!I10*'Temperature factor'!$D$15*'Human health'!$Q$67</f>
        <v>2.4902390817227965E-3</v>
      </c>
      <c r="C11" s="1">
        <f>'IPCC data'!I10*'Temperature factor'!$D$15*'Human health'!$Q$66</f>
        <v>8.1793525427065143E-3</v>
      </c>
      <c r="D11" s="1">
        <f>IF('AGWP calculation'!C10*'Temperature factor'!$D$17*'Human health'!$Q$67&gt;B11,'AGWP calculation'!C10*'Temperature factor'!$D$17*'Human health'!$Q$67,B11)</f>
        <v>5.3711200087233589E-3</v>
      </c>
      <c r="E11" s="26">
        <f>IF('AGWP calculation'!C10*'Temperature factor'!$D$17*'Human health'!$Q$66&gt;C11,'AGWP calculation'!C10*'Temperature factor'!$D$17*'Human health'!$Q$66,C11)</f>
        <v>1.7641793682773632E-2</v>
      </c>
      <c r="F11" s="1">
        <f>'IPCC data'!I10*'Temperature factor'!$D$15*Ecosystems!$A$2</f>
        <v>1.0242216271600823E-11</v>
      </c>
      <c r="G11" s="1">
        <f>'IPCC data'!I10*'Temperature factor'!$D$15*Ecosystems!$A$2</f>
        <v>1.0242216271600823E-11</v>
      </c>
      <c r="H11" s="1">
        <f>IF('AGWP calculation'!C10*'Temperature factor'!$D$17*Ecosystems!$A$2&gt;F11,'AGWP calculation'!C10*'Temperature factor'!$D$17*Ecosystems!$A$2,F11)</f>
        <v>2.2091120950526824E-11</v>
      </c>
      <c r="I11" s="26">
        <f>IF('AGWP calculation'!C10*'Temperature factor'!$D$17*Ecosystems!$A$2&gt;G11,'AGWP calculation'!C10*'Temperature factor'!$D$17*Ecosystems!$A$2,G11)</f>
        <v>2.2091120950526824E-11</v>
      </c>
      <c r="J11" s="27">
        <v>0</v>
      </c>
      <c r="K11" s="1">
        <f>'IPCC data'!I10*'Temperature factor'!$D$15*Ecosystems!$B$3</f>
        <v>3.1833915438759319E-12</v>
      </c>
      <c r="L11" s="27">
        <v>0</v>
      </c>
      <c r="M11" s="1">
        <f>IF('AGWP calculation'!C10*'Temperature factor'!$D$17*Ecosystems!$B$3&gt;K11,'AGWP calculation'!C10*'Temperature factor'!$D$17*Ecosystems!$B$3,K11)</f>
        <v>6.8661592143529317E-12</v>
      </c>
    </row>
    <row r="12" spans="1:19">
      <c r="A12" t="s">
        <v>42</v>
      </c>
      <c r="B12" s="1">
        <f>'IPCC data'!I11*'Temperature factor'!$D$15*'Human health'!$Q$67</f>
        <v>3.675455964260966E-3</v>
      </c>
      <c r="C12" s="1">
        <f>'IPCC data'!I11*'Temperature factor'!$D$15*'Human health'!$Q$66</f>
        <v>1.207227462918367E-2</v>
      </c>
      <c r="D12" s="1">
        <f>IF('AGWP calculation'!C11*'Temperature factor'!$D$17*'Human health'!$Q$67&gt;B12,'AGWP calculation'!C11*'Temperature factor'!$D$17*'Human health'!$Q$67,B12)</f>
        <v>1.3307838511076796E-2</v>
      </c>
      <c r="E12" s="26">
        <f>IF('AGWP calculation'!C11*'Temperature factor'!$D$17*'Human health'!$Q$66&gt;C12,'AGWP calculation'!C11*'Temperature factor'!$D$17*'Human health'!$Q$66,C12)</f>
        <v>4.371046280753068E-2</v>
      </c>
      <c r="F12" s="1">
        <f>'IPCC data'!I11*'Temperature factor'!$D$15*Ecosystems!$A$2</f>
        <v>1.5116948070970976E-11</v>
      </c>
      <c r="G12" s="1">
        <f>'IPCC data'!I11*'Temperature factor'!$D$15*Ecosystems!$A$2</f>
        <v>1.5116948070970976E-11</v>
      </c>
      <c r="H12" s="1">
        <f>IF('AGWP calculation'!C11*'Temperature factor'!$D$17*Ecosystems!$A$2&gt;F12,'AGWP calculation'!C11*'Temperature factor'!$D$17*Ecosystems!$A$2,F12)</f>
        <v>5.4734407285781808E-11</v>
      </c>
      <c r="I12" s="26">
        <f>IF('AGWP calculation'!C11*'Temperature factor'!$D$17*Ecosystems!$A$2&gt;G12,'AGWP calculation'!C11*'Temperature factor'!$D$17*Ecosystems!$A$2,G12)</f>
        <v>5.4734407285781808E-11</v>
      </c>
      <c r="J12" s="27">
        <v>0</v>
      </c>
      <c r="K12" s="1">
        <f>'IPCC data'!I11*'Temperature factor'!$D$15*Ecosystems!$B$3</f>
        <v>4.6985108869234115E-12</v>
      </c>
      <c r="L12" s="27">
        <v>0</v>
      </c>
      <c r="M12" s="1">
        <f>IF('AGWP calculation'!C11*'Temperature factor'!$D$17*Ecosystems!$B$3&gt;K12,'AGWP calculation'!C11*'Temperature factor'!$D$17*Ecosystems!$B$3,K12)</f>
        <v>1.7012045507742995E-11</v>
      </c>
    </row>
    <row r="13" spans="1:19">
      <c r="A13" t="s">
        <v>44</v>
      </c>
      <c r="B13" s="1">
        <f>'IPCC data'!I12*'Temperature factor'!$D$15*'Human health'!$Q$67</f>
        <v>3.2818099238511767E-3</v>
      </c>
      <c r="C13" s="1">
        <f>'IPCC data'!I12*'Temperature factor'!$D$15*'Human health'!$Q$66</f>
        <v>1.0779318557140715E-2</v>
      </c>
      <c r="D13" s="1">
        <f>IF('AGWP calculation'!C12*'Temperature factor'!$D$17*'Human health'!$Q$67&gt;B13,'AGWP calculation'!C12*'Temperature factor'!$D$17*'Human health'!$Q$67,B13)</f>
        <v>3.269085853583055E-2</v>
      </c>
      <c r="E13" s="26">
        <f>IF('AGWP calculation'!C12*'Temperature factor'!$D$17*'Human health'!$Q$66&gt;C13,'AGWP calculation'!C12*'Temperature factor'!$D$17*'Human health'!$Q$66,C13)</f>
        <v>0.10737525519168979</v>
      </c>
      <c r="F13" s="1">
        <f>'IPCC data'!I12*'Temperature factor'!$D$15*Ecosystems!$A$2</f>
        <v>1.3497903574429264E-11</v>
      </c>
      <c r="G13" s="1">
        <f>'IPCC data'!I12*'Temperature factor'!$D$15*Ecosystems!$A$2</f>
        <v>1.3497903574429264E-11</v>
      </c>
      <c r="H13" s="1">
        <f>IF('AGWP calculation'!C12*'Temperature factor'!$D$17*Ecosystems!$A$2&gt;F13,'AGWP calculation'!C12*'Temperature factor'!$D$17*Ecosystems!$A$2,F13)</f>
        <v>1.3445570173794097E-10</v>
      </c>
      <c r="I13" s="26">
        <f>IF('AGWP calculation'!C12*'Temperature factor'!$D$17*Ecosystems!$A$2&gt;G13,'AGWP calculation'!C12*'Temperature factor'!$D$17*Ecosystems!$A$2,G13)</f>
        <v>1.3445570173794097E-10</v>
      </c>
      <c r="J13" s="27">
        <v>0</v>
      </c>
      <c r="K13" s="1">
        <f>'IPCC data'!I12*'Temperature factor'!$D$15*Ecosystems!$B$3</f>
        <v>4.1952943542145015E-12</v>
      </c>
      <c r="L13" s="27">
        <v>0</v>
      </c>
      <c r="M13" s="1">
        <f>IF('AGWP calculation'!C12*'Temperature factor'!$D$17*Ecosystems!$B$3&gt;K13,'AGWP calculation'!C12*'Temperature factor'!$D$17*Ecosystems!$B$3,K13)</f>
        <v>4.1790285675305976E-11</v>
      </c>
    </row>
    <row r="14" spans="1:19">
      <c r="A14" s="19" t="s">
        <v>46</v>
      </c>
      <c r="B14" s="1"/>
      <c r="C14" s="1"/>
      <c r="D14" s="1"/>
      <c r="E14" s="26"/>
      <c r="F14" s="1"/>
      <c r="G14" s="1"/>
      <c r="H14" s="1"/>
      <c r="I14" s="26"/>
      <c r="J14" s="27"/>
      <c r="K14" s="1"/>
      <c r="L14" s="27"/>
      <c r="M14" s="1"/>
    </row>
    <row r="15" spans="1:19">
      <c r="A15" t="s">
        <v>47</v>
      </c>
      <c r="B15" s="1">
        <f>'IPCC data'!I14*'Temperature factor'!$D$15*'Human health'!$Q$67</f>
        <v>6.3325667370270423E-5</v>
      </c>
      <c r="C15" s="1">
        <f>'IPCC data'!I14*'Temperature factor'!$D$15*'Human health'!$Q$66</f>
        <v>2.079972811547361E-4</v>
      </c>
      <c r="D15" s="1">
        <f>IF('AGWP calculation'!C14*'Temperature factor'!$D$17*'Human health'!$Q$67&gt;B15,'AGWP calculation'!C14*'Temperature factor'!$D$17*'Human health'!$Q$67,B15)</f>
        <v>9.3880076819748278E-5</v>
      </c>
      <c r="E15" s="26">
        <f>IF('AGWP calculation'!C14*'Temperature factor'!$D$17*'Human health'!$Q$66&gt;C15,'AGWP calculation'!C14*'Temperature factor'!$D$17*'Human health'!$Q$66,C15)</f>
        <v>3.0835523009857253E-4</v>
      </c>
      <c r="F15" s="1">
        <f>'IPCC data'!I14*'Temperature factor'!$D$15*Ecosystems!$A$2</f>
        <v>2.6045498422627527E-13</v>
      </c>
      <c r="G15" s="1">
        <f>'IPCC data'!I14*'Temperature factor'!$D$15*Ecosystems!$A$2</f>
        <v>2.6045498422627527E-13</v>
      </c>
      <c r="H15" s="1">
        <f>IF('AGWP calculation'!C14*'Temperature factor'!$D$17*Ecosystems!$A$2&gt;F15,'AGWP calculation'!C14*'Temperature factor'!$D$17*Ecosystems!$A$2,F15)</f>
        <v>3.8612358846972586E-13</v>
      </c>
      <c r="I15" s="26">
        <f>IF('AGWP calculation'!C14*'Temperature factor'!$D$17*Ecosystems!$A$2&gt;G15,'AGWP calculation'!C14*'Temperature factor'!$D$17*Ecosystems!$A$2,G15)</f>
        <v>3.8612358846972586E-13</v>
      </c>
      <c r="J15" s="27">
        <v>0</v>
      </c>
      <c r="K15" s="1">
        <f>'IPCC data'!I14*'Temperature factor'!$D$15*Ecosystems!$B$3</f>
        <v>8.095222482708556E-14</v>
      </c>
      <c r="L15" s="27">
        <v>0</v>
      </c>
      <c r="M15" s="1">
        <f>IF('AGWP calculation'!C14*'Temperature factor'!$D$17*Ecosystems!$B$3&gt;K15,'AGWP calculation'!C14*'Temperature factor'!$D$17*Ecosystems!$B$3,K15)</f>
        <v>1.2001138560545535E-13</v>
      </c>
    </row>
    <row r="16" spans="1:19">
      <c r="A16" t="s">
        <v>49</v>
      </c>
      <c r="B16" s="1">
        <f>'IPCC data'!I15*'Temperature factor'!$D$15*'Human health'!$Q$67</f>
        <v>7.530619903491618E-4</v>
      </c>
      <c r="C16" s="1">
        <f>'IPCC data'!I15*'Temperature factor'!$D$15*'Human health'!$Q$66</f>
        <v>2.4734811812995644E-3</v>
      </c>
      <c r="D16" s="1">
        <f>IF('AGWP calculation'!C15*'Temperature factor'!$D$17*'Human health'!$Q$67&gt;B16,'AGWP calculation'!C15*'Temperature factor'!$D$17*'Human health'!$Q$67,B16)</f>
        <v>1.1274189905145036E-3</v>
      </c>
      <c r="E16" s="26">
        <f>IF('AGWP calculation'!C15*'Temperature factor'!$D$17*'Human health'!$Q$66&gt;C16,'AGWP calculation'!C15*'Temperature factor'!$D$17*'Human health'!$Q$66,C16)</f>
        <v>3.7030811436710568E-3</v>
      </c>
      <c r="F16" s="1">
        <f>'IPCC data'!I15*'Temperature factor'!$D$15*Ecosystems!$A$2</f>
        <v>3.0973025151232728E-12</v>
      </c>
      <c r="G16" s="1">
        <f>'IPCC data'!I15*'Temperature factor'!$D$15*Ecosystems!$A$2</f>
        <v>3.0973025151232728E-12</v>
      </c>
      <c r="H16" s="1">
        <f>IF('AGWP calculation'!C15*'Temperature factor'!$D$17*Ecosystems!$A$2&gt;F16,'AGWP calculation'!C15*'Temperature factor'!$D$17*Ecosystems!$A$2,F16)</f>
        <v>4.6370122508762471E-12</v>
      </c>
      <c r="I16" s="26">
        <f>IF('AGWP calculation'!C15*'Temperature factor'!$D$17*Ecosystems!$A$2&gt;G16,'AGWP calculation'!C15*'Temperature factor'!$D$17*Ecosystems!$A$2,G16)</f>
        <v>4.6370122508762471E-12</v>
      </c>
      <c r="J16" s="27">
        <v>0</v>
      </c>
      <c r="K16" s="1">
        <f>'IPCC data'!I15*'Temperature factor'!$D$15*Ecosystems!$B$3</f>
        <v>9.6267510605182814E-13</v>
      </c>
      <c r="L16" s="27">
        <v>0</v>
      </c>
      <c r="M16" s="1">
        <f>IF('AGWP calculation'!C15*'Temperature factor'!$D$17*Ecosystems!$B$3&gt;K16,'AGWP calculation'!C15*'Temperature factor'!$D$17*Ecosystems!$B$3,K16)</f>
        <v>1.4412335374345093E-12</v>
      </c>
    </row>
    <row r="17" spans="1:13">
      <c r="A17" t="s">
        <v>51</v>
      </c>
      <c r="B17" s="1">
        <f>'IPCC data'!I16*'Temperature factor'!$D$15*'Human health'!$Q$67</f>
        <v>2.5244691721932128E-5</v>
      </c>
      <c r="C17" s="1">
        <f>'IPCC data'!I16*'Temperature factor'!$D$15*'Human health'!$Q$66</f>
        <v>8.2917835054928572E-5</v>
      </c>
      <c r="D17" s="1">
        <f>IF('AGWP calculation'!C16*'Temperature factor'!$D$17*'Human health'!$Q$67&gt;B17,'AGWP calculation'!C16*'Temperature factor'!$D$17*'Human health'!$Q$67,B17)</f>
        <v>3.7760506380605434E-5</v>
      </c>
      <c r="E17" s="26">
        <f>IF('AGWP calculation'!C16*'Temperature factor'!$D$17*'Human health'!$Q$66&gt;C17,'AGWP calculation'!C16*'Temperature factor'!$D$17*'Human health'!$Q$66,C17)</f>
        <v>1.2402684390625562E-4</v>
      </c>
      <c r="F17" s="1">
        <f>'IPCC data'!I16*'Temperature factor'!$D$15*Ecosystems!$A$2</f>
        <v>1.0383002749560971E-13</v>
      </c>
      <c r="G17" s="1">
        <f>'IPCC data'!I16*'Temperature factor'!$D$15*Ecosystems!$A$2</f>
        <v>1.0383002749560971E-13</v>
      </c>
      <c r="H17" s="1">
        <f>IF('AGWP calculation'!C16*'Temperature factor'!$D$17*Ecosystems!$A$2&gt;F17,'AGWP calculation'!C16*'Temperature factor'!$D$17*Ecosystems!$A$2,F17)</f>
        <v>1.5530688427223683E-13</v>
      </c>
      <c r="I17" s="26">
        <f>IF('AGWP calculation'!C16*'Temperature factor'!$D$17*Ecosystems!$A$2&gt;G17,'AGWP calculation'!C16*'Temperature factor'!$D$17*Ecosystems!$A$2,G17)</f>
        <v>1.5530688427223683E-13</v>
      </c>
      <c r="J17" s="27">
        <v>0</v>
      </c>
      <c r="K17" s="1">
        <f>'IPCC data'!I16*'Temperature factor'!$D$15*Ecosystems!$B$3</f>
        <v>3.2271495032419236E-14</v>
      </c>
      <c r="L17" s="27">
        <v>0</v>
      </c>
      <c r="M17" s="1">
        <f>IF('AGWP calculation'!C16*'Temperature factor'!$D$17*Ecosystems!$B$3&gt;K17,'AGWP calculation'!C16*'Temperature factor'!$D$17*Ecosystems!$B$3,K17)</f>
        <v>4.8271058625154696E-14</v>
      </c>
    </row>
    <row r="18" spans="1:13">
      <c r="A18" t="s">
        <v>53</v>
      </c>
      <c r="B18" s="1">
        <f>'IPCC data'!I17*'Temperature factor'!$D$15*'Human health'!$Q$67</f>
        <v>1.1039204176709304E-4</v>
      </c>
      <c r="C18" s="1">
        <f>'IPCC data'!I17*'Temperature factor'!$D$15*'Human health'!$Q$66</f>
        <v>3.6258985498595884E-4</v>
      </c>
      <c r="D18" s="1">
        <f>IF('AGWP calculation'!C17*'Temperature factor'!$D$17*'Human health'!$Q$67&gt;B18,'AGWP calculation'!C17*'Temperature factor'!$D$17*'Human health'!$Q$67,B18)</f>
        <v>1.6469278187410233E-4</v>
      </c>
      <c r="E18" s="26">
        <f>IF('AGWP calculation'!C17*'Temperature factor'!$D$17*'Human health'!$Q$66&gt;C18,'AGWP calculation'!C17*'Temperature factor'!$D$17*'Human health'!$Q$66,C18)</f>
        <v>5.4094417442658214E-4</v>
      </c>
      <c r="F18" s="1">
        <f>'IPCC data'!I17*'Temperature factor'!$D$15*Ecosystems!$A$2</f>
        <v>4.540363914214798E-13</v>
      </c>
      <c r="G18" s="1">
        <f>'IPCC data'!I17*'Temperature factor'!$D$15*Ecosystems!$A$2</f>
        <v>4.540363914214798E-13</v>
      </c>
      <c r="H18" s="1">
        <f>IF('AGWP calculation'!C17*'Temperature factor'!$D$17*Ecosystems!$A$2&gt;F18,'AGWP calculation'!C17*'Temperature factor'!$D$17*Ecosystems!$A$2,F18)</f>
        <v>6.7737234657772754E-13</v>
      </c>
      <c r="I18" s="26">
        <f>IF('AGWP calculation'!C17*'Temperature factor'!$D$17*Ecosystems!$A$2&gt;G18,'AGWP calculation'!C17*'Temperature factor'!$D$17*Ecosystems!$A$2,G18)</f>
        <v>6.7737234657772754E-13</v>
      </c>
      <c r="J18" s="27">
        <v>0</v>
      </c>
      <c r="K18" s="1">
        <f>'IPCC data'!I17*'Temperature factor'!$D$15*Ecosystems!$B$3</f>
        <v>1.4111941895532482E-13</v>
      </c>
      <c r="L18" s="27">
        <v>0</v>
      </c>
      <c r="M18" s="1">
        <f>IF('AGWP calculation'!C17*'Temperature factor'!$D$17*Ecosystems!$B$3&gt;K18,'AGWP calculation'!C17*'Temperature factor'!$D$17*Ecosystems!$B$3,K18)</f>
        <v>2.1053464826064505E-13</v>
      </c>
    </row>
    <row r="19" spans="1:13">
      <c r="A19" t="s">
        <v>55</v>
      </c>
      <c r="B19" s="1">
        <f>'IPCC data'!I18*'Temperature factor'!$D$15*'Human health'!$Q$67</f>
        <v>3.3802214339536238E-5</v>
      </c>
      <c r="C19" s="1">
        <f>'IPCC data'!I18*'Temperature factor'!$D$15*'Human health'!$Q$66</f>
        <v>1.1102557575151453E-4</v>
      </c>
      <c r="D19" s="1">
        <f>IF('AGWP calculation'!C18*'Temperature factor'!$D$17*'Human health'!$Q$67&gt;B19,'AGWP calculation'!C18*'Temperature factor'!$D$17*'Human health'!$Q$67,B19)</f>
        <v>5.0625509169164958E-5</v>
      </c>
      <c r="E19" s="26">
        <f>IF('AGWP calculation'!C18*'Temperature factor'!$D$17*'Human health'!$Q$66&gt;C19,'AGWP calculation'!C18*'Temperature factor'!$D$17*'Human health'!$Q$66,C19)</f>
        <v>1.6628278392536908E-4</v>
      </c>
      <c r="F19" s="1">
        <f>'IPCC data'!I18*'Temperature factor'!$D$15*Ecosystems!$A$2</f>
        <v>1.3902664698564692E-13</v>
      </c>
      <c r="G19" s="1">
        <f>'IPCC data'!I18*'Temperature factor'!$D$15*Ecosystems!$A$2</f>
        <v>1.3902664698564692E-13</v>
      </c>
      <c r="H19" s="1">
        <f>IF('AGWP calculation'!C18*'Temperature factor'!$D$17*Ecosystems!$A$2&gt;F19,'AGWP calculation'!C18*'Temperature factor'!$D$17*Ecosystems!$A$2,F19)</f>
        <v>2.0821993260654211E-13</v>
      </c>
      <c r="I19" s="26">
        <f>IF('AGWP calculation'!C18*'Temperature factor'!$D$17*Ecosystems!$A$2&gt;G19,'AGWP calculation'!C18*'Temperature factor'!$D$17*Ecosystems!$A$2,G19)</f>
        <v>2.0821993260654211E-13</v>
      </c>
      <c r="J19" s="27">
        <v>0</v>
      </c>
      <c r="K19" s="1">
        <f>'IPCC data'!I18*'Temperature factor'!$D$15*Ecosystems!$B$3</f>
        <v>4.3210984873917288E-14</v>
      </c>
      <c r="L19" s="27">
        <v>0</v>
      </c>
      <c r="M19" s="1">
        <f>IF('AGWP calculation'!C18*'Temperature factor'!$D$17*Ecosystems!$B$3&gt;K19,'AGWP calculation'!C18*'Temperature factor'!$D$17*Ecosystems!$B$3,K19)</f>
        <v>6.4717006080411745E-14</v>
      </c>
    </row>
    <row r="20" spans="1:13">
      <c r="A20" t="s">
        <v>57</v>
      </c>
      <c r="B20" s="1">
        <f>'IPCC data'!I19*'Temperature factor'!$D$15*'Human health'!$Q$67</f>
        <v>1.5831416842567605E-4</v>
      </c>
      <c r="C20" s="1">
        <f>'IPCC data'!I19*'Temperature factor'!$D$15*'Human health'!$Q$66</f>
        <v>5.199932028868402E-4</v>
      </c>
      <c r="D20" s="1">
        <f>IF('AGWP calculation'!C19*'Temperature factor'!$D$17*'Human health'!$Q$67&gt;B20,'AGWP calculation'!C19*'Temperature factor'!$D$17*'Human health'!$Q$67,B20)</f>
        <v>2.3584186249931208E-4</v>
      </c>
      <c r="E20" s="26">
        <f>IF('AGWP calculation'!C19*'Temperature factor'!$D$17*'Human health'!$Q$66&gt;C20,'AGWP calculation'!C19*'Temperature factor'!$D$17*'Human health'!$Q$66,C20)</f>
        <v>7.7463796623729981E-4</v>
      </c>
      <c r="F20" s="1">
        <f>'IPCC data'!I19*'Temperature factor'!$D$15*Ecosystems!$A$2</f>
        <v>6.5113746056568806E-13</v>
      </c>
      <c r="G20" s="1">
        <f>'IPCC data'!I19*'Temperature factor'!$D$15*Ecosystems!$A$2</f>
        <v>6.5113746056568806E-13</v>
      </c>
      <c r="H20" s="1">
        <f>IF('AGWP calculation'!C19*'Temperature factor'!$D$17*Ecosystems!$A$2&gt;F20,'AGWP calculation'!C19*'Temperature factor'!$D$17*Ecosystems!$A$2,F20)</f>
        <v>9.7000459889336314E-13</v>
      </c>
      <c r="I20" s="26">
        <f>IF('AGWP calculation'!C19*'Temperature factor'!$D$17*Ecosystems!$A$2&gt;G20,'AGWP calculation'!C19*'Temperature factor'!$D$17*Ecosystems!$A$2,G20)</f>
        <v>9.7000459889336314E-13</v>
      </c>
      <c r="J20" s="27">
        <v>0</v>
      </c>
      <c r="K20" s="1">
        <f>'IPCC data'!I19*'Temperature factor'!$D$15*Ecosystems!$B$3</f>
        <v>2.0238056206771386E-13</v>
      </c>
      <c r="L20" s="27">
        <v>0</v>
      </c>
      <c r="M20" s="1">
        <f>IF('AGWP calculation'!C19*'Temperature factor'!$D$17*Ecosystems!$B$3&gt;K20,'AGWP calculation'!C19*'Temperature factor'!$D$17*Ecosystems!$B$3,K20)</f>
        <v>3.0148791587226154E-13</v>
      </c>
    </row>
    <row r="21" spans="1:13">
      <c r="A21" t="s">
        <v>59</v>
      </c>
      <c r="B21" s="1">
        <f>'IPCC data'!I20*'Temperature factor'!$D$15*'Human health'!$Q$67</f>
        <v>2.2549072097386835E-4</v>
      </c>
      <c r="C21" s="1">
        <f>'IPCC data'!I20*'Temperature factor'!$D$15*'Human health'!$Q$66</f>
        <v>7.4063896735503999E-4</v>
      </c>
      <c r="D21" s="1">
        <f>IF('AGWP calculation'!C20*'Temperature factor'!$D$17*'Human health'!$Q$67&gt;B21,'AGWP calculation'!C20*'Temperature factor'!$D$17*'Human health'!$Q$67,B21)</f>
        <v>3.3598296550319977E-4</v>
      </c>
      <c r="E21" s="26">
        <f>IF('AGWP calculation'!C20*'Temperature factor'!$D$17*'Human health'!$Q$66&gt;C21,'AGWP calculation'!C20*'Temperature factor'!$D$17*'Human health'!$Q$66,C21)</f>
        <v>1.1035579448433787E-3</v>
      </c>
      <c r="F21" s="1">
        <f>'IPCC data'!I20*'Temperature factor'!$D$15*Ecosystems!$A$2</f>
        <v>9.2743092356248E-13</v>
      </c>
      <c r="G21" s="1">
        <f>'IPCC data'!I20*'Temperature factor'!$D$15*Ecosystems!$A$2</f>
        <v>9.2743092356248E-13</v>
      </c>
      <c r="H21" s="1">
        <f>IF('AGWP calculation'!C20*'Temperature factor'!$D$17*Ecosystems!$A$2&gt;F21,'AGWP calculation'!C20*'Temperature factor'!$D$17*Ecosystems!$A$2,F21)</f>
        <v>1.3818794434295336E-12</v>
      </c>
      <c r="I21" s="26">
        <f>IF('AGWP calculation'!C20*'Temperature factor'!$D$17*Ecosystems!$A$2&gt;G21,'AGWP calculation'!C20*'Temperature factor'!$D$17*Ecosystems!$A$2,G21)</f>
        <v>1.3818794434295336E-12</v>
      </c>
      <c r="J21" s="27">
        <v>0</v>
      </c>
      <c r="K21" s="1">
        <f>'IPCC data'!I20*'Temperature factor'!$D$15*Ecosystems!$B$3</f>
        <v>2.8825555732347352E-13</v>
      </c>
      <c r="L21" s="27">
        <v>0</v>
      </c>
      <c r="M21" s="1">
        <f>IF('AGWP calculation'!C20*'Temperature factor'!$D$17*Ecosystems!$B$3&gt;K21,'AGWP calculation'!C20*'Temperature factor'!$D$17*Ecosystems!$B$3,K21)</f>
        <v>4.2950307025512534E-13</v>
      </c>
    </row>
    <row r="22" spans="1:13">
      <c r="A22" t="s">
        <v>61</v>
      </c>
      <c r="B22" s="1">
        <f>'IPCC data'!I21*'Temperature factor'!$D$15*'Human health'!$Q$67</f>
        <v>1.4462213223750947E-4</v>
      </c>
      <c r="C22" s="1">
        <f>'IPCC data'!I21*'Temperature factor'!$D$15*'Human health'!$Q$66</f>
        <v>4.7502081777230266E-4</v>
      </c>
      <c r="D22" s="1">
        <f>IF('AGWP calculation'!C21*'Temperature factor'!$D$17*'Human health'!$Q$67&gt;B22,'AGWP calculation'!C21*'Temperature factor'!$D$17*'Human health'!$Q$67,B22)</f>
        <v>2.1556182140486713E-4</v>
      </c>
      <c r="E22" s="26">
        <f>IF('AGWP calculation'!C21*'Temperature factor'!$D$17*'Human health'!$Q$66&gt;C22,'AGWP calculation'!C21*'Temperature factor'!$D$17*'Human health'!$Q$66,C22)</f>
        <v>7.0802684969451261E-4</v>
      </c>
      <c r="F22" s="1">
        <f>'IPCC data'!I21*'Temperature factor'!$D$15*Ecosystems!$A$2</f>
        <v>5.9482286938162856E-13</v>
      </c>
      <c r="G22" s="1">
        <f>'IPCC data'!I21*'Temperature factor'!$D$15*Ecosystems!$A$2</f>
        <v>5.9482286938162856E-13</v>
      </c>
      <c r="H22" s="1">
        <f>IF('AGWP calculation'!C21*'Temperature factor'!$D$17*Ecosystems!$A$2&gt;F22,'AGWP calculation'!C21*'Temperature factor'!$D$17*Ecosystems!$A$2,F22)</f>
        <v>8.8659390615676153E-13</v>
      </c>
      <c r="I22" s="26">
        <f>IF('AGWP calculation'!C21*'Temperature factor'!$D$17*Ecosystems!$A$2&gt;G22,'AGWP calculation'!C21*'Temperature factor'!$D$17*Ecosystems!$A$2,G22)</f>
        <v>8.8659390615676153E-13</v>
      </c>
      <c r="J22" s="27">
        <v>0</v>
      </c>
      <c r="K22" s="1">
        <f>'IPCC data'!I21*'Temperature factor'!$D$15*Ecosystems!$B$3</f>
        <v>1.8487737832131698E-13</v>
      </c>
      <c r="L22" s="27">
        <v>0</v>
      </c>
      <c r="M22" s="1">
        <f>IF('AGWP calculation'!C21*'Temperature factor'!$D$17*Ecosystems!$B$3&gt;K22,'AGWP calculation'!C21*'Temperature factor'!$D$17*Ecosystems!$B$3,K22)</f>
        <v>2.7556297083250695E-13</v>
      </c>
    </row>
    <row r="23" spans="1:13">
      <c r="A23" t="s">
        <v>63</v>
      </c>
      <c r="B23" s="1">
        <f>'IPCC data'!I22*'Temperature factor'!$D$15*'Human health'!$Q$67</f>
        <v>3.3459913434832076E-4</v>
      </c>
      <c r="C23" s="1">
        <f>'IPCC data'!I22*'Temperature factor'!$D$15*'Human health'!$Q$66</f>
        <v>1.099012661236511E-3</v>
      </c>
      <c r="D23" s="1">
        <f>IF('AGWP calculation'!C22*'Temperature factor'!$D$17*'Human health'!$Q$67&gt;B23,'AGWP calculation'!C22*'Temperature factor'!$D$17*'Human health'!$Q$67,B23)</f>
        <v>4.9882438946619858E-4</v>
      </c>
      <c r="E23" s="26">
        <f>IF('AGWP calculation'!C22*'Temperature factor'!$D$17*'Human health'!$Q$66&gt;C23,'AGWP calculation'!C22*'Temperature factor'!$D$17*'Human health'!$Q$66,C23)</f>
        <v>1.6384212135654498E-3</v>
      </c>
      <c r="F23" s="1">
        <f>'IPCC data'!I22*'Temperature factor'!$D$15*Ecosystems!$A$2</f>
        <v>1.3761878220604543E-12</v>
      </c>
      <c r="G23" s="1">
        <f>'IPCC data'!I22*'Temperature factor'!$D$15*Ecosystems!$A$2</f>
        <v>1.3761878220604543E-12</v>
      </c>
      <c r="H23" s="1">
        <f>IF('AGWP calculation'!C22*'Temperature factor'!$D$17*Ecosystems!$A$2&gt;F23,'AGWP calculation'!C22*'Temperature factor'!$D$17*Ecosystems!$A$2,F23)</f>
        <v>2.0516372568241487E-12</v>
      </c>
      <c r="I23" s="26">
        <f>IF('AGWP calculation'!C22*'Temperature factor'!$D$17*Ecosystems!$A$2&gt;G23,'AGWP calculation'!C22*'Temperature factor'!$D$17*Ecosystems!$A$2,G23)</f>
        <v>2.0516372568241487E-12</v>
      </c>
      <c r="J23" s="27">
        <v>0</v>
      </c>
      <c r="K23" s="1">
        <f>'IPCC data'!I22*'Temperature factor'!$D$15*Ecosystems!$B$3</f>
        <v>4.2773405280257364E-13</v>
      </c>
      <c r="L23" s="27">
        <v>0</v>
      </c>
      <c r="M23" s="1">
        <f>IF('AGWP calculation'!C22*'Temperature factor'!$D$17*Ecosystems!$B$3&gt;K23,'AGWP calculation'!C22*'Temperature factor'!$D$17*Ecosystems!$B$3,K23)</f>
        <v>6.3767103928318142E-13</v>
      </c>
    </row>
    <row r="24" spans="1:13">
      <c r="A24" t="s">
        <v>65</v>
      </c>
      <c r="B24" s="1">
        <f>'IPCC data'!I23*'Temperature factor'!$D$15*'Human health'!$Q$67</f>
        <v>8.4719473914280708E-4</v>
      </c>
      <c r="C24" s="1">
        <f>'IPCC data'!I23*'Temperature factor'!$D$15*'Human health'!$Q$66</f>
        <v>2.78266632896201E-3</v>
      </c>
      <c r="D24" s="1">
        <f>IF('AGWP calculation'!C23*'Temperature factor'!$D$17*'Human health'!$Q$67&gt;B24,'AGWP calculation'!C23*'Temperature factor'!$D$17*'Human health'!$Q$67,B24)</f>
        <v>1.2670039309010132E-3</v>
      </c>
      <c r="E24" s="26">
        <f>IF('AGWP calculation'!C23*'Temperature factor'!$D$17*'Human health'!$Q$66&gt;C24,'AGWP calculation'!C23*'Temperature factor'!$D$17*'Human health'!$Q$66,C24)</f>
        <v>4.1615569765553733E-3</v>
      </c>
      <c r="F24" s="1">
        <f>'IPCC data'!I23*'Temperature factor'!$D$15*Ecosystems!$A$2</f>
        <v>3.4844653295136824E-12</v>
      </c>
      <c r="G24" s="1">
        <f>'IPCC data'!I23*'Temperature factor'!$D$15*Ecosystems!$A$2</f>
        <v>3.4844653295136824E-12</v>
      </c>
      <c r="H24" s="1">
        <f>IF('AGWP calculation'!C23*'Temperature factor'!$D$17*Ecosystems!$A$2&gt;F24,'AGWP calculation'!C23*'Temperature factor'!$D$17*Ecosystems!$A$2,F24)</f>
        <v>5.2111174274394843E-12</v>
      </c>
      <c r="I24" s="26">
        <f>IF('AGWP calculation'!C23*'Temperature factor'!$D$17*Ecosystems!$A$2&gt;G24,'AGWP calculation'!C23*'Temperature factor'!$D$17*Ecosystems!$A$2,G24)</f>
        <v>5.2111174274394843E-12</v>
      </c>
      <c r="J24" s="27">
        <v>0</v>
      </c>
      <c r="K24" s="1">
        <f>'IPCC data'!I23*'Temperature factor'!$D$15*Ecosystems!$B$3</f>
        <v>1.0830094943083067E-12</v>
      </c>
      <c r="L24" s="27">
        <v>0</v>
      </c>
      <c r="M24" s="1">
        <f>IF('AGWP calculation'!C23*'Temperature factor'!$D$17*Ecosystems!$B$3&gt;K24,'AGWP calculation'!C23*'Temperature factor'!$D$17*Ecosystems!$B$3,K24)</f>
        <v>1.6196716328528127E-12</v>
      </c>
    </row>
    <row r="25" spans="1:13">
      <c r="A25" t="s">
        <v>67</v>
      </c>
      <c r="B25" s="1">
        <f>'IPCC data'!I24*'Temperature factor'!$D$15*'Human health'!$Q$67</f>
        <v>5.4340268621786108E-5</v>
      </c>
      <c r="C25" s="1">
        <f>'IPCC data'!I24*'Temperature factor'!$D$15*'Human health'!$Q$66</f>
        <v>1.7848415342332084E-4</v>
      </c>
      <c r="D25" s="1">
        <f>IF('AGWP calculation'!C24*'Temperature factor'!$D$17*'Human health'!$Q$67&gt;B25,'AGWP calculation'!C24*'Temperature factor'!$D$17*'Human health'!$Q$67,B25)</f>
        <v>8.1363508129772661E-5</v>
      </c>
      <c r="E25" s="26">
        <f>IF('AGWP calculation'!C24*'Temperature factor'!$D$17*'Human health'!$Q$66&gt;C25,'AGWP calculation'!C24*'Temperature factor'!$D$17*'Human health'!$Q$66,C25)</f>
        <v>2.672437445822959E-4</v>
      </c>
      <c r="F25" s="1">
        <f>'IPCC data'!I24*'Temperature factor'!$D$15*Ecosystems!$A$2</f>
        <v>2.2349853376173617E-13</v>
      </c>
      <c r="G25" s="1">
        <f>'IPCC data'!I24*'Temperature factor'!$D$15*Ecosystems!$A$2</f>
        <v>2.2349853376173617E-13</v>
      </c>
      <c r="H25" s="1">
        <f>IF('AGWP calculation'!C24*'Temperature factor'!$D$17*Ecosystems!$A$2&gt;F25,'AGWP calculation'!C24*'Temperature factor'!$D$17*Ecosystems!$A$2,F25)</f>
        <v>3.3464363040385684E-13</v>
      </c>
      <c r="I25" s="26">
        <f>IF('AGWP calculation'!C24*'Temperature factor'!$D$17*Ecosystems!$A$2&gt;G25,'AGWP calculation'!C24*'Temperature factor'!$D$17*Ecosystems!$A$2,G25)</f>
        <v>3.3464363040385684E-13</v>
      </c>
      <c r="J25" s="27">
        <v>0</v>
      </c>
      <c r="K25" s="1">
        <f>'IPCC data'!I24*'Temperature factor'!$D$15*Ecosystems!$B$3</f>
        <v>6.9465760493512593E-14</v>
      </c>
      <c r="L25" s="27">
        <v>0</v>
      </c>
      <c r="M25" s="1">
        <f>IF('AGWP calculation'!C24*'Temperature factor'!$D$17*Ecosystems!$B$3&gt;K25,'AGWP calculation'!C24*'Temperature factor'!$D$17*Ecosystems!$B$3,K25)</f>
        <v>1.0401085809849605E-13</v>
      </c>
    </row>
    <row r="26" spans="1:13">
      <c r="A26" t="s">
        <v>69</v>
      </c>
      <c r="B26" s="1">
        <f>'IPCC data'!I25*'Temperature factor'!$D$15*'Human health'!$Q$67</f>
        <v>2.2463496871210793E-4</v>
      </c>
      <c r="C26" s="1">
        <f>'IPCC data'!I25*'Temperature factor'!$D$15*'Human health'!$Q$66</f>
        <v>7.3782819328538135E-4</v>
      </c>
      <c r="D26" s="1">
        <f>IF('AGWP calculation'!C25*'Temperature factor'!$D$17*'Human health'!$Q$67&gt;B26,'AGWP calculation'!C25*'Temperature factor'!$D$17*'Human health'!$Q$67,B26)</f>
        <v>3.3456789174271051E-4</v>
      </c>
      <c r="E26" s="26">
        <f>IF('AGWP calculation'!C25*'Temperature factor'!$D$17*'Human health'!$Q$66&gt;C26,'AGWP calculation'!C25*'Temperature factor'!$D$17*'Human health'!$Q$66,C26)</f>
        <v>1.09891004286243E-3</v>
      </c>
      <c r="F26" s="1">
        <f>'IPCC data'!I25*'Temperature factor'!$D$15*Ecosystems!$A$2</f>
        <v>9.2391126161347642E-13</v>
      </c>
      <c r="G26" s="1">
        <f>'IPCC data'!I25*'Temperature factor'!$D$15*Ecosystems!$A$2</f>
        <v>9.2391126161347642E-13</v>
      </c>
      <c r="H26" s="1">
        <f>IF('AGWP calculation'!C25*'Temperature factor'!$D$17*Ecosystems!$A$2&gt;F26,'AGWP calculation'!C25*'Temperature factor'!$D$17*Ecosystems!$A$2,F26)</f>
        <v>1.3760593229432824E-12</v>
      </c>
      <c r="I26" s="26">
        <f>IF('AGWP calculation'!C25*'Temperature factor'!$D$17*Ecosystems!$A$2&gt;G26,'AGWP calculation'!C25*'Temperature factor'!$D$17*Ecosystems!$A$2,G26)</f>
        <v>1.3760593229432824E-12</v>
      </c>
      <c r="J26" s="27">
        <v>0</v>
      </c>
      <c r="K26" s="1">
        <f>'IPCC data'!I25*'Temperature factor'!$D$15*Ecosystems!$B$3</f>
        <v>2.8716160833932376E-13</v>
      </c>
      <c r="L26" s="27">
        <v>0</v>
      </c>
      <c r="M26" s="1">
        <f>IF('AGWP calculation'!C25*'Temperature factor'!$D$17*Ecosystems!$B$3&gt;K26,'AGWP calculation'!C25*'Temperature factor'!$D$17*Ecosystems!$B$3,K26)</f>
        <v>4.2769411388777695E-13</v>
      </c>
    </row>
    <row r="27" spans="1:13">
      <c r="A27" t="s">
        <v>71</v>
      </c>
      <c r="B27" s="1">
        <f>'IPCC data'!I26*'Temperature factor'!$D$15*'Human health'!$Q$67</f>
        <v>4.278761308802056E-7</v>
      </c>
      <c r="C27" s="1">
        <f>'IPCC data'!I26*'Temperature factor'!$D$15*'Human health'!$Q$66</f>
        <v>1.4053870348292979E-6</v>
      </c>
      <c r="D27" s="1">
        <f>IF('AGWP calculation'!C26*'Temperature factor'!$D$17*'Human health'!$Q$67&gt;B27,'AGWP calculation'!C26*'Temperature factor'!$D$17*'Human health'!$Q$67,B27)</f>
        <v>9.5270522445885373E-7</v>
      </c>
      <c r="E27" s="26">
        <f>IF('AGWP calculation'!C26*'Temperature factor'!$D$17*'Human health'!$Q$66&gt;C27,'AGWP calculation'!C26*'Temperature factor'!$D$17*'Human health'!$Q$66,C27)</f>
        <v>3.1292223936732581E-6</v>
      </c>
      <c r="F27" s="1">
        <f>'IPCC data'!I26*'Temperature factor'!$D$15*Ecosystems!$A$2</f>
        <v>1.7598309745018596E-15</v>
      </c>
      <c r="G27" s="1">
        <f>'IPCC data'!I26*'Temperature factor'!$D$15*Ecosystems!$A$2</f>
        <v>1.7598309745018596E-15</v>
      </c>
      <c r="H27" s="1">
        <f>IF('AGWP calculation'!C26*'Temperature factor'!$D$17*Ecosystems!$A$2&gt;F27,'AGWP calculation'!C26*'Temperature factor'!$D$17*Ecosystems!$A$2,F27)</f>
        <v>3.9184241479500593E-15</v>
      </c>
      <c r="I27" s="26">
        <f>IF('AGWP calculation'!C26*'Temperature factor'!$D$17*Ecosystems!$A$2&gt;G27,'AGWP calculation'!C26*'Temperature factor'!$D$17*Ecosystems!$A$2,G27)</f>
        <v>3.9184241479500593E-15</v>
      </c>
      <c r="J27" s="27">
        <v>0</v>
      </c>
      <c r="K27" s="1">
        <f>'IPCC data'!I26*'Temperature factor'!$D$15*Ecosystems!$B$3</f>
        <v>5.4697449207490235E-16</v>
      </c>
      <c r="L27" s="27">
        <v>0</v>
      </c>
      <c r="M27" s="1">
        <f>IF('AGWP calculation'!C26*'Temperature factor'!$D$17*Ecosystems!$B$3&gt;K27,'AGWP calculation'!C26*'Temperature factor'!$D$17*Ecosystems!$B$3,K27)</f>
        <v>1.2178885865250184E-15</v>
      </c>
    </row>
    <row r="28" spans="1:13">
      <c r="A28" s="19" t="s">
        <v>74</v>
      </c>
      <c r="B28" s="1"/>
      <c r="C28" s="1"/>
      <c r="D28" s="1"/>
      <c r="E28" s="26"/>
      <c r="F28" s="1"/>
      <c r="G28" s="1"/>
      <c r="H28" s="1"/>
      <c r="I28" s="26"/>
      <c r="J28" s="27"/>
      <c r="K28" s="1"/>
      <c r="L28" s="27"/>
      <c r="M28" s="1"/>
    </row>
    <row r="29" spans="1:13">
      <c r="A29" t="s">
        <v>75</v>
      </c>
      <c r="B29" s="1">
        <f>'IPCC data'!I28*'Temperature factor'!$D$15*'Human health'!$Q$67</f>
        <v>5.3056640229145495E-3</v>
      </c>
      <c r="C29" s="1">
        <f>'IPCC data'!I28*'Temperature factor'!$D$15*'Human health'!$Q$66</f>
        <v>1.7426799231883294E-2</v>
      </c>
      <c r="D29" s="1">
        <f>IF('AGWP calculation'!C28*'Temperature factor'!$D$17*'Human health'!$Q$67&gt;B29,'AGWP calculation'!C28*'Temperature factor'!$D$17*'Human health'!$Q$67,B29)</f>
        <v>2.1585562207676233E-2</v>
      </c>
      <c r="E29" s="26">
        <f>IF('AGWP calculation'!C28*'Temperature factor'!$D$17*'Human health'!$Q$66&gt;C29,'AGWP calculation'!C28*'Temperature factor'!$D$17*'Human health'!$Q$66,C29)</f>
        <v>7.0899185714715138E-2</v>
      </c>
      <c r="F29" s="1">
        <f>'IPCC data'!I28*'Temperature factor'!$D$15*Ecosystems!$A$2</f>
        <v>2.1821904083823061E-11</v>
      </c>
      <c r="G29" s="1">
        <f>'IPCC data'!I28*'Temperature factor'!$D$15*Ecosystems!$A$2</f>
        <v>2.1821904083823061E-11</v>
      </c>
      <c r="H29" s="1">
        <f>IF('AGWP calculation'!C28*'Temperature factor'!$D$17*Ecosystems!$A$2&gt;F29,'AGWP calculation'!C28*'Temperature factor'!$D$17*Ecosystems!$A$2,F29)</f>
        <v>8.8780229214844317E-11</v>
      </c>
      <c r="I29" s="26">
        <f>IF('AGWP calculation'!C28*'Temperature factor'!$D$17*Ecosystems!$A$2&gt;G29,'AGWP calculation'!C28*'Temperature factor'!$D$17*Ecosystems!$A$2,G29)</f>
        <v>8.8780229214844317E-11</v>
      </c>
      <c r="J29" s="27">
        <v>0</v>
      </c>
      <c r="K29" s="1">
        <f>'IPCC data'!I28*'Temperature factor'!$D$15*Ecosystems!$B$3</f>
        <v>6.7824837017287894E-12</v>
      </c>
      <c r="L29" s="27">
        <v>0</v>
      </c>
      <c r="M29" s="1">
        <f>IF('AGWP calculation'!C28*'Temperature factor'!$D$17*Ecosystems!$B$3&gt;K29,'AGWP calculation'!C28*'Temperature factor'!$D$17*Ecosystems!$B$3,K29)</f>
        <v>2.7593855026235398E-11</v>
      </c>
    </row>
    <row r="30" spans="1:13">
      <c r="A30" t="s">
        <v>77</v>
      </c>
      <c r="B30" s="1">
        <f>'IPCC data'!I29*'Temperature factor'!$D$15*'Human health'!$Q$67</f>
        <v>2.896721406058992E-4</v>
      </c>
      <c r="C30" s="1">
        <f>'IPCC data'!I29*'Temperature factor'!$D$15*'Human health'!$Q$66</f>
        <v>9.5144702257943475E-4</v>
      </c>
      <c r="D30" s="1">
        <f>IF('AGWP calculation'!C29*'Temperature factor'!$D$17*'Human health'!$Q$67&gt;B30,'AGWP calculation'!C29*'Temperature factor'!$D$17*'Human health'!$Q$67,B30)</f>
        <v>4.3158576325475254E-4</v>
      </c>
      <c r="E30" s="26">
        <f>IF('AGWP calculation'!C29*'Temperature factor'!$D$17*'Human health'!$Q$66&gt;C30,'AGWP calculation'!C29*'Temperature factor'!$D$17*'Human health'!$Q$66,C30)</f>
        <v>1.417571564105204E-3</v>
      </c>
      <c r="F30" s="1">
        <f>'IPCC data'!I29*'Temperature factor'!$D$15*Ecosystems!$A$2</f>
        <v>1.191405569737759E-12</v>
      </c>
      <c r="G30" s="1">
        <f>'IPCC data'!I29*'Temperature factor'!$D$15*Ecosystems!$A$2</f>
        <v>1.191405569737759E-12</v>
      </c>
      <c r="H30" s="1">
        <f>IF('AGWP calculation'!C29*'Temperature factor'!$D$17*Ecosystems!$A$2&gt;F30,'AGWP calculation'!C29*'Temperature factor'!$D$17*Ecosystems!$A$2,F30)</f>
        <v>1.775088488267147E-12</v>
      </c>
      <c r="I30" s="26">
        <f>IF('AGWP calculation'!C29*'Temperature factor'!$D$17*Ecosystems!$A$2&gt;G30,'AGWP calculation'!C29*'Temperature factor'!$D$17*Ecosystems!$A$2,G30)</f>
        <v>1.775088488267147E-12</v>
      </c>
      <c r="J30" s="27">
        <v>0</v>
      </c>
      <c r="K30" s="1">
        <f>'IPCC data'!I29*'Temperature factor'!$D$15*Ecosystems!$B$3</f>
        <v>3.7030173113470891E-13</v>
      </c>
      <c r="L30" s="27">
        <v>0</v>
      </c>
      <c r="M30" s="1">
        <f>IF('AGWP calculation'!C29*'Temperature factor'!$D$17*Ecosystems!$B$3&gt;K30,'AGWP calculation'!C29*'Temperature factor'!$D$17*Ecosystems!$B$3,K30)</f>
        <v>5.517166922992484E-13</v>
      </c>
    </row>
    <row r="31" spans="1:13">
      <c r="A31" t="s">
        <v>79</v>
      </c>
      <c r="B31" s="1">
        <f>'IPCC data'!I30*'Temperature factor'!$D$15*'Human health'!$Q$67</f>
        <v>4.9633631182103847E-5</v>
      </c>
      <c r="C31" s="1">
        <f>'IPCC data'!I30*'Temperature factor'!$D$15*'Human health'!$Q$66</f>
        <v>1.6302489604019856E-4</v>
      </c>
      <c r="D31" s="1">
        <f>IF('AGWP calculation'!C30*'Temperature factor'!$D$17*'Human health'!$Q$67&gt;B31,'AGWP calculation'!C30*'Temperature factor'!$D$17*'Human health'!$Q$67,B31)</f>
        <v>7.4437797058357622E-5</v>
      </c>
      <c r="E31" s="26">
        <f>IF('AGWP calculation'!C30*'Temperature factor'!$D$17*'Human health'!$Q$66&gt;C31,'AGWP calculation'!C30*'Temperature factor'!$D$17*'Human health'!$Q$66,C31)</f>
        <v>2.4449579524771269E-4</v>
      </c>
      <c r="F31" s="1">
        <f>'IPCC data'!I30*'Temperature factor'!$D$15*Ecosystems!$A$2</f>
        <v>2.0414039304221575E-13</v>
      </c>
      <c r="G31" s="1">
        <f>'IPCC data'!I30*'Temperature factor'!$D$15*Ecosystems!$A$2</f>
        <v>2.0414039304221575E-13</v>
      </c>
      <c r="H31" s="1">
        <f>IF('AGWP calculation'!C30*'Temperature factor'!$D$17*Ecosystems!$A$2&gt;F31,'AGWP calculation'!C30*'Temperature factor'!$D$17*Ecosystems!$A$2,F31)</f>
        <v>3.0615856198264362E-13</v>
      </c>
      <c r="I31" s="26">
        <f>IF('AGWP calculation'!C30*'Temperature factor'!$D$17*Ecosystems!$A$2&gt;G31,'AGWP calculation'!C30*'Temperature factor'!$D$17*Ecosystems!$A$2,G31)</f>
        <v>3.0615856198264362E-13</v>
      </c>
      <c r="J31" s="27">
        <v>0</v>
      </c>
      <c r="K31" s="1">
        <f>'IPCC data'!I30*'Temperature factor'!$D$15*Ecosystems!$B$3</f>
        <v>6.3449041080688681E-14</v>
      </c>
      <c r="L31" s="27">
        <v>0</v>
      </c>
      <c r="M31" s="1">
        <f>IF('AGWP calculation'!C30*'Temperature factor'!$D$17*Ecosystems!$B$3&gt;K31,'AGWP calculation'!C30*'Temperature factor'!$D$17*Ecosystems!$B$3,K31)</f>
        <v>9.5157390886497347E-14</v>
      </c>
    </row>
    <row r="32" spans="1:13">
      <c r="A32" t="s">
        <v>81</v>
      </c>
      <c r="B32" s="1">
        <f>'IPCC data'!I31*'Temperature factor'!$D$15*'Human health'!$Q$67</f>
        <v>1.3563673348902516E-3</v>
      </c>
      <c r="C32" s="1">
        <f>'IPCC data'!I31*'Temperature factor'!$D$15*'Human health'!$Q$66</f>
        <v>4.4550769004088739E-3</v>
      </c>
      <c r="D32" s="1">
        <f>IF('AGWP calculation'!C31*'Temperature factor'!$D$17*'Human health'!$Q$67&gt;B32,'AGWP calculation'!C31*'Temperature factor'!$D$17*'Human health'!$Q$67,B32)</f>
        <v>2.0822858857270127E-3</v>
      </c>
      <c r="E32" s="26">
        <f>IF('AGWP calculation'!C31*'Temperature factor'!$D$17*'Human health'!$Q$66&gt;C32,'AGWP calculation'!C31*'Temperature factor'!$D$17*'Human health'!$Q$66,C32)</f>
        <v>6.8394036858020184E-3</v>
      </c>
      <c r="F32" s="1">
        <f>'IPCC data'!I31*'Temperature factor'!$D$15*Ecosystems!$A$2</f>
        <v>5.5786641891708951E-12</v>
      </c>
      <c r="G32" s="1">
        <f>'IPCC data'!I31*'Temperature factor'!$D$15*Ecosystems!$A$2</f>
        <v>5.5786641891708951E-12</v>
      </c>
      <c r="H32" s="1">
        <f>IF('AGWP calculation'!C31*'Temperature factor'!$D$17*Ecosystems!$A$2&gt;F32,'AGWP calculation'!C31*'Temperature factor'!$D$17*Ecosystems!$A$2,F32)</f>
        <v>8.5643272316501235E-12</v>
      </c>
      <c r="I32" s="26">
        <f>IF('AGWP calculation'!C31*'Temperature factor'!$D$17*Ecosystems!$A$2&gt;G32,'AGWP calculation'!C31*'Temperature factor'!$D$17*Ecosystems!$A$2,G32)</f>
        <v>8.5643272316501235E-12</v>
      </c>
      <c r="J32" s="27">
        <v>0</v>
      </c>
      <c r="K32" s="1">
        <f>'IPCC data'!I31*'Temperature factor'!$D$15*Ecosystems!$B$3</f>
        <v>1.7339091398774404E-12</v>
      </c>
      <c r="L32" s="27">
        <v>0</v>
      </c>
      <c r="M32" s="1">
        <f>IF('AGWP calculation'!C31*'Temperature factor'!$D$17*Ecosystems!$B$3&gt;K32,'AGWP calculation'!C31*'Temperature factor'!$D$17*Ecosystems!$B$3,K32)</f>
        <v>2.6618854909182818E-12</v>
      </c>
    </row>
    <row r="33" spans="1:13">
      <c r="A33" t="s">
        <v>83</v>
      </c>
      <c r="B33" s="1">
        <f>'IPCC data'!I32*'Temperature factor'!$D$15*'Human health'!$Q$67</f>
        <v>4.7922126658583023E-4</v>
      </c>
      <c r="C33" s="1">
        <f>'IPCC data'!I32*'Temperature factor'!$D$15*'Human health'!$Q$66</f>
        <v>1.5740334790088136E-3</v>
      </c>
      <c r="D33" s="1">
        <f>IF('AGWP calculation'!C32*'Temperature factor'!$D$17*'Human health'!$Q$67&gt;B33,'AGWP calculation'!C32*'Temperature factor'!$D$17*'Human health'!$Q$67,B33)</f>
        <v>7.1042554626461177E-4</v>
      </c>
      <c r="E33" s="26">
        <f>IF('AGWP calculation'!C32*'Temperature factor'!$D$17*'Human health'!$Q$66&gt;C33,'AGWP calculation'!C32*'Temperature factor'!$D$17*'Human health'!$Q$66,C33)</f>
        <v>2.3334390022596045E-3</v>
      </c>
      <c r="F33" s="1">
        <f>'IPCC data'!I32*'Temperature factor'!$D$15*Ecosystems!$A$2</f>
        <v>1.9710106914420828E-12</v>
      </c>
      <c r="G33" s="1">
        <f>'IPCC data'!I32*'Temperature factor'!$D$15*Ecosystems!$A$2</f>
        <v>1.9710106914420828E-12</v>
      </c>
      <c r="H33" s="1">
        <f>IF('AGWP calculation'!C32*'Temperature factor'!$D$17*Ecosystems!$A$2&gt;F33,'AGWP calculation'!C32*'Temperature factor'!$D$17*Ecosystems!$A$2,F33)</f>
        <v>2.921941167463487E-12</v>
      </c>
      <c r="I33" s="26">
        <f>IF('AGWP calculation'!C32*'Temperature factor'!$D$17*Ecosystems!$A$2&gt;G33,'AGWP calculation'!C32*'Temperature factor'!$D$17*Ecosystems!$A$2,G33)</f>
        <v>2.921941167463487E-12</v>
      </c>
      <c r="J33" s="27">
        <v>0</v>
      </c>
      <c r="K33" s="1">
        <f>'IPCC data'!I32*'Temperature factor'!$D$15*Ecosystems!$B$3</f>
        <v>6.1261143112389057E-13</v>
      </c>
      <c r="L33" s="27">
        <v>0</v>
      </c>
      <c r="M33" s="1">
        <f>IF('AGWP calculation'!C32*'Temperature factor'!$D$17*Ecosystems!$B$3&gt;K33,'AGWP calculation'!C32*'Temperature factor'!$D$17*Ecosystems!$B$3,K33)</f>
        <v>9.0817090340081361E-13</v>
      </c>
    </row>
    <row r="34" spans="1:13">
      <c r="A34" t="s">
        <v>85</v>
      </c>
      <c r="B34" s="1">
        <f>'IPCC data'!I33*'Temperature factor'!$D$15*'Human health'!$Q$67</f>
        <v>5.5623897014426724E-4</v>
      </c>
      <c r="C34" s="1">
        <f>'IPCC data'!I33*'Temperature factor'!$D$15*'Human health'!$Q$66</f>
        <v>1.8270031452780871E-3</v>
      </c>
      <c r="D34" s="1">
        <f>IF('AGWP calculation'!C33*'Temperature factor'!$D$17*'Human health'!$Q$67&gt;B34,'AGWP calculation'!C33*'Temperature factor'!$D$17*'Human health'!$Q$67,B34)</f>
        <v>8.2934603169393937E-4</v>
      </c>
      <c r="E34" s="26">
        <f>IF('AGWP calculation'!C33*'Temperature factor'!$D$17*'Human health'!$Q$66&gt;C34,'AGWP calculation'!C33*'Temperature factor'!$D$17*'Human health'!$Q$66,C34)</f>
        <v>2.7240410862182807E-3</v>
      </c>
      <c r="F34" s="1">
        <f>'IPCC data'!I33*'Temperature factor'!$D$15*Ecosystems!$A$2</f>
        <v>2.2877802668524175E-12</v>
      </c>
      <c r="G34" s="1">
        <f>'IPCC data'!I33*'Temperature factor'!$D$15*Ecosystems!$A$2</f>
        <v>2.2877802668524175E-12</v>
      </c>
      <c r="H34" s="1">
        <f>IF('AGWP calculation'!C33*'Temperature factor'!$D$17*Ecosystems!$A$2&gt;F34,'AGWP calculation'!C33*'Temperature factor'!$D$17*Ecosystems!$A$2,F34)</f>
        <v>3.4110545782321775E-12</v>
      </c>
      <c r="I34" s="26">
        <f>IF('AGWP calculation'!C33*'Temperature factor'!$D$17*Ecosystems!$A$2&gt;G34,'AGWP calculation'!C33*'Temperature factor'!$D$17*Ecosystems!$A$2,G34)</f>
        <v>3.4110545782321775E-12</v>
      </c>
      <c r="J34" s="27">
        <v>0</v>
      </c>
      <c r="K34" s="1">
        <f>'IPCC data'!I33*'Temperature factor'!$D$15*Ecosystems!$B$3</f>
        <v>7.11066839697373E-13</v>
      </c>
      <c r="L34" s="27">
        <v>0</v>
      </c>
      <c r="M34" s="1">
        <f>IF('AGWP calculation'!C33*'Temperature factor'!$D$17*Ecosystems!$B$3&gt;K34,'AGWP calculation'!C33*'Temperature factor'!$D$17*Ecosystems!$B$3,K34)</f>
        <v>1.0601926391802715E-12</v>
      </c>
    </row>
    <row r="35" spans="1:13">
      <c r="A35" t="s">
        <v>87</v>
      </c>
      <c r="B35" s="1">
        <f>'IPCC data'!I34*'Temperature factor'!$D$15*'Human health'!$Q$67</f>
        <v>1.4034337092870745E-4</v>
      </c>
      <c r="C35" s="1">
        <f>'IPCC data'!I34*'Temperature factor'!$D$15*'Human health'!$Q$66</f>
        <v>4.6096694742400973E-4</v>
      </c>
      <c r="D35" s="1">
        <f>IF('AGWP calculation'!C34*'Temperature factor'!$D$17*'Human health'!$Q$67&gt;B35,'AGWP calculation'!C34*'Temperature factor'!$D$17*'Human health'!$Q$67,B35)</f>
        <v>2.0931449305145974E-4</v>
      </c>
      <c r="E35" s="26">
        <f>IF('AGWP calculation'!C34*'Temperature factor'!$D$17*'Human health'!$Q$66&gt;C35,'AGWP calculation'!C34*'Temperature factor'!$D$17*'Human health'!$Q$66,C35)</f>
        <v>6.8750709260467769E-4</v>
      </c>
      <c r="F35" s="1">
        <f>'IPCC data'!I34*'Temperature factor'!$D$15*Ecosystems!$A$2</f>
        <v>5.7722455963661005E-13</v>
      </c>
      <c r="G35" s="1">
        <f>'IPCC data'!I34*'Temperature factor'!$D$15*Ecosystems!$A$2</f>
        <v>5.7722455963661005E-13</v>
      </c>
      <c r="H35" s="1">
        <f>IF('AGWP calculation'!C34*'Temperature factor'!$D$17*Ecosystems!$A$2&gt;F35,'AGWP calculation'!C34*'Temperature factor'!$D$17*Ecosystems!$A$2,F35)</f>
        <v>8.6089898851414092E-13</v>
      </c>
      <c r="I35" s="26">
        <f>IF('AGWP calculation'!C34*'Temperature factor'!$D$17*Ecosystems!$A$2&gt;G35,'AGWP calculation'!C34*'Temperature factor'!$D$17*Ecosystems!$A$2,G35)</f>
        <v>8.6089898851414092E-13</v>
      </c>
      <c r="J35" s="27">
        <v>0</v>
      </c>
      <c r="K35" s="1">
        <f>'IPCC data'!I34*'Temperature factor'!$D$15*Ecosystems!$B$3</f>
        <v>1.7940763340056797E-13</v>
      </c>
      <c r="L35" s="27">
        <v>0</v>
      </c>
      <c r="M35" s="1">
        <f>IF('AGWP calculation'!C34*'Temperature factor'!$D$17*Ecosystems!$B$3&gt;K35,'AGWP calculation'!C34*'Temperature factor'!$D$17*Ecosystems!$B$3,K35)</f>
        <v>2.6757671264628705E-13</v>
      </c>
    </row>
    <row r="36" spans="1:13">
      <c r="A36" t="s">
        <v>89</v>
      </c>
      <c r="B36" s="1">
        <f>'IPCC data'!I35*'Temperature factor'!$D$15*'Human health'!$Q$67</f>
        <v>2.0538054282249868E-3</v>
      </c>
      <c r="C36" s="1">
        <f>'IPCC data'!I35*'Temperature factor'!$D$15*'Human health'!$Q$66</f>
        <v>6.7458577671806299E-3</v>
      </c>
      <c r="D36" s="1">
        <f>IF('AGWP calculation'!C35*'Temperature factor'!$D$17*'Human health'!$Q$67&gt;B36,'AGWP calculation'!C35*'Temperature factor'!$D$17*'Human health'!$Q$67,B36)</f>
        <v>3.4803587818620519E-3</v>
      </c>
      <c r="E36" s="26">
        <f>IF('AGWP calculation'!C35*'Temperature factor'!$D$17*'Human health'!$Q$66&gt;C36,'AGWP calculation'!C35*'Temperature factor'!$D$17*'Human health'!$Q$66,C36)</f>
        <v>1.143146521990179E-2</v>
      </c>
      <c r="F36" s="1">
        <f>'IPCC data'!I35*'Temperature factor'!$D$15*Ecosystems!$A$2</f>
        <v>8.4471886776089266E-12</v>
      </c>
      <c r="G36" s="1">
        <f>'IPCC data'!I35*'Temperature factor'!$D$15*Ecosystems!$A$2</f>
        <v>8.4471886776089266E-12</v>
      </c>
      <c r="H36" s="1">
        <f>IF('AGWP calculation'!C35*'Temperature factor'!$D$17*Ecosystems!$A$2&gt;F36,'AGWP calculation'!C35*'Temperature factor'!$D$17*Ecosystems!$A$2,F36)</f>
        <v>1.4314524098599928E-11</v>
      </c>
      <c r="I36" s="26">
        <f>IF('AGWP calculation'!C35*'Temperature factor'!$D$17*Ecosystems!$A$2&gt;G36,'AGWP calculation'!C35*'Temperature factor'!$D$17*Ecosystems!$A$2,G36)</f>
        <v>1.4314524098599928E-11</v>
      </c>
      <c r="J36" s="27">
        <v>0</v>
      </c>
      <c r="K36" s="1">
        <f>'IPCC data'!I35*'Temperature factor'!$D$15*Ecosystems!$B$3</f>
        <v>2.6254775619595312E-12</v>
      </c>
      <c r="L36" s="27">
        <v>0</v>
      </c>
      <c r="M36" s="1">
        <f>IF('AGWP calculation'!C35*'Temperature factor'!$D$17*Ecosystems!$B$3&gt;K36,'AGWP calculation'!C35*'Temperature factor'!$D$17*Ecosystems!$B$3,K36)</f>
        <v>4.4491088414567348E-12</v>
      </c>
    </row>
    <row r="37" spans="1:13">
      <c r="A37" t="s">
        <v>91</v>
      </c>
      <c r="B37" s="1">
        <f>'IPCC data'!I36*'Temperature factor'!$D$15*'Human health'!$Q$67</f>
        <v>6.8460180940832896E-6</v>
      </c>
      <c r="C37" s="1">
        <f>'IPCC data'!I36*'Temperature factor'!$D$15*'Human health'!$Q$66</f>
        <v>2.2486192557268766E-5</v>
      </c>
      <c r="D37" s="1">
        <f>IF('AGWP calculation'!C36*'Temperature factor'!$D$17*'Human health'!$Q$67&gt;B37,'AGWP calculation'!C36*'Temperature factor'!$D$17*'Human health'!$Q$67,B37)</f>
        <v>1.0500619627247221E-5</v>
      </c>
      <c r="E37" s="26">
        <f>IF('AGWP calculation'!C36*'Temperature factor'!$D$17*'Human health'!$Q$66&gt;C37,'AGWP calculation'!C36*'Temperature factor'!$D$17*'Human health'!$Q$66,C37)</f>
        <v>3.4489969448515477E-5</v>
      </c>
      <c r="F37" s="1">
        <f>'IPCC data'!I36*'Temperature factor'!$D$15*Ecosystems!$A$2</f>
        <v>2.8157295592029754E-14</v>
      </c>
      <c r="G37" s="1">
        <f>'IPCC data'!I36*'Temperature factor'!$D$15*Ecosystems!$A$2</f>
        <v>2.8157295592029754E-14</v>
      </c>
      <c r="H37" s="1">
        <f>IF('AGWP calculation'!C36*'Temperature factor'!$D$17*Ecosystems!$A$2&gt;F37,'AGWP calculation'!C36*'Temperature factor'!$D$17*Ecosystems!$A$2,F37)</f>
        <v>4.3188470535799926E-14</v>
      </c>
      <c r="I37" s="26">
        <f>IF('AGWP calculation'!C36*'Temperature factor'!$D$17*Ecosystems!$A$2&gt;G37,'AGWP calculation'!C36*'Temperature factor'!$D$17*Ecosystems!$A$2,G37)</f>
        <v>4.3188470535799926E-14</v>
      </c>
      <c r="J37" s="27">
        <v>0</v>
      </c>
      <c r="K37" s="1">
        <f>'IPCC data'!I36*'Temperature factor'!$D$15*Ecosystems!$B$3</f>
        <v>8.7515918731984377E-15</v>
      </c>
      <c r="L37" s="27">
        <v>0</v>
      </c>
      <c r="M37" s="1">
        <f>IF('AGWP calculation'!C36*'Temperature factor'!$D$17*Ecosystems!$B$3&gt;K37,'AGWP calculation'!C36*'Temperature factor'!$D$17*Ecosystems!$B$3,K37)</f>
        <v>1.3423443544910788E-14</v>
      </c>
    </row>
    <row r="38" spans="1:13">
      <c r="A38" t="s">
        <v>93</v>
      </c>
      <c r="B38" s="1">
        <f>'IPCC data'!I37*'Temperature factor'!$D$15*'Human health'!$Q$67</f>
        <v>5.904690606146837E-5</v>
      </c>
      <c r="C38" s="1">
        <f>'IPCC data'!I37*'Temperature factor'!$D$15*'Human health'!$Q$66</f>
        <v>1.9394341080644311E-4</v>
      </c>
      <c r="D38" s="1">
        <f>IF('AGWP calculation'!C37*'Temperature factor'!$D$17*'Human health'!$Q$67&gt;B38,'AGWP calculation'!C37*'Temperature factor'!$D$17*'Human health'!$Q$67,B38)</f>
        <v>8.762113539479384E-5</v>
      </c>
      <c r="E38" s="26">
        <f>IF('AGWP calculation'!C37*'Temperature factor'!$D$17*'Human health'!$Q$66&gt;C38,'AGWP calculation'!C37*'Temperature factor'!$D$17*'Human health'!$Q$66,C38)</f>
        <v>2.8779732911846459E-4</v>
      </c>
      <c r="F38" s="1">
        <f>'IPCC data'!I37*'Temperature factor'!$D$15*Ecosystems!$A$2</f>
        <v>2.4285667448125667E-13</v>
      </c>
      <c r="G38" s="1">
        <f>'IPCC data'!I37*'Temperature factor'!$D$15*Ecosystems!$A$2</f>
        <v>2.4285667448125667E-13</v>
      </c>
      <c r="H38" s="1">
        <f>IF('AGWP calculation'!C37*'Temperature factor'!$D$17*Ecosystems!$A$2&gt;F38,'AGWP calculation'!C37*'Temperature factor'!$D$17*Ecosystems!$A$2,F38)</f>
        <v>3.6038090690305661E-13</v>
      </c>
      <c r="I38" s="26">
        <f>IF('AGWP calculation'!C37*'Temperature factor'!$D$17*Ecosystems!$A$2&gt;G38,'AGWP calculation'!C37*'Temperature factor'!$D$17*Ecosystems!$A$2,G38)</f>
        <v>3.6038090690305661E-13</v>
      </c>
      <c r="J38" s="27">
        <v>0</v>
      </c>
      <c r="K38" s="1">
        <f>'IPCC data'!I37*'Temperature factor'!$D$15*Ecosystems!$B$3</f>
        <v>7.5482479906336531E-14</v>
      </c>
      <c r="L38" s="27">
        <v>0</v>
      </c>
      <c r="M38" s="1">
        <f>IF('AGWP calculation'!C37*'Temperature factor'!$D$17*Ecosystems!$B$3&gt;K38,'AGWP calculation'!C37*'Temperature factor'!$D$17*Ecosystems!$B$3,K38)</f>
        <v>1.1201028187527436E-13</v>
      </c>
    </row>
    <row r="39" spans="1:13">
      <c r="A39" t="s">
        <v>95</v>
      </c>
      <c r="B39" s="1">
        <f>'IPCC data'!I38*'Temperature factor'!$D$15*'Human health'!$Q$67</f>
        <v>1.7115045235208224E-6</v>
      </c>
      <c r="C39" s="1">
        <f>'IPCC data'!I38*'Temperature factor'!$D$15*'Human health'!$Q$66</f>
        <v>5.6215481393171915E-6</v>
      </c>
      <c r="D39" s="1">
        <f>IF('AGWP calculation'!C38*'Temperature factor'!$D$17*'Human health'!$Q$67&gt;B39,'AGWP calculation'!C38*'Temperature factor'!$D$17*'Human health'!$Q$67,B39)</f>
        <v>2.315699560181009E-6</v>
      </c>
      <c r="E39" s="26">
        <f>IF('AGWP calculation'!C38*'Temperature factor'!$D$17*'Human health'!$Q$66&gt;C39,'AGWP calculation'!C38*'Temperature factor'!$D$17*'Human health'!$Q$66,C39)</f>
        <v>7.6060661101693049E-6</v>
      </c>
      <c r="F39" s="1">
        <f>'IPCC data'!I38*'Temperature factor'!$D$15*Ecosystems!$A$2</f>
        <v>7.0393238980074386E-15</v>
      </c>
      <c r="G39" s="1">
        <f>'IPCC data'!I38*'Temperature factor'!$D$15*Ecosystems!$A$2</f>
        <v>7.0393238980074386E-15</v>
      </c>
      <c r="H39" s="1">
        <f>IF('AGWP calculation'!C38*'Temperature factor'!$D$17*Ecosystems!$A$2&gt;F39,'AGWP calculation'!C38*'Temperature factor'!$D$17*Ecosystems!$A$2,F39)</f>
        <v>9.5243448267691196E-15</v>
      </c>
      <c r="I39" s="26">
        <f>IF('AGWP calculation'!C38*'Temperature factor'!$D$17*Ecosystems!$A$2&gt;G39,'AGWP calculation'!C38*'Temperature factor'!$D$17*Ecosystems!$A$2,G39)</f>
        <v>9.5243448267691196E-15</v>
      </c>
      <c r="J39" s="27">
        <v>0</v>
      </c>
      <c r="K39" s="1">
        <f>'IPCC data'!I38*'Temperature factor'!$D$15*Ecosystems!$B$3</f>
        <v>2.1878979682996094E-15</v>
      </c>
      <c r="L39" s="27">
        <v>0</v>
      </c>
      <c r="M39" s="1">
        <f>IF('AGWP calculation'!C38*'Temperature factor'!$D$17*Ecosystems!$B$3&gt;K39,'AGWP calculation'!C38*'Temperature factor'!$D$17*Ecosystems!$B$3,K39)</f>
        <v>2.9602693380498617E-15</v>
      </c>
    </row>
    <row r="40" spans="1:13">
      <c r="A40" t="s">
        <v>97</v>
      </c>
      <c r="B40" s="1">
        <f>'IPCC data'!I39*'Temperature factor'!$D$15*'Human health'!$Q$67</f>
        <v>1.1295929855237427E-3</v>
      </c>
      <c r="C40" s="1">
        <f>'IPCC data'!I39*'Temperature factor'!$D$15*'Human health'!$Q$66</f>
        <v>3.7102217719493466E-3</v>
      </c>
      <c r="D40" s="1">
        <f>IF('AGWP calculation'!C39*'Temperature factor'!$D$17*'Human health'!$Q$67&gt;B40,'AGWP calculation'!C39*'Temperature factor'!$D$17*'Human health'!$Q$67,B40)</f>
        <v>1.735729741637032E-3</v>
      </c>
      <c r="E40" s="26">
        <f>IF('AGWP calculation'!C39*'Temperature factor'!$D$17*'Human health'!$Q$66&gt;C40,'AGWP calculation'!C39*'Temperature factor'!$D$17*'Human health'!$Q$66,C40)</f>
        <v>5.7011174468791625E-3</v>
      </c>
      <c r="F40" s="1">
        <f>'IPCC data'!I39*'Temperature factor'!$D$15*Ecosystems!$A$2</f>
        <v>4.6459537726849099E-12</v>
      </c>
      <c r="G40" s="1">
        <f>'IPCC data'!I39*'Temperature factor'!$D$15*Ecosystems!$A$2</f>
        <v>4.6459537726849099E-12</v>
      </c>
      <c r="H40" s="1">
        <f>IF('AGWP calculation'!C39*'Temperature factor'!$D$17*Ecosystems!$A$2&gt;F40,'AGWP calculation'!C39*'Temperature factor'!$D$17*Ecosystems!$A$2,F40)</f>
        <v>7.138960886678128E-12</v>
      </c>
      <c r="I40" s="26">
        <f>IF('AGWP calculation'!C39*'Temperature factor'!$D$17*Ecosystems!$A$2&gt;G40,'AGWP calculation'!C39*'Temperature factor'!$D$17*Ecosystems!$A$2,G40)</f>
        <v>7.138960886678128E-12</v>
      </c>
      <c r="J40" s="27">
        <v>0</v>
      </c>
      <c r="K40" s="1">
        <f>'IPCC data'!I39*'Temperature factor'!$D$15*Ecosystems!$B$3</f>
        <v>1.4440126590777423E-12</v>
      </c>
      <c r="L40" s="27">
        <v>0</v>
      </c>
      <c r="M40" s="1">
        <f>IF('AGWP calculation'!C39*'Temperature factor'!$D$17*Ecosystems!$B$3&gt;K40,'AGWP calculation'!C39*'Temperature factor'!$D$17*Ecosystems!$B$3,K40)</f>
        <v>2.218866221535094E-12</v>
      </c>
    </row>
    <row r="41" spans="1:13">
      <c r="A41" t="s">
        <v>99</v>
      </c>
      <c r="B41" s="1">
        <f>'IPCC data'!I40*'Temperature factor'!$D$15*'Human health'!$Q$67</f>
        <v>1.4333850384486888E-3</v>
      </c>
      <c r="C41" s="1">
        <f>'IPCC data'!I40*'Temperature factor'!$D$15*'Human health'!$Q$66</f>
        <v>4.7080465666781484E-3</v>
      </c>
      <c r="D41" s="1">
        <f>IF('AGWP calculation'!C40*'Temperature factor'!$D$17*'Human health'!$Q$67&gt;B41,'AGWP calculation'!C40*'Temperature factor'!$D$17*'Human health'!$Q$67,B41)</f>
        <v>2.3149023820816243E-3</v>
      </c>
      <c r="E41" s="26">
        <f>IF('AGWP calculation'!C40*'Temperature factor'!$D$17*'Human health'!$Q$66&gt;C41,'AGWP calculation'!C40*'Temperature factor'!$D$17*'Human health'!$Q$66,C41)</f>
        <v>7.6034477267530095E-3</v>
      </c>
      <c r="F41" s="1">
        <f>'IPCC data'!I40*'Temperature factor'!$D$15*Ecosystems!$A$2</f>
        <v>5.8954337645812298E-12</v>
      </c>
      <c r="G41" s="1">
        <f>'IPCC data'!I40*'Temperature factor'!$D$15*Ecosystems!$A$2</f>
        <v>5.8954337645812298E-12</v>
      </c>
      <c r="H41" s="1">
        <f>IF('AGWP calculation'!C40*'Temperature factor'!$D$17*Ecosystems!$A$2&gt;F41,'AGWP calculation'!C40*'Temperature factor'!$D$17*Ecosystems!$A$2,F41)</f>
        <v>9.5210660771258385E-12</v>
      </c>
      <c r="I41" s="26">
        <f>IF('AGWP calculation'!C40*'Temperature factor'!$D$17*Ecosystems!$A$2&gt;G41,'AGWP calculation'!C40*'Temperature factor'!$D$17*Ecosystems!$A$2,G41)</f>
        <v>9.5210660771258385E-12</v>
      </c>
      <c r="J41" s="27">
        <v>0</v>
      </c>
      <c r="K41" s="1">
        <f>'IPCC data'!I40*'Temperature factor'!$D$15*Ecosystems!$B$3</f>
        <v>1.8323645484509228E-12</v>
      </c>
      <c r="L41" s="27">
        <v>0</v>
      </c>
      <c r="M41" s="1">
        <f>IF('AGWP calculation'!C40*'Temperature factor'!$D$17*Ecosystems!$B$3&gt;K41,'AGWP calculation'!C40*'Temperature factor'!$D$17*Ecosystems!$B$3,K41)</f>
        <v>2.9592502672147878E-12</v>
      </c>
    </row>
    <row r="42" spans="1:13">
      <c r="A42" t="s">
        <v>101</v>
      </c>
      <c r="B42" s="1">
        <f>'IPCC data'!I41*'Temperature factor'!$D$15*'Human health'!$Q$67</f>
        <v>5.1773011836504877E-4</v>
      </c>
      <c r="C42" s="1">
        <f>'IPCC data'!I41*'Temperature factor'!$D$15*'Human health'!$Q$66</f>
        <v>1.7005183121434504E-3</v>
      </c>
      <c r="D42" s="1">
        <f>IF('AGWP calculation'!C41*'Temperature factor'!$D$17*'Human health'!$Q$67&gt;B42,'AGWP calculation'!C41*'Temperature factor'!$D$17*'Human health'!$Q$67,B42)</f>
        <v>7.7126264043749404E-4</v>
      </c>
      <c r="E42" s="26">
        <f>IF('AGWP calculation'!C41*'Temperature factor'!$D$17*'Human health'!$Q$66&gt;C42,'AGWP calculation'!C41*'Temperature factor'!$D$17*'Human health'!$Q$66,C42)</f>
        <v>2.5332624025772902E-3</v>
      </c>
      <c r="F42" s="1">
        <f>'IPCC data'!I41*'Temperature factor'!$D$15*Ecosystems!$A$2</f>
        <v>2.1293954791472506E-12</v>
      </c>
      <c r="G42" s="1">
        <f>'IPCC data'!I41*'Temperature factor'!$D$15*Ecosystems!$A$2</f>
        <v>2.1293954791472506E-12</v>
      </c>
      <c r="H42" s="1">
        <f>IF('AGWP calculation'!C41*'Temperature factor'!$D$17*Ecosystems!$A$2&gt;F42,'AGWP calculation'!C41*'Temperature factor'!$D$17*Ecosystems!$A$2,F42)</f>
        <v>3.1721607871087336E-12</v>
      </c>
      <c r="I42" s="26">
        <f>IF('AGWP calculation'!C41*'Temperature factor'!$D$17*Ecosystems!$A$2&gt;G42,'AGWP calculation'!C41*'Temperature factor'!$D$17*Ecosystems!$A$2,G42)</f>
        <v>3.1721607871087336E-12</v>
      </c>
      <c r="J42" s="27">
        <v>0</v>
      </c>
      <c r="K42" s="1">
        <f>'IPCC data'!I41*'Temperature factor'!$D$15*Ecosystems!$B$3</f>
        <v>6.6183913541063188E-13</v>
      </c>
      <c r="L42" s="27">
        <v>0</v>
      </c>
      <c r="M42" s="1">
        <f>IF('AGWP calculation'!C41*'Temperature factor'!$D$17*Ecosystems!$B$3&gt;K42,'AGWP calculation'!C41*'Temperature factor'!$D$17*Ecosystems!$B$3,K42)</f>
        <v>9.8594186626352538E-13</v>
      </c>
    </row>
    <row r="43" spans="1:13">
      <c r="A43" t="s">
        <v>103</v>
      </c>
      <c r="B43" s="1">
        <f>'IPCC data'!I42*'Temperature factor'!$D$15*'Human health'!$Q$67</f>
        <v>5.690752540706734E-4</v>
      </c>
      <c r="C43" s="1">
        <f>'IPCC data'!I42*'Temperature factor'!$D$15*'Human health'!$Q$66</f>
        <v>1.8691647563229663E-3</v>
      </c>
      <c r="D43" s="1">
        <f>IF('AGWP calculation'!C42*'Temperature factor'!$D$17*'Human health'!$Q$67&gt;B43,'AGWP calculation'!C42*'Temperature factor'!$D$17*'Human health'!$Q$67,B43)</f>
        <v>8.5177579499529522E-4</v>
      </c>
      <c r="E43" s="26">
        <f>IF('AGWP calculation'!C42*'Temperature factor'!$D$17*'Human health'!$Q$66&gt;C43,'AGWP calculation'!C42*'Temperature factor'!$D$17*'Human health'!$Q$66,C43)</f>
        <v>2.7977131054383502E-3</v>
      </c>
      <c r="F43" s="1">
        <f>'IPCC data'!I42*'Temperature factor'!$D$15*Ecosystems!$A$2</f>
        <v>2.3405751960874734E-12</v>
      </c>
      <c r="G43" s="1">
        <f>'IPCC data'!I42*'Temperature factor'!$D$15*Ecosystems!$A$2</f>
        <v>2.3405751960874734E-12</v>
      </c>
      <c r="H43" s="1">
        <f>IF('AGWP calculation'!C42*'Temperature factor'!$D$17*Ecosystems!$A$2&gt;F43,'AGWP calculation'!C42*'Temperature factor'!$D$17*Ecosystems!$A$2,F43)</f>
        <v>3.5033069600775263E-12</v>
      </c>
      <c r="I43" s="26">
        <f>IF('AGWP calculation'!C42*'Temperature factor'!$D$17*Ecosystems!$A$2&gt;G43,'AGWP calculation'!C42*'Temperature factor'!$D$17*Ecosystems!$A$2,G43)</f>
        <v>3.5033069600775263E-12</v>
      </c>
      <c r="J43" s="27">
        <v>0</v>
      </c>
      <c r="K43" s="1">
        <f>'IPCC data'!I42*'Temperature factor'!$D$15*Ecosystems!$B$3</f>
        <v>7.2747607445962013E-13</v>
      </c>
      <c r="L43" s="27">
        <v>0</v>
      </c>
      <c r="M43" s="1">
        <f>IF('AGWP calculation'!C42*'Temperature factor'!$D$17*Ecosystems!$B$3&gt;K43,'AGWP calculation'!C42*'Temperature factor'!$D$17*Ecosystems!$B$3,K43)</f>
        <v>1.0888656767808527E-12</v>
      </c>
    </row>
    <row r="44" spans="1:13">
      <c r="A44" t="s">
        <v>105</v>
      </c>
      <c r="B44" s="1">
        <f>'IPCC data'!I43*'Temperature factor'!$D$15*'Human health'!$Q$67</f>
        <v>3.4486816148944573E-3</v>
      </c>
      <c r="C44" s="1">
        <f>'IPCC data'!I43*'Temperature factor'!$D$15*'Human health'!$Q$66</f>
        <v>1.1327419500724141E-2</v>
      </c>
      <c r="D44" s="1">
        <f>IF('AGWP calculation'!C43*'Temperature factor'!$D$17*'Human health'!$Q$67&gt;B44,'AGWP calculation'!C43*'Temperature factor'!$D$17*'Human health'!$Q$67,B44)</f>
        <v>1.4931094079527538E-2</v>
      </c>
      <c r="E44" s="26">
        <f>IF('AGWP calculation'!C43*'Temperature factor'!$D$17*'Human health'!$Q$66&gt;C44,'AGWP calculation'!C43*'Temperature factor'!$D$17*'Human health'!$Q$66,C44)</f>
        <v>4.9042151503093476E-2</v>
      </c>
      <c r="F44" s="1">
        <f>'IPCC data'!I43*'Temperature factor'!$D$15*Ecosystems!$A$2</f>
        <v>1.4184237654484989E-11</v>
      </c>
      <c r="G44" s="1">
        <f>'IPCC data'!I43*'Temperature factor'!$D$15*Ecosystems!$A$2</f>
        <v>1.4184237654484989E-11</v>
      </c>
      <c r="H44" s="1">
        <f>IF('AGWP calculation'!C43*'Temperature factor'!$D$17*Ecosystems!$A$2&gt;F44,'AGWP calculation'!C43*'Temperature factor'!$D$17*Ecosystems!$A$2,F44)</f>
        <v>6.1410768089119148E-11</v>
      </c>
      <c r="I44" s="26">
        <f>IF('AGWP calculation'!C43*'Temperature factor'!$D$17*Ecosystems!$A$2&gt;G44,'AGWP calculation'!C43*'Temperature factor'!$D$17*Ecosystems!$A$2,G44)</f>
        <v>6.1410768089119148E-11</v>
      </c>
      <c r="J44" s="27">
        <v>0</v>
      </c>
      <c r="K44" s="1">
        <f>'IPCC data'!I43*'Temperature factor'!$D$15*Ecosystems!$B$3</f>
        <v>4.4086144061237132E-12</v>
      </c>
      <c r="L44" s="27">
        <v>0</v>
      </c>
      <c r="M44" s="1">
        <f>IF('AGWP calculation'!C43*'Temperature factor'!$D$17*Ecosystems!$B$3&gt;K44,'AGWP calculation'!C43*'Temperature factor'!$D$17*Ecosystems!$B$3,K44)</f>
        <v>1.9087130622293791E-11</v>
      </c>
    </row>
    <row r="45" spans="1:13">
      <c r="A45" t="s">
        <v>107</v>
      </c>
      <c r="B45" s="1">
        <f>'IPCC data'!I44*'Temperature factor'!$D$15*'Human health'!$Q$67</f>
        <v>3.0635930971022722E-4</v>
      </c>
      <c r="C45" s="1">
        <f>'IPCC data'!I44*'Temperature factor'!$D$15*'Human health'!$Q$66</f>
        <v>1.0062571169377774E-3</v>
      </c>
      <c r="D45" s="1">
        <f>IF('AGWP calculation'!C44*'Temperature factor'!$D$17*'Human health'!$Q$67&gt;B45,'AGWP calculation'!C44*'Temperature factor'!$D$17*'Human health'!$Q$67,B45)</f>
        <v>4.5627418384520246E-4</v>
      </c>
      <c r="E45" s="26">
        <f>IF('AGWP calculation'!C44*'Temperature factor'!$D$17*'Human health'!$Q$66&gt;C45,'AGWP calculation'!C44*'Temperature factor'!$D$17*'Human health'!$Q$66,C45)</f>
        <v>1.4986622903788444E-3</v>
      </c>
      <c r="F45" s="1">
        <f>'IPCC data'!I44*'Temperature factor'!$D$15*Ecosystems!$A$2</f>
        <v>1.2600389777433315E-12</v>
      </c>
      <c r="G45" s="1">
        <f>'IPCC data'!I44*'Temperature factor'!$D$15*Ecosystems!$A$2</f>
        <v>1.2600389777433315E-12</v>
      </c>
      <c r="H45" s="1">
        <f>IF('AGWP calculation'!C44*'Temperature factor'!$D$17*Ecosystems!$A$2&gt;F45,'AGWP calculation'!C44*'Temperature factor'!$D$17*Ecosystems!$A$2,F45)</f>
        <v>1.8766306032180918E-12</v>
      </c>
      <c r="I45" s="26">
        <f>IF('AGWP calculation'!C44*'Temperature factor'!$D$17*Ecosystems!$A$2&gt;G45,'AGWP calculation'!C44*'Temperature factor'!$D$17*Ecosystems!$A$2,G45)</f>
        <v>1.8766306032180918E-12</v>
      </c>
      <c r="J45" s="27">
        <v>0</v>
      </c>
      <c r="K45" s="1">
        <f>'IPCC data'!I44*'Temperature factor'!$D$15*Ecosystems!$B$3</f>
        <v>3.9163373632563012E-13</v>
      </c>
      <c r="L45" s="27">
        <v>0</v>
      </c>
      <c r="M45" s="1">
        <f>IF('AGWP calculation'!C44*'Temperature factor'!$D$17*Ecosystems!$B$3&gt;K45,'AGWP calculation'!C44*'Temperature factor'!$D$17*Ecosystems!$B$3,K45)</f>
        <v>5.832770793785961E-13</v>
      </c>
    </row>
    <row r="46" spans="1:13">
      <c r="A46" t="s">
        <v>109</v>
      </c>
      <c r="B46" s="1">
        <f>'IPCC data'!I45*'Temperature factor'!$D$15*'Human health'!$Q$67</f>
        <v>1.9767877246665497E-3</v>
      </c>
      <c r="C46" s="1">
        <f>'IPCC data'!I45*'Temperature factor'!$D$15*'Human health'!$Q$66</f>
        <v>6.492888100911357E-3</v>
      </c>
      <c r="D46" s="1">
        <f>IF('AGWP calculation'!C45*'Temperature factor'!$D$17*'Human health'!$Q$67&gt;B46,'AGWP calculation'!C45*'Temperature factor'!$D$17*'Human health'!$Q$67,B46)</f>
        <v>3.3529177989873962E-3</v>
      </c>
      <c r="E46" s="26">
        <f>IF('AGWP calculation'!C45*'Temperature factor'!$D$17*'Human health'!$Q$66&gt;C46,'AGWP calculation'!C45*'Temperature factor'!$D$17*'Human health'!$Q$66,C46)</f>
        <v>1.1012877006837649E-2</v>
      </c>
      <c r="F46" s="1">
        <f>'IPCC data'!I45*'Temperature factor'!$D$15*Ecosystems!$A$2</f>
        <v>8.1304191021985926E-12</v>
      </c>
      <c r="G46" s="1">
        <f>'IPCC data'!I45*'Temperature factor'!$D$15*Ecosystems!$A$2</f>
        <v>8.1304191021985926E-12</v>
      </c>
      <c r="H46" s="1">
        <f>IF('AGWP calculation'!C45*'Temperature factor'!$D$17*Ecosystems!$A$2&gt;F46,'AGWP calculation'!C45*'Temperature factor'!$D$17*Ecosystems!$A$2,F46)</f>
        <v>1.3790366350836779E-11</v>
      </c>
      <c r="I46" s="26">
        <f>IF('AGWP calculation'!C45*'Temperature factor'!$D$17*Ecosystems!$A$2&gt;G46,'AGWP calculation'!C45*'Temperature factor'!$D$17*Ecosystems!$A$2,G46)</f>
        <v>1.3790366350836779E-11</v>
      </c>
      <c r="J46" s="27">
        <v>0</v>
      </c>
      <c r="K46" s="1">
        <f>'IPCC data'!I45*'Temperature factor'!$D$15*Ecosystems!$B$3</f>
        <v>2.5270221533860492E-12</v>
      </c>
      <c r="L46" s="27">
        <v>0</v>
      </c>
      <c r="M46" s="1">
        <f>IF('AGWP calculation'!C45*'Temperature factor'!$D$17*Ecosystems!$B$3&gt;K46,'AGWP calculation'!C45*'Temperature factor'!$D$17*Ecosystems!$B$3,K46)</f>
        <v>4.2861949468817015E-12</v>
      </c>
    </row>
    <row r="47" spans="1:13">
      <c r="A47" t="s">
        <v>111</v>
      </c>
      <c r="B47" s="1">
        <f>'IPCC data'!I46*'Temperature factor'!$D$15*'Human health'!$Q$67</f>
        <v>1.005508907568483E-4</v>
      </c>
      <c r="C47" s="1">
        <f>'IPCC data'!I46*'Temperature factor'!$D$15*'Human health'!$Q$66</f>
        <v>3.3026595318488497E-4</v>
      </c>
      <c r="D47" s="1">
        <f>IF('AGWP calculation'!C46*'Temperature factor'!$D$17*'Human health'!$Q$67&gt;B47,'AGWP calculation'!C46*'Temperature factor'!$D$17*'Human health'!$Q$67,B47)</f>
        <v>1.5000442868940729E-4</v>
      </c>
      <c r="E47" s="26">
        <f>IF('AGWP calculation'!C46*'Temperature factor'!$D$17*'Human health'!$Q$66&gt;C47,'AGWP calculation'!C46*'Temperature factor'!$D$17*'Human health'!$Q$66,C47)</f>
        <v>4.9269932121100634E-4</v>
      </c>
      <c r="F47" s="1">
        <f>'IPCC data'!I46*'Temperature factor'!$D$15*Ecosystems!$A$2</f>
        <v>4.1356027900793701E-13</v>
      </c>
      <c r="G47" s="1">
        <f>'IPCC data'!I46*'Temperature factor'!$D$15*Ecosystems!$A$2</f>
        <v>4.1356027900793701E-13</v>
      </c>
      <c r="H47" s="1">
        <f>IF('AGWP calculation'!C46*'Temperature factor'!$D$17*Ecosystems!$A$2&gt;F47,'AGWP calculation'!C46*'Temperature factor'!$D$17*Ecosystems!$A$2,F47)</f>
        <v>6.1695995842774118E-13</v>
      </c>
      <c r="I47" s="26">
        <f>IF('AGWP calculation'!C46*'Temperature factor'!$D$17*Ecosystems!$A$2&gt;G47,'AGWP calculation'!C46*'Temperature factor'!$D$17*Ecosystems!$A$2,G47)</f>
        <v>6.1695995842774118E-13</v>
      </c>
      <c r="J47" s="27">
        <v>0</v>
      </c>
      <c r="K47" s="1">
        <f>'IPCC data'!I46*'Temperature factor'!$D$15*Ecosystems!$B$3</f>
        <v>1.2853900563760206E-13</v>
      </c>
      <c r="L47" s="27">
        <v>0</v>
      </c>
      <c r="M47" s="1">
        <f>IF('AGWP calculation'!C46*'Temperature factor'!$D$17*Ecosystems!$B$3&gt;K47,'AGWP calculation'!C46*'Temperature factor'!$D$17*Ecosystems!$B$3,K47)</f>
        <v>1.9175782491673036E-13</v>
      </c>
    </row>
    <row r="48" spans="1:13">
      <c r="A48" t="s">
        <v>113</v>
      </c>
      <c r="B48" s="1">
        <f>'IPCC data'!I47*'Temperature factor'!$D$15*'Human health'!$Q$67</f>
        <v>1.2408407795525962E-4</v>
      </c>
      <c r="C48" s="1">
        <f>'IPCC data'!I47*'Temperature factor'!$D$15*'Human health'!$Q$66</f>
        <v>4.0756224010049638E-4</v>
      </c>
      <c r="D48" s="1">
        <f>IF('AGWP calculation'!C47*'Temperature factor'!$D$17*'Human health'!$Q$67&gt;B48,'AGWP calculation'!C47*'Temperature factor'!$D$17*'Human health'!$Q$67,B48)</f>
        <v>1.8512397854053504E-4</v>
      </c>
      <c r="E48" s="26">
        <f>IF('AGWP calculation'!C47*'Temperature factor'!$D$17*'Human health'!$Q$66&gt;C48,'AGWP calculation'!C47*'Temperature factor'!$D$17*'Human health'!$Q$66,C48)</f>
        <v>6.0805177129575922E-4</v>
      </c>
      <c r="F48" s="1">
        <f>'IPCC data'!I47*'Temperature factor'!$D$15*Ecosystems!$A$2</f>
        <v>5.103509826055393E-13</v>
      </c>
      <c r="G48" s="1">
        <f>'IPCC data'!I47*'Temperature factor'!$D$15*Ecosystems!$A$2</f>
        <v>5.103509826055393E-13</v>
      </c>
      <c r="H48" s="1">
        <f>IF('AGWP calculation'!C47*'Temperature factor'!$D$17*Ecosystems!$A$2&gt;F48,'AGWP calculation'!C47*'Temperature factor'!$D$17*Ecosystems!$A$2,F48)</f>
        <v>7.6140473386178014E-13</v>
      </c>
      <c r="I48" s="26">
        <f>IF('AGWP calculation'!C47*'Temperature factor'!$D$17*Ecosystems!$A$2&gt;G48,'AGWP calculation'!C47*'Temperature factor'!$D$17*Ecosystems!$A$2,G48)</f>
        <v>7.6140473386178014E-13</v>
      </c>
      <c r="J48" s="27">
        <v>0</v>
      </c>
      <c r="K48" s="1">
        <f>'IPCC data'!I47*'Temperature factor'!$D$15*Ecosystems!$B$3</f>
        <v>1.586226027017217E-13</v>
      </c>
      <c r="L48" s="27">
        <v>0</v>
      </c>
      <c r="M48" s="1">
        <f>IF('AGWP calculation'!C47*'Temperature factor'!$D$17*Ecosystems!$B$3&gt;K48,'AGWP calculation'!C47*'Temperature factor'!$D$17*Ecosystems!$B$3,K48)</f>
        <v>2.366528226867695E-13</v>
      </c>
    </row>
    <row r="49" spans="1:13">
      <c r="A49" t="s">
        <v>115</v>
      </c>
      <c r="B49" s="1">
        <f>'IPCC data'!I48*'Temperature factor'!$D$15*'Human health'!$Q$67</f>
        <v>3.6711772029521635E-4</v>
      </c>
      <c r="C49" s="1">
        <f>'IPCC data'!I48*'Temperature factor'!$D$15*'Human health'!$Q$66</f>
        <v>1.2058220758835376E-3</v>
      </c>
      <c r="D49" s="1">
        <f>IF('AGWP calculation'!C48*'Temperature factor'!$D$17*'Human health'!$Q$67&gt;B49,'AGWP calculation'!C48*'Temperature factor'!$D$17*'Human health'!$Q$67,B49)</f>
        <v>5.4751198604642884E-4</v>
      </c>
      <c r="E49" s="26">
        <f>IF('AGWP calculation'!C48*'Temperature factor'!$D$17*'Human health'!$Q$66&gt;C49,'AGWP calculation'!C48*'Temperature factor'!$D$17*'Human health'!$Q$66,C49)</f>
        <v>1.7983387973065541E-3</v>
      </c>
      <c r="F49" s="1">
        <f>'IPCC data'!I48*'Temperature factor'!$D$15*Ecosystems!$A$2</f>
        <v>1.5099349761225956E-12</v>
      </c>
      <c r="G49" s="1">
        <f>'IPCC data'!I48*'Temperature factor'!$D$15*Ecosystems!$A$2</f>
        <v>1.5099349761225956E-12</v>
      </c>
      <c r="H49" s="1">
        <f>IF('AGWP calculation'!C48*'Temperature factor'!$D$17*Ecosystems!$A$2&gt;F49,'AGWP calculation'!C48*'Temperature factor'!$D$17*Ecosystems!$A$2,F49)</f>
        <v>2.2518866616219333E-12</v>
      </c>
      <c r="I49" s="26">
        <f>IF('AGWP calculation'!C48*'Temperature factor'!$D$17*Ecosystems!$A$2&gt;G49,'AGWP calculation'!C48*'Temperature factor'!$D$17*Ecosystems!$A$2,G49)</f>
        <v>2.2518866616219333E-12</v>
      </c>
      <c r="J49" s="27">
        <v>0</v>
      </c>
      <c r="K49" s="1">
        <f>'IPCC data'!I48*'Temperature factor'!$D$15*Ecosystems!$B$3</f>
        <v>4.693041142002662E-13</v>
      </c>
      <c r="L49" s="27">
        <v>0</v>
      </c>
      <c r="M49" s="1">
        <f>IF('AGWP calculation'!C48*'Temperature factor'!$D$17*Ecosystems!$B$3&gt;K49,'AGWP calculation'!C48*'Temperature factor'!$D$17*Ecosystems!$B$3,K49)</f>
        <v>6.9991071915276305E-13</v>
      </c>
    </row>
    <row r="50" spans="1:13">
      <c r="A50" t="s">
        <v>117</v>
      </c>
      <c r="B50" s="1">
        <f>'IPCC data'!I49*'Temperature factor'!$D$15*'Human health'!$Q$67</f>
        <v>3.2518585946895621E-5</v>
      </c>
      <c r="C50" s="1">
        <f>'IPCC data'!I49*'Temperature factor'!$D$15*'Human health'!$Q$66</f>
        <v>1.0680941464702665E-4</v>
      </c>
      <c r="D50" s="1">
        <f>IF('AGWP calculation'!C49*'Temperature factor'!$D$17*'Human health'!$Q$67&gt;B50,'AGWP calculation'!C49*'Temperature factor'!$D$17*'Human health'!$Q$67,B50)</f>
        <v>4.8191586833799178E-5</v>
      </c>
      <c r="E50" s="26">
        <f>IF('AGWP calculation'!C49*'Temperature factor'!$D$17*'Human health'!$Q$66&gt;C50,'AGWP calculation'!C49*'Temperature factor'!$D$17*'Human health'!$Q$66,C50)</f>
        <v>1.5828840740600631E-4</v>
      </c>
      <c r="F50" s="1">
        <f>'IPCC data'!I49*'Temperature factor'!$D$15*Ecosystems!$A$2</f>
        <v>1.3374715406214134E-13</v>
      </c>
      <c r="G50" s="1">
        <f>'IPCC data'!I49*'Temperature factor'!$D$15*Ecosystems!$A$2</f>
        <v>1.3374715406214134E-13</v>
      </c>
      <c r="H50" s="1">
        <f>IF('AGWP calculation'!C49*'Temperature factor'!$D$17*Ecosystems!$A$2&gt;F50,'AGWP calculation'!C49*'Temperature factor'!$D$17*Ecosystems!$A$2,F50)</f>
        <v>1.9820934401283573E-13</v>
      </c>
      <c r="I50" s="26">
        <f>IF('AGWP calculation'!C49*'Temperature factor'!$D$17*Ecosystems!$A$2&gt;G50,'AGWP calculation'!C49*'Temperature factor'!$D$17*Ecosystems!$A$2,G50)</f>
        <v>1.9820934401283573E-13</v>
      </c>
      <c r="J50" s="27">
        <v>0</v>
      </c>
      <c r="K50" s="1">
        <f>'IPCC data'!I49*'Temperature factor'!$D$15*Ecosystems!$B$3</f>
        <v>4.1570061397692577E-14</v>
      </c>
      <c r="L50" s="27">
        <v>0</v>
      </c>
      <c r="M50" s="1">
        <f>IF('AGWP calculation'!C49*'Temperature factor'!$D$17*Ecosystems!$B$3&gt;K50,'AGWP calculation'!C49*'Temperature factor'!$D$17*Ecosystems!$B$3,K50)</f>
        <v>6.1605606922908402E-14</v>
      </c>
    </row>
    <row r="51" spans="1:13">
      <c r="A51" t="s">
        <v>119</v>
      </c>
      <c r="B51" s="1">
        <f>'IPCC data'!I50*'Temperature factor'!$D$15*'Human health'!$Q$67</f>
        <v>6.1614162846749604E-5</v>
      </c>
      <c r="C51" s="1">
        <f>'IPCC data'!I50*'Temperature factor'!$D$15*'Human health'!$Q$66</f>
        <v>2.023757330154189E-4</v>
      </c>
      <c r="D51" s="1">
        <f>IF('AGWP calculation'!C50*'Temperature factor'!$D$17*'Human health'!$Q$67&gt;B51,'AGWP calculation'!C50*'Temperature factor'!$D$17*'Human health'!$Q$67,B51)</f>
        <v>9.1814449423848613E-5</v>
      </c>
      <c r="E51" s="26">
        <f>IF('AGWP calculation'!C50*'Temperature factor'!$D$17*'Human health'!$Q$66&gt;C51,'AGWP calculation'!C50*'Temperature factor'!$D$17*'Human health'!$Q$66,C51)</f>
        <v>3.0157054230817469E-4</v>
      </c>
      <c r="F51" s="1">
        <f>'IPCC data'!I50*'Temperature factor'!$D$15*Ecosystems!$A$2</f>
        <v>2.5341566032826781E-13</v>
      </c>
      <c r="G51" s="1">
        <f>'IPCC data'!I50*'Temperature factor'!$D$15*Ecosystems!$A$2</f>
        <v>2.5341566032826781E-13</v>
      </c>
      <c r="H51" s="1">
        <f>IF('AGWP calculation'!C50*'Temperature factor'!$D$17*Ecosystems!$A$2&gt;F51,'AGWP calculation'!C50*'Temperature factor'!$D$17*Ecosystems!$A$2,F51)</f>
        <v>3.7762777668979368E-13</v>
      </c>
      <c r="I51" s="26">
        <f>IF('AGWP calculation'!C50*'Temperature factor'!$D$17*Ecosystems!$A$2&gt;G51,'AGWP calculation'!C50*'Temperature factor'!$D$17*Ecosystems!$A$2,G51)</f>
        <v>3.7762777668979368E-13</v>
      </c>
      <c r="J51" s="27">
        <v>0</v>
      </c>
      <c r="K51" s="1">
        <f>'IPCC data'!I50*'Temperature factor'!$D$15*Ecosystems!$B$3</f>
        <v>7.8764326858785941E-14</v>
      </c>
      <c r="L51" s="27">
        <v>0</v>
      </c>
      <c r="M51" s="1">
        <f>IF('AGWP calculation'!C50*'Temperature factor'!$D$17*Ecosystems!$B$3&gt;K51,'AGWP calculation'!C50*'Temperature factor'!$D$17*Ecosystems!$B$3,K51)</f>
        <v>1.1737079545763858E-13</v>
      </c>
    </row>
    <row r="52" spans="1:13">
      <c r="A52" t="s">
        <v>121</v>
      </c>
      <c r="B52" s="1">
        <f>'IPCC data'!I51*'Temperature factor'!$D$15*'Human health'!$Q$67</f>
        <v>1.0097876688772852E-3</v>
      </c>
      <c r="C52" s="1">
        <f>'IPCC data'!I51*'Temperature factor'!$D$15*'Human health'!$Q$66</f>
        <v>3.3167134021971434E-3</v>
      </c>
      <c r="D52" s="1">
        <f>IF('AGWP calculation'!C51*'Temperature factor'!$D$17*'Human health'!$Q$67&gt;B52,'AGWP calculation'!C51*'Temperature factor'!$D$17*'Human health'!$Q$67,B52)</f>
        <v>1.5511645013388268E-3</v>
      </c>
      <c r="E52" s="26">
        <f>IF('AGWP calculation'!C51*'Temperature factor'!$D$17*'Human health'!$Q$66&gt;C52,'AGWP calculation'!C51*'Temperature factor'!$D$17*'Human health'!$Q$66,C52)</f>
        <v>5.0949008877510422E-3</v>
      </c>
      <c r="F52" s="1">
        <f>'IPCC data'!I51*'Temperature factor'!$D$15*Ecosystems!$A$2</f>
        <v>4.1532010998243893E-12</v>
      </c>
      <c r="G52" s="1">
        <f>'IPCC data'!I51*'Temperature factor'!$D$15*Ecosystems!$A$2</f>
        <v>4.1532010998243893E-12</v>
      </c>
      <c r="H52" s="1">
        <f>IF('AGWP calculation'!C51*'Temperature factor'!$D$17*Ecosystems!$A$2&gt;F52,'AGWP calculation'!C51*'Temperature factor'!$D$17*Ecosystems!$A$2,F52)</f>
        <v>6.3798542124521311E-12</v>
      </c>
      <c r="I52" s="26">
        <f>IF('AGWP calculation'!C51*'Temperature factor'!$D$17*Ecosystems!$A$2&gt;G52,'AGWP calculation'!C51*'Temperature factor'!$D$17*Ecosystems!$A$2,G52)</f>
        <v>6.3798542124521311E-12</v>
      </c>
      <c r="J52" s="27">
        <v>0</v>
      </c>
      <c r="K52" s="1">
        <f>'IPCC data'!I51*'Temperature factor'!$D$15*Ecosystems!$B$3</f>
        <v>1.2908598012967697E-12</v>
      </c>
      <c r="L52" s="27">
        <v>0</v>
      </c>
      <c r="M52" s="1">
        <f>IF('AGWP calculation'!C51*'Temperature factor'!$D$17*Ecosystems!$B$3&gt;K52,'AGWP calculation'!C51*'Temperature factor'!$D$17*Ecosystems!$B$3,K52)</f>
        <v>1.9829276606270137E-12</v>
      </c>
    </row>
    <row r="53" spans="1:13">
      <c r="A53" t="s">
        <v>123</v>
      </c>
      <c r="B53" s="1">
        <f>'IPCC data'!I52*'Temperature factor'!$D$15*'Human health'!$Q$67</f>
        <v>3.4401240922768525E-4</v>
      </c>
      <c r="C53" s="1">
        <f>'IPCC data'!I52*'Temperature factor'!$D$15*'Human health'!$Q$66</f>
        <v>1.1299311760027554E-3</v>
      </c>
      <c r="D53" s="1">
        <f>IF('AGWP calculation'!C52*'Temperature factor'!$D$17*'Human health'!$Q$67&gt;B53,'AGWP calculation'!C52*'Temperature factor'!$D$17*'Human health'!$Q$67,B53)</f>
        <v>5.1324112735132512E-4</v>
      </c>
      <c r="E53" s="26">
        <f>IF('AGWP calculation'!C52*'Temperature factor'!$D$17*'Human health'!$Q$66&gt;C53,'AGWP calculation'!C52*'Temperature factor'!$D$17*'Human health'!$Q$66,C53)</f>
        <v>1.6857739286295246E-3</v>
      </c>
      <c r="F53" s="1">
        <f>'IPCC data'!I52*'Temperature factor'!$D$15*Ecosystems!$A$2</f>
        <v>1.4149041034994951E-12</v>
      </c>
      <c r="G53" s="1">
        <f>'IPCC data'!I52*'Temperature factor'!$D$15*Ecosystems!$A$2</f>
        <v>1.4149041034994951E-12</v>
      </c>
      <c r="H53" s="1">
        <f>IF('AGWP calculation'!C52*'Temperature factor'!$D$17*Ecosystems!$A$2&gt;F53,'AGWP calculation'!C52*'Temperature factor'!$D$17*Ecosystems!$A$2,F53)</f>
        <v>2.1109325061976721E-12</v>
      </c>
      <c r="I53" s="26">
        <f>IF('AGWP calculation'!C52*'Temperature factor'!$D$17*Ecosystems!$A$2&gt;G53,'AGWP calculation'!C52*'Temperature factor'!$D$17*Ecosystems!$A$2,G53)</f>
        <v>2.1109325061976721E-12</v>
      </c>
      <c r="J53" s="27">
        <v>0</v>
      </c>
      <c r="K53" s="1">
        <f>'IPCC data'!I52*'Temperature factor'!$D$15*Ecosystems!$B$3</f>
        <v>4.3976749162822147E-13</v>
      </c>
      <c r="L53" s="27">
        <v>0</v>
      </c>
      <c r="M53" s="1">
        <f>IF('AGWP calculation'!C52*'Temperature factor'!$D$17*Ecosystems!$B$3&gt;K53,'AGWP calculation'!C52*'Temperature factor'!$D$17*Ecosystems!$B$3,K53)</f>
        <v>6.5610064381819542E-13</v>
      </c>
    </row>
    <row r="54" spans="1:13">
      <c r="A54" t="s">
        <v>125</v>
      </c>
      <c r="B54" s="1">
        <f>'IPCC data'!I53*'Temperature factor'!$D$15*'Human health'!$Q$67</f>
        <v>7.0599561595233911E-4</v>
      </c>
      <c r="C54" s="1">
        <f>'IPCC data'!I53*'Temperature factor'!$D$15*'Human health'!$Q$66</f>
        <v>2.3188886074683415E-3</v>
      </c>
      <c r="D54" s="1">
        <f>IF('AGWP calculation'!C53*'Temperature factor'!$D$17*'Human health'!$Q$67&gt;B54,'AGWP calculation'!C53*'Temperature factor'!$D$17*'Human health'!$Q$67,B54)</f>
        <v>1.0540480244420006E-3</v>
      </c>
      <c r="E54" s="26">
        <f>IF('AGWP calculation'!C53*'Temperature factor'!$D$17*'Human health'!$Q$66&gt;C54,'AGWP calculation'!C53*'Temperature factor'!$D$17*'Human health'!$Q$66,C54)</f>
        <v>3.4620894243174356E-3</v>
      </c>
      <c r="F54" s="1">
        <f>'IPCC data'!I53*'Temperature factor'!$D$15*Ecosystems!$A$2</f>
        <v>2.9037211079280685E-12</v>
      </c>
      <c r="G54" s="1">
        <f>'IPCC data'!I53*'Temperature factor'!$D$15*Ecosystems!$A$2</f>
        <v>2.9037211079280685E-12</v>
      </c>
      <c r="H54" s="1">
        <f>IF('AGWP calculation'!C53*'Temperature factor'!$D$17*Ecosystems!$A$2&gt;F54,'AGWP calculation'!C53*'Temperature factor'!$D$17*Ecosystems!$A$2,F54)</f>
        <v>4.3352415060162907E-12</v>
      </c>
      <c r="I54" s="26">
        <f>IF('AGWP calculation'!C53*'Temperature factor'!$D$17*Ecosystems!$A$2&gt;G54,'AGWP calculation'!C53*'Temperature factor'!$D$17*Ecosystems!$A$2,G54)</f>
        <v>4.3352415060162907E-12</v>
      </c>
      <c r="J54" s="27">
        <v>0</v>
      </c>
      <c r="K54" s="1">
        <f>'IPCC data'!I53*'Temperature factor'!$D$15*Ecosystems!$B$3</f>
        <v>9.0250791192358887E-13</v>
      </c>
      <c r="L54" s="27">
        <v>0</v>
      </c>
      <c r="M54" s="1">
        <f>IF('AGWP calculation'!C53*'Temperature factor'!$D$17*Ecosystems!$B$3&gt;K54,'AGWP calculation'!C53*'Temperature factor'!$D$17*Ecosystems!$B$3,K54)</f>
        <v>1.347439927545604E-12</v>
      </c>
    </row>
    <row r="55" spans="1:13">
      <c r="A55" t="s">
        <v>127</v>
      </c>
      <c r="B55" s="1">
        <f>'IPCC data'!I54*'Temperature factor'!$D$15*'Human health'!$Q$67</f>
        <v>0</v>
      </c>
      <c r="C55" s="1">
        <f>'IPCC data'!I54*'Temperature factor'!$D$15*'Human health'!$Q$66</f>
        <v>0</v>
      </c>
      <c r="D55" s="1">
        <f>IF('AGWP calculation'!C54*'Temperature factor'!$D$17*'Human health'!$Q$67&gt;B55,'AGWP calculation'!C54*'Temperature factor'!$D$17*'Human health'!$Q$67,B55)</f>
        <v>0</v>
      </c>
      <c r="E55" s="26">
        <f>IF('AGWP calculation'!C54*'Temperature factor'!$D$17*'Human health'!$Q$66&gt;C55,'AGWP calculation'!C54*'Temperature factor'!$D$17*'Human health'!$Q$66,C55)</f>
        <v>0</v>
      </c>
      <c r="F55" s="1">
        <f>'IPCC data'!I54*'Temperature factor'!$D$15*Ecosystems!$A$2</f>
        <v>0</v>
      </c>
      <c r="G55" s="1">
        <f>'IPCC data'!I54*'Temperature factor'!$D$15*Ecosystems!$A$2</f>
        <v>0</v>
      </c>
      <c r="H55" s="1">
        <f>IF('AGWP calculation'!C54*'Temperature factor'!$D$17*Ecosystems!$A$2&gt;F55,'AGWP calculation'!C54*'Temperature factor'!$D$17*Ecosystems!$A$2,F55)</f>
        <v>0</v>
      </c>
      <c r="I55" s="26">
        <f>IF('AGWP calculation'!C54*'Temperature factor'!$D$17*Ecosystems!$A$2&gt;G55,'AGWP calculation'!C54*'Temperature factor'!$D$17*Ecosystems!$A$2,G55)</f>
        <v>0</v>
      </c>
      <c r="J55" s="27">
        <v>0</v>
      </c>
      <c r="K55" s="1">
        <f>'IPCC data'!I54*'Temperature factor'!$D$15*Ecosystems!$B$3</f>
        <v>0</v>
      </c>
      <c r="L55" s="27">
        <v>0</v>
      </c>
      <c r="M55" s="1">
        <f>IF('AGWP calculation'!C54*'Temperature factor'!$D$17*Ecosystems!$B$3&gt;K55,'AGWP calculation'!C54*'Temperature factor'!$D$17*Ecosystems!$B$3,K55)</f>
        <v>0</v>
      </c>
    </row>
    <row r="56" spans="1:13">
      <c r="A56" t="s">
        <v>129</v>
      </c>
      <c r="B56" s="1">
        <f>'IPCC data'!I55*'Temperature factor'!$D$15*'Human health'!$Q$67</f>
        <v>0</v>
      </c>
      <c r="C56" s="1">
        <f>'IPCC data'!I55*'Temperature factor'!$D$15*'Human health'!$Q$66</f>
        <v>0</v>
      </c>
      <c r="D56" s="1">
        <f>IF('AGWP calculation'!C55*'Temperature factor'!$D$17*'Human health'!$Q$67&gt;B56,'AGWP calculation'!C55*'Temperature factor'!$D$17*'Human health'!$Q$67,B56)</f>
        <v>0</v>
      </c>
      <c r="E56" s="26">
        <f>IF('AGWP calculation'!C55*'Temperature factor'!$D$17*'Human health'!$Q$66&gt;C56,'AGWP calculation'!C55*'Temperature factor'!$D$17*'Human health'!$Q$66,C56)</f>
        <v>0</v>
      </c>
      <c r="F56" s="1">
        <f>'IPCC data'!I55*'Temperature factor'!$D$15*Ecosystems!$A$2</f>
        <v>0</v>
      </c>
      <c r="G56" s="1">
        <f>'IPCC data'!I55*'Temperature factor'!$D$15*Ecosystems!$A$2</f>
        <v>0</v>
      </c>
      <c r="H56" s="1">
        <f>IF('AGWP calculation'!C55*'Temperature factor'!$D$17*Ecosystems!$A$2&gt;F56,'AGWP calculation'!C55*'Temperature factor'!$D$17*Ecosystems!$A$2,F56)</f>
        <v>0</v>
      </c>
      <c r="I56" s="26">
        <f>IF('AGWP calculation'!C55*'Temperature factor'!$D$17*Ecosystems!$A$2&gt;G56,'AGWP calculation'!C55*'Temperature factor'!$D$17*Ecosystems!$A$2,G56)</f>
        <v>0</v>
      </c>
      <c r="J56" s="27">
        <v>0</v>
      </c>
      <c r="K56" s="1">
        <f>'IPCC data'!I55*'Temperature factor'!$D$15*Ecosystems!$B$3</f>
        <v>0</v>
      </c>
      <c r="L56" s="27">
        <v>0</v>
      </c>
      <c r="M56" s="1">
        <f>IF('AGWP calculation'!C55*'Temperature factor'!$D$17*Ecosystems!$B$3&gt;K56,'AGWP calculation'!C55*'Temperature factor'!$D$17*Ecosystems!$B$3,K56)</f>
        <v>0</v>
      </c>
    </row>
    <row r="57" spans="1:13">
      <c r="A57" t="s">
        <v>131</v>
      </c>
      <c r="B57" s="1">
        <f>'IPCC data'!I56*'Temperature factor'!$D$15*'Human health'!$Q$67</f>
        <v>0</v>
      </c>
      <c r="C57" s="1">
        <f>'IPCC data'!I56*'Temperature factor'!$D$15*'Human health'!$Q$66</f>
        <v>0</v>
      </c>
      <c r="D57" s="1">
        <f>IF('AGWP calculation'!C56*'Temperature factor'!$D$17*'Human health'!$Q$67&gt;B57,'AGWP calculation'!C56*'Temperature factor'!$D$17*'Human health'!$Q$67,B57)</f>
        <v>0</v>
      </c>
      <c r="E57" s="26">
        <f>IF('AGWP calculation'!C56*'Temperature factor'!$D$17*'Human health'!$Q$66&gt;C57,'AGWP calculation'!C56*'Temperature factor'!$D$17*'Human health'!$Q$66,C57)</f>
        <v>0</v>
      </c>
      <c r="F57" s="1">
        <f>'IPCC data'!I56*'Temperature factor'!$D$15*Ecosystems!$A$2</f>
        <v>0</v>
      </c>
      <c r="G57" s="1">
        <f>'IPCC data'!I56*'Temperature factor'!$D$15*Ecosystems!$A$2</f>
        <v>0</v>
      </c>
      <c r="H57" s="1">
        <f>IF('AGWP calculation'!C56*'Temperature factor'!$D$17*Ecosystems!$A$2&gt;F57,'AGWP calculation'!C56*'Temperature factor'!$D$17*Ecosystems!$A$2,F57)</f>
        <v>0</v>
      </c>
      <c r="I57" s="26">
        <f>IF('AGWP calculation'!C56*'Temperature factor'!$D$17*Ecosystems!$A$2&gt;G57,'AGWP calculation'!C56*'Temperature factor'!$D$17*Ecosystems!$A$2,G57)</f>
        <v>0</v>
      </c>
      <c r="J57" s="27">
        <v>0</v>
      </c>
      <c r="K57" s="1">
        <f>'IPCC data'!I56*'Temperature factor'!$D$15*Ecosystems!$B$3</f>
        <v>0</v>
      </c>
      <c r="L57" s="27">
        <v>0</v>
      </c>
      <c r="M57" s="1">
        <f>IF('AGWP calculation'!C56*'Temperature factor'!$D$17*Ecosystems!$B$3&gt;K57,'AGWP calculation'!C56*'Temperature factor'!$D$17*Ecosystems!$B$3,K57)</f>
        <v>0</v>
      </c>
    </row>
    <row r="58" spans="1:13">
      <c r="A58" t="s">
        <v>133</v>
      </c>
      <c r="B58" s="1">
        <f>'IPCC data'!I57*'Temperature factor'!$D$15*'Human health'!$Q$67</f>
        <v>0</v>
      </c>
      <c r="C58" s="1">
        <f>'IPCC data'!I57*'Temperature factor'!$D$15*'Human health'!$Q$66</f>
        <v>0</v>
      </c>
      <c r="D58" s="1">
        <f>IF('AGWP calculation'!C57*'Temperature factor'!$D$17*'Human health'!$Q$67&gt;B58,'AGWP calculation'!C57*'Temperature factor'!$D$17*'Human health'!$Q$67,B58)</f>
        <v>0</v>
      </c>
      <c r="E58" s="26">
        <f>IF('AGWP calculation'!C57*'Temperature factor'!$D$17*'Human health'!$Q$66&gt;C58,'AGWP calculation'!C57*'Temperature factor'!$D$17*'Human health'!$Q$66,C58)</f>
        <v>0</v>
      </c>
      <c r="F58" s="1">
        <f>'IPCC data'!I57*'Temperature factor'!$D$15*Ecosystems!$A$2</f>
        <v>0</v>
      </c>
      <c r="G58" s="1">
        <f>'IPCC data'!I57*'Temperature factor'!$D$15*Ecosystems!$A$2</f>
        <v>0</v>
      </c>
      <c r="H58" s="1">
        <f>IF('AGWP calculation'!C57*'Temperature factor'!$D$17*Ecosystems!$A$2&gt;F58,'AGWP calculation'!C57*'Temperature factor'!$D$17*Ecosystems!$A$2,F58)</f>
        <v>0</v>
      </c>
      <c r="I58" s="26">
        <f>IF('AGWP calculation'!C57*'Temperature factor'!$D$17*Ecosystems!$A$2&gt;G58,'AGWP calculation'!C57*'Temperature factor'!$D$17*Ecosystems!$A$2,G58)</f>
        <v>0</v>
      </c>
      <c r="J58" s="27">
        <v>0</v>
      </c>
      <c r="K58" s="1">
        <f>'IPCC data'!I57*'Temperature factor'!$D$15*Ecosystems!$B$3</f>
        <v>0</v>
      </c>
      <c r="L58" s="27">
        <v>0</v>
      </c>
      <c r="M58" s="1">
        <f>IF('AGWP calculation'!C57*'Temperature factor'!$D$17*Ecosystems!$B$3&gt;K58,'AGWP calculation'!C57*'Temperature factor'!$D$17*Ecosystems!$B$3,K58)</f>
        <v>0</v>
      </c>
    </row>
    <row r="59" spans="1:13">
      <c r="A59" t="s">
        <v>135</v>
      </c>
      <c r="B59" s="1">
        <f>'IPCC data'!I58*'Temperature factor'!$D$15*'Human health'!$Q$67</f>
        <v>0</v>
      </c>
      <c r="C59" s="1">
        <f>'IPCC data'!I58*'Temperature factor'!$D$15*'Human health'!$Q$66</f>
        <v>0</v>
      </c>
      <c r="D59" s="1">
        <f>IF('AGWP calculation'!C58*'Temperature factor'!$D$17*'Human health'!$Q$67&gt;B59,'AGWP calculation'!C58*'Temperature factor'!$D$17*'Human health'!$Q$67,B59)</f>
        <v>0</v>
      </c>
      <c r="E59" s="26">
        <f>IF('AGWP calculation'!C58*'Temperature factor'!$D$17*'Human health'!$Q$66&gt;C59,'AGWP calculation'!C58*'Temperature factor'!$D$17*'Human health'!$Q$66,C59)</f>
        <v>0</v>
      </c>
      <c r="F59" s="1">
        <f>'IPCC data'!I58*'Temperature factor'!$D$15*Ecosystems!$A$2</f>
        <v>0</v>
      </c>
      <c r="G59" s="1">
        <f>'IPCC data'!I58*'Temperature factor'!$D$15*Ecosystems!$A$2</f>
        <v>0</v>
      </c>
      <c r="H59" s="1">
        <f>IF('AGWP calculation'!C58*'Temperature factor'!$D$17*Ecosystems!$A$2&gt;F59,'AGWP calculation'!C58*'Temperature factor'!$D$17*Ecosystems!$A$2,F59)</f>
        <v>0</v>
      </c>
      <c r="I59" s="26">
        <f>IF('AGWP calculation'!C58*'Temperature factor'!$D$17*Ecosystems!$A$2&gt;G59,'AGWP calculation'!C58*'Temperature factor'!$D$17*Ecosystems!$A$2,G59)</f>
        <v>0</v>
      </c>
      <c r="J59" s="27">
        <v>0</v>
      </c>
      <c r="K59" s="1">
        <f>'IPCC data'!I58*'Temperature factor'!$D$15*Ecosystems!$B$3</f>
        <v>0</v>
      </c>
      <c r="L59" s="27">
        <v>0</v>
      </c>
      <c r="M59" s="1">
        <f>IF('AGWP calculation'!C58*'Temperature factor'!$D$17*Ecosystems!$B$3&gt;K59,'AGWP calculation'!C58*'Temperature factor'!$D$17*Ecosystems!$B$3,K59)</f>
        <v>0</v>
      </c>
    </row>
    <row r="60" spans="1:13">
      <c r="A60" t="s">
        <v>137</v>
      </c>
      <c r="B60" s="1">
        <f>'IPCC data'!I59*'Temperature factor'!$D$15*'Human health'!$Q$67</f>
        <v>0</v>
      </c>
      <c r="C60" s="1">
        <f>'IPCC data'!I59*'Temperature factor'!$D$15*'Human health'!$Q$66</f>
        <v>0</v>
      </c>
      <c r="D60" s="1">
        <f>IF('AGWP calculation'!C59*'Temperature factor'!$D$17*'Human health'!$Q$67&gt;B60,'AGWP calculation'!C59*'Temperature factor'!$D$17*'Human health'!$Q$67,B60)</f>
        <v>0</v>
      </c>
      <c r="E60" s="26">
        <f>IF('AGWP calculation'!C59*'Temperature factor'!$D$17*'Human health'!$Q$66&gt;C60,'AGWP calculation'!C59*'Temperature factor'!$D$17*'Human health'!$Q$66,C60)</f>
        <v>0</v>
      </c>
      <c r="F60" s="1">
        <f>'IPCC data'!I59*'Temperature factor'!$D$15*Ecosystems!$A$2</f>
        <v>0</v>
      </c>
      <c r="G60" s="1">
        <f>'IPCC data'!I59*'Temperature factor'!$D$15*Ecosystems!$A$2</f>
        <v>0</v>
      </c>
      <c r="H60" s="1">
        <f>IF('AGWP calculation'!C59*'Temperature factor'!$D$17*Ecosystems!$A$2&gt;F60,'AGWP calculation'!C59*'Temperature factor'!$D$17*Ecosystems!$A$2,F60)</f>
        <v>0</v>
      </c>
      <c r="I60" s="26">
        <f>IF('AGWP calculation'!C59*'Temperature factor'!$D$17*Ecosystems!$A$2&gt;G60,'AGWP calculation'!C59*'Temperature factor'!$D$17*Ecosystems!$A$2,G60)</f>
        <v>0</v>
      </c>
      <c r="J60" s="27">
        <v>0</v>
      </c>
      <c r="K60" s="1">
        <f>'IPCC data'!I59*'Temperature factor'!$D$15*Ecosystems!$B$3</f>
        <v>0</v>
      </c>
      <c r="L60" s="27">
        <v>0</v>
      </c>
      <c r="M60" s="1">
        <f>IF('AGWP calculation'!C59*'Temperature factor'!$D$17*Ecosystems!$B$3&gt;K60,'AGWP calculation'!C59*'Temperature factor'!$D$17*Ecosystems!$B$3,K60)</f>
        <v>0</v>
      </c>
    </row>
    <row r="61" spans="1:13">
      <c r="A61" t="s">
        <v>139</v>
      </c>
      <c r="B61" s="1">
        <f>'IPCC data'!I60*'Temperature factor'!$D$15*'Human health'!$Q$67</f>
        <v>4.278761308802056E-7</v>
      </c>
      <c r="C61" s="1">
        <f>'IPCC data'!I60*'Temperature factor'!$D$15*'Human health'!$Q$66</f>
        <v>1.4053870348292979E-6</v>
      </c>
      <c r="D61" s="1">
        <f>IF('AGWP calculation'!C60*'Temperature factor'!$D$17*'Human health'!$Q$67&gt;B61,'AGWP calculation'!C60*'Temperature factor'!$D$17*'Human health'!$Q$67,B61)</f>
        <v>6.0778420888834912E-7</v>
      </c>
      <c r="E61" s="26">
        <f>IF('AGWP calculation'!C60*'Temperature factor'!$D$17*'Human health'!$Q$66&gt;C61,'AGWP calculation'!C60*'Temperature factor'!$D$17*'Human health'!$Q$66,C61)</f>
        <v>1.9963068409273195E-6</v>
      </c>
      <c r="F61" s="1">
        <f>'IPCC data'!I60*'Temperature factor'!$D$15*Ecosystems!$A$2</f>
        <v>1.7598309745018596E-15</v>
      </c>
      <c r="G61" s="1">
        <f>'IPCC data'!I60*'Temperature factor'!$D$15*Ecosystems!$A$2</f>
        <v>1.7598309745018596E-15</v>
      </c>
      <c r="H61" s="1">
        <f>IF('AGWP calculation'!C60*'Temperature factor'!$D$17*Ecosystems!$A$2&gt;F61,'AGWP calculation'!C60*'Temperature factor'!$D$17*Ecosystems!$A$2,F61)</f>
        <v>2.4997829965754397E-15</v>
      </c>
      <c r="I61" s="26">
        <f>IF('AGWP calculation'!C60*'Temperature factor'!$D$17*Ecosystems!$A$2&gt;G61,'AGWP calculation'!C60*'Temperature factor'!$D$17*Ecosystems!$A$2,G61)</f>
        <v>2.4997829965754397E-15</v>
      </c>
      <c r="J61" s="27">
        <v>0</v>
      </c>
      <c r="K61" s="1">
        <f>'IPCC data'!I60*'Temperature factor'!$D$15*Ecosystems!$B$3</f>
        <v>5.4697449207490235E-16</v>
      </c>
      <c r="L61" s="27">
        <v>0</v>
      </c>
      <c r="M61" s="1">
        <f>IF('AGWP calculation'!C60*'Temperature factor'!$D$17*Ecosystems!$B$3&gt;K61,'AGWP calculation'!C60*'Temperature factor'!$D$17*Ecosystems!$B$3,K61)</f>
        <v>7.769595800166907E-16</v>
      </c>
    </row>
    <row r="62" spans="1:13">
      <c r="A62" t="s">
        <v>141</v>
      </c>
      <c r="B62" s="1">
        <f>'IPCC data'!I61*'Temperature factor'!$D$15*'Human health'!$Q$67</f>
        <v>8.5575226176041119E-7</v>
      </c>
      <c r="C62" s="1">
        <f>'IPCC data'!I61*'Temperature factor'!$D$15*'Human health'!$Q$66</f>
        <v>2.8107740696585958E-6</v>
      </c>
      <c r="D62" s="1">
        <f>IF('AGWP calculation'!C61*'Temperature factor'!$D$17*'Human health'!$Q$67&gt;B62,'AGWP calculation'!C61*'Temperature factor'!$D$17*'Human health'!$Q$67,B62)</f>
        <v>1.0709241209245509E-6</v>
      </c>
      <c r="E62" s="26">
        <f>IF('AGWP calculation'!C61*'Temperature factor'!$D$17*'Human health'!$Q$66&gt;C62,'AGWP calculation'!C61*'Temperature factor'!$D$17*'Human health'!$Q$66,C62)</f>
        <v>3.5175200629611807E-6</v>
      </c>
      <c r="F62" s="1">
        <f>'IPCC data'!I61*'Temperature factor'!$D$15*Ecosystems!$A$2</f>
        <v>3.5196619490037193E-15</v>
      </c>
      <c r="G62" s="1">
        <f>'IPCC data'!I61*'Temperature factor'!$D$15*Ecosystems!$A$2</f>
        <v>3.5196619490037193E-15</v>
      </c>
      <c r="H62" s="1">
        <f>IF('AGWP calculation'!C61*'Temperature factor'!$D$17*Ecosystems!$A$2&gt;F62,'AGWP calculation'!C61*'Temperature factor'!$D$17*Ecosystems!$A$2,F62)</f>
        <v>4.4046519619292634E-15</v>
      </c>
      <c r="I62" s="26">
        <f>IF('AGWP calculation'!C61*'Temperature factor'!$D$17*Ecosystems!$A$2&gt;G62,'AGWP calculation'!C61*'Temperature factor'!$D$17*Ecosystems!$A$2,G62)</f>
        <v>4.4046519619292634E-15</v>
      </c>
      <c r="J62" s="27">
        <v>0</v>
      </c>
      <c r="K62" s="1">
        <f>'IPCC data'!I61*'Temperature factor'!$D$15*Ecosystems!$B$3</f>
        <v>1.0939489841498047E-15</v>
      </c>
      <c r="L62" s="27">
        <v>0</v>
      </c>
      <c r="M62" s="1">
        <f>IF('AGWP calculation'!C61*'Temperature factor'!$D$17*Ecosystems!$B$3&gt;K62,'AGWP calculation'!C61*'Temperature factor'!$D$17*Ecosystems!$B$3,K62)</f>
        <v>1.3690134476266632E-15</v>
      </c>
    </row>
    <row r="63" spans="1:13">
      <c r="A63" t="s">
        <v>143</v>
      </c>
      <c r="B63" s="1">
        <f>'IPCC data'!I62*'Temperature factor'!$D$15*'Human health'!$Q$67</f>
        <v>0</v>
      </c>
      <c r="C63" s="1">
        <f>'IPCC data'!I62*'Temperature factor'!$D$15*'Human health'!$Q$66</f>
        <v>0</v>
      </c>
      <c r="D63" s="1">
        <f>IF('AGWP calculation'!C62*'Temperature factor'!$D$17*'Human health'!$Q$67&gt;B63,'AGWP calculation'!C62*'Temperature factor'!$D$17*'Human health'!$Q$67,B63)</f>
        <v>0</v>
      </c>
      <c r="E63" s="26">
        <f>IF('AGWP calculation'!C62*'Temperature factor'!$D$17*'Human health'!$Q$66&gt;C63,'AGWP calculation'!C62*'Temperature factor'!$D$17*'Human health'!$Q$66,C63)</f>
        <v>0</v>
      </c>
      <c r="F63" s="1">
        <f>'IPCC data'!I62*'Temperature factor'!$D$15*Ecosystems!$A$2</f>
        <v>0</v>
      </c>
      <c r="G63" s="1">
        <f>'IPCC data'!I62*'Temperature factor'!$D$15*Ecosystems!$A$2</f>
        <v>0</v>
      </c>
      <c r="H63" s="1">
        <f>IF('AGWP calculation'!C62*'Temperature factor'!$D$17*Ecosystems!$A$2&gt;F63,'AGWP calculation'!C62*'Temperature factor'!$D$17*Ecosystems!$A$2,F63)</f>
        <v>0</v>
      </c>
      <c r="I63" s="26">
        <f>IF('AGWP calculation'!C62*'Temperature factor'!$D$17*Ecosystems!$A$2&gt;G63,'AGWP calculation'!C62*'Temperature factor'!$D$17*Ecosystems!$A$2,G63)</f>
        <v>0</v>
      </c>
      <c r="J63" s="27">
        <v>0</v>
      </c>
      <c r="K63" s="1">
        <f>'IPCC data'!I62*'Temperature factor'!$D$15*Ecosystems!$B$3</f>
        <v>0</v>
      </c>
      <c r="L63" s="27">
        <v>0</v>
      </c>
      <c r="M63" s="1">
        <f>IF('AGWP calculation'!C62*'Temperature factor'!$D$17*Ecosystems!$B$3&gt;K63,'AGWP calculation'!C62*'Temperature factor'!$D$17*Ecosystems!$B$3,K63)</f>
        <v>0</v>
      </c>
    </row>
    <row r="64" spans="1:13">
      <c r="A64" t="s">
        <v>145</v>
      </c>
      <c r="B64" s="1">
        <f>'IPCC data'!I63*'Temperature factor'!$D$15*'Human health'!$Q$67</f>
        <v>0</v>
      </c>
      <c r="C64" s="1">
        <f>'IPCC data'!I63*'Temperature factor'!$D$15*'Human health'!$Q$66</f>
        <v>0</v>
      </c>
      <c r="D64" s="1">
        <f>IF('AGWP calculation'!C63*'Temperature factor'!$D$17*'Human health'!$Q$67&gt;B64,'AGWP calculation'!C63*'Temperature factor'!$D$17*'Human health'!$Q$67,B64)</f>
        <v>0</v>
      </c>
      <c r="E64" s="26">
        <f>IF('AGWP calculation'!C63*'Temperature factor'!$D$17*'Human health'!$Q$66&gt;C64,'AGWP calculation'!C63*'Temperature factor'!$D$17*'Human health'!$Q$66,C64)</f>
        <v>0</v>
      </c>
      <c r="F64" s="1">
        <f>'IPCC data'!I63*'Temperature factor'!$D$15*Ecosystems!$A$2</f>
        <v>0</v>
      </c>
      <c r="G64" s="1">
        <f>'IPCC data'!I63*'Temperature factor'!$D$15*Ecosystems!$A$2</f>
        <v>0</v>
      </c>
      <c r="H64" s="1">
        <f>IF('AGWP calculation'!C63*'Temperature factor'!$D$17*Ecosystems!$A$2&gt;F64,'AGWP calculation'!C63*'Temperature factor'!$D$17*Ecosystems!$A$2,F64)</f>
        <v>0</v>
      </c>
      <c r="I64" s="26">
        <f>IF('AGWP calculation'!C63*'Temperature factor'!$D$17*Ecosystems!$A$2&gt;G64,'AGWP calculation'!C63*'Temperature factor'!$D$17*Ecosystems!$A$2,G64)</f>
        <v>0</v>
      </c>
      <c r="J64" s="27">
        <v>0</v>
      </c>
      <c r="K64" s="1">
        <f>'IPCC data'!I63*'Temperature factor'!$D$15*Ecosystems!$B$3</f>
        <v>0</v>
      </c>
      <c r="L64" s="27">
        <v>0</v>
      </c>
      <c r="M64" s="1">
        <f>IF('AGWP calculation'!C63*'Temperature factor'!$D$17*Ecosystems!$B$3&gt;K64,'AGWP calculation'!C63*'Temperature factor'!$D$17*Ecosystems!$B$3,K64)</f>
        <v>0</v>
      </c>
    </row>
    <row r="65" spans="1:13">
      <c r="A65" t="s">
        <v>147</v>
      </c>
      <c r="B65" s="1">
        <f>'IPCC data'!I64*'Temperature factor'!$D$15*'Human health'!$Q$67</f>
        <v>0</v>
      </c>
      <c r="C65" s="1">
        <f>'IPCC data'!I64*'Temperature factor'!$D$15*'Human health'!$Q$66</f>
        <v>0</v>
      </c>
      <c r="D65" s="1">
        <f>IF('AGWP calculation'!C64*'Temperature factor'!$D$17*'Human health'!$Q$67&gt;B65,'AGWP calculation'!C64*'Temperature factor'!$D$17*'Human health'!$Q$67,B65)</f>
        <v>0</v>
      </c>
      <c r="E65" s="26">
        <f>IF('AGWP calculation'!C64*'Temperature factor'!$D$17*'Human health'!$Q$66&gt;C65,'AGWP calculation'!C64*'Temperature factor'!$D$17*'Human health'!$Q$66,C65)</f>
        <v>0</v>
      </c>
      <c r="F65" s="1">
        <f>'IPCC data'!I64*'Temperature factor'!$D$15*Ecosystems!$A$2</f>
        <v>0</v>
      </c>
      <c r="G65" s="1">
        <f>'IPCC data'!I64*'Temperature factor'!$D$15*Ecosystems!$A$2</f>
        <v>0</v>
      </c>
      <c r="H65" s="1">
        <f>IF('AGWP calculation'!C64*'Temperature factor'!$D$17*Ecosystems!$A$2&gt;F65,'AGWP calculation'!C64*'Temperature factor'!$D$17*Ecosystems!$A$2,F65)</f>
        <v>0</v>
      </c>
      <c r="I65" s="26">
        <f>IF('AGWP calculation'!C64*'Temperature factor'!$D$17*Ecosystems!$A$2&gt;G65,'AGWP calculation'!C64*'Temperature factor'!$D$17*Ecosystems!$A$2,G65)</f>
        <v>0</v>
      </c>
      <c r="J65" s="27">
        <v>0</v>
      </c>
      <c r="K65" s="1">
        <f>'IPCC data'!I64*'Temperature factor'!$D$15*Ecosystems!$B$3</f>
        <v>0</v>
      </c>
      <c r="L65" s="27">
        <v>0</v>
      </c>
      <c r="M65" s="1">
        <f>IF('AGWP calculation'!C64*'Temperature factor'!$D$17*Ecosystems!$B$3&gt;K65,'AGWP calculation'!C64*'Temperature factor'!$D$17*Ecosystems!$B$3,K65)</f>
        <v>0</v>
      </c>
    </row>
    <row r="66" spans="1:13">
      <c r="A66" t="s">
        <v>149</v>
      </c>
      <c r="B66" s="1">
        <f>'IPCC data'!I65*'Temperature factor'!$D$15*'Human health'!$Q$67</f>
        <v>0</v>
      </c>
      <c r="C66" s="1">
        <f>'IPCC data'!I65*'Temperature factor'!$D$15*'Human health'!$Q$66</f>
        <v>0</v>
      </c>
      <c r="D66" s="1">
        <f>IF('AGWP calculation'!C65*'Temperature factor'!$D$17*'Human health'!$Q$67&gt;B66,'AGWP calculation'!C65*'Temperature factor'!$D$17*'Human health'!$Q$67,B66)</f>
        <v>0</v>
      </c>
      <c r="E66" s="26">
        <f>IF('AGWP calculation'!C65*'Temperature factor'!$D$17*'Human health'!$Q$66&gt;C66,'AGWP calculation'!C65*'Temperature factor'!$D$17*'Human health'!$Q$66,C66)</f>
        <v>0</v>
      </c>
      <c r="F66" s="1">
        <f>'IPCC data'!I65*'Temperature factor'!$D$15*Ecosystems!$A$2</f>
        <v>0</v>
      </c>
      <c r="G66" s="1">
        <f>'IPCC data'!I65*'Temperature factor'!$D$15*Ecosystems!$A$2</f>
        <v>0</v>
      </c>
      <c r="H66" s="1">
        <f>IF('AGWP calculation'!C65*'Temperature factor'!$D$17*Ecosystems!$A$2&gt;F66,'AGWP calculation'!C65*'Temperature factor'!$D$17*Ecosystems!$A$2,F66)</f>
        <v>0</v>
      </c>
      <c r="I66" s="26">
        <f>IF('AGWP calculation'!C65*'Temperature factor'!$D$17*Ecosystems!$A$2&gt;G66,'AGWP calculation'!C65*'Temperature factor'!$D$17*Ecosystems!$A$2,G66)</f>
        <v>0</v>
      </c>
      <c r="J66" s="27">
        <v>0</v>
      </c>
      <c r="K66" s="1">
        <f>'IPCC data'!I65*'Temperature factor'!$D$15*Ecosystems!$B$3</f>
        <v>0</v>
      </c>
      <c r="L66" s="27">
        <v>0</v>
      </c>
      <c r="M66" s="1">
        <f>IF('AGWP calculation'!C65*'Temperature factor'!$D$17*Ecosystems!$B$3&gt;K66,'AGWP calculation'!C65*'Temperature factor'!$D$17*Ecosystems!$B$3,K66)</f>
        <v>0</v>
      </c>
    </row>
    <row r="67" spans="1:13">
      <c r="A67" t="s">
        <v>151</v>
      </c>
      <c r="B67" s="1">
        <f>'IPCC data'!I66*'Temperature factor'!$D$15*'Human health'!$Q$67</f>
        <v>0</v>
      </c>
      <c r="C67" s="1">
        <f>'IPCC data'!I66*'Temperature factor'!$D$15*'Human health'!$Q$66</f>
        <v>0</v>
      </c>
      <c r="D67" s="1">
        <f>IF('AGWP calculation'!C66*'Temperature factor'!$D$17*'Human health'!$Q$67&gt;B67,'AGWP calculation'!C66*'Temperature factor'!$D$17*'Human health'!$Q$67,B67)</f>
        <v>0</v>
      </c>
      <c r="E67" s="26">
        <f>IF('AGWP calculation'!C66*'Temperature factor'!$D$17*'Human health'!$Q$66&gt;C67,'AGWP calculation'!C66*'Temperature factor'!$D$17*'Human health'!$Q$66,C67)</f>
        <v>0</v>
      </c>
      <c r="F67" s="1">
        <f>'IPCC data'!I66*'Temperature factor'!$D$15*Ecosystems!$A$2</f>
        <v>0</v>
      </c>
      <c r="G67" s="1">
        <f>'IPCC data'!I66*'Temperature factor'!$D$15*Ecosystems!$A$2</f>
        <v>0</v>
      </c>
      <c r="H67" s="1">
        <f>IF('AGWP calculation'!C66*'Temperature factor'!$D$17*Ecosystems!$A$2&gt;F67,'AGWP calculation'!C66*'Temperature factor'!$D$17*Ecosystems!$A$2,F67)</f>
        <v>0</v>
      </c>
      <c r="I67" s="26">
        <f>IF('AGWP calculation'!C66*'Temperature factor'!$D$17*Ecosystems!$A$2&gt;G67,'AGWP calculation'!C66*'Temperature factor'!$D$17*Ecosystems!$A$2,G67)</f>
        <v>0</v>
      </c>
      <c r="J67" s="27">
        <v>0</v>
      </c>
      <c r="K67" s="1">
        <f>'IPCC data'!I66*'Temperature factor'!$D$15*Ecosystems!$B$3</f>
        <v>0</v>
      </c>
      <c r="L67" s="27">
        <v>0</v>
      </c>
      <c r="M67" s="1">
        <f>IF('AGWP calculation'!C66*'Temperature factor'!$D$17*Ecosystems!$B$3&gt;K67,'AGWP calculation'!C66*'Temperature factor'!$D$17*Ecosystems!$B$3,K67)</f>
        <v>0</v>
      </c>
    </row>
    <row r="68" spans="1:13">
      <c r="A68" s="19" t="s">
        <v>153</v>
      </c>
      <c r="B68" s="1"/>
      <c r="C68" s="1"/>
      <c r="D68" s="1"/>
      <c r="E68" s="26"/>
      <c r="F68" s="1"/>
      <c r="G68" s="1"/>
      <c r="H68" s="1"/>
      <c r="I68" s="26"/>
      <c r="J68" s="27"/>
      <c r="K68" s="1"/>
      <c r="L68" s="27"/>
      <c r="M68" s="1"/>
    </row>
    <row r="69" spans="1:13">
      <c r="A69" t="s">
        <v>154</v>
      </c>
      <c r="B69" s="1">
        <f>'IPCC data'!I68*'Temperature factor'!$D$15*'Human health'!$Q$67</f>
        <v>6.8460180940832892E-5</v>
      </c>
      <c r="C69" s="1">
        <f>'IPCC data'!I68*'Temperature factor'!$D$15*'Human health'!$Q$66</f>
        <v>2.2486192557268767E-4</v>
      </c>
      <c r="D69" s="1">
        <f>IF('AGWP calculation'!C68*'Temperature factor'!$D$17*'Human health'!$Q$67&gt;B69,'AGWP calculation'!C68*'Temperature factor'!$D$17*'Human health'!$Q$67,B69)</f>
        <v>1.0211562610292116E-4</v>
      </c>
      <c r="E69" s="26">
        <f>IF('AGWP calculation'!C68*'Temperature factor'!$D$17*'Human health'!$Q$66&gt;C69,'AGWP calculation'!C68*'Temperature factor'!$D$17*'Human health'!$Q$66,C69)</f>
        <v>3.3540542839652192E-4</v>
      </c>
      <c r="F69" s="1">
        <f>'IPCC data'!I68*'Temperature factor'!$D$15*Ecosystems!$A$2</f>
        <v>2.8157295592029756E-13</v>
      </c>
      <c r="G69" s="1">
        <f>'IPCC data'!I68*'Temperature factor'!$D$15*Ecosystems!$A$2</f>
        <v>2.8157295592029756E-13</v>
      </c>
      <c r="H69" s="1">
        <f>IF('AGWP calculation'!C68*'Temperature factor'!$D$17*Ecosystems!$A$2&gt;F69,'AGWP calculation'!C68*'Temperature factor'!$D$17*Ecosystems!$A$2,F69)</f>
        <v>4.1999594935779312E-13</v>
      </c>
      <c r="I69" s="26">
        <f>IF('AGWP calculation'!C68*'Temperature factor'!$D$17*Ecosystems!$A$2&gt;G69,'AGWP calculation'!C68*'Temperature factor'!$D$17*Ecosystems!$A$2,G69)</f>
        <v>4.1999594935779312E-13</v>
      </c>
      <c r="J69" s="27">
        <v>0</v>
      </c>
      <c r="K69" s="1">
        <f>'IPCC data'!I68*'Temperature factor'!$D$15*Ecosystems!$B$3</f>
        <v>8.751591873198438E-14</v>
      </c>
      <c r="L69" s="27">
        <v>0</v>
      </c>
      <c r="M69" s="1">
        <f>IF('AGWP calculation'!C68*'Temperature factor'!$D$17*Ecosystems!$B$3&gt;K69,'AGWP calculation'!C68*'Temperature factor'!$D$17*Ecosystems!$B$3,K69)</f>
        <v>1.3053928155715192E-13</v>
      </c>
    </row>
    <row r="70" spans="1:13">
      <c r="A70" t="s">
        <v>156</v>
      </c>
      <c r="B70" s="1">
        <f>'IPCC data'!I69*'Temperature factor'!$D$15*'Human health'!$Q$67</f>
        <v>7.4022570642275564E-4</v>
      </c>
      <c r="C70" s="1">
        <f>'IPCC data'!I69*'Temperature factor'!$D$15*'Human health'!$Q$66</f>
        <v>2.4313195702546854E-3</v>
      </c>
      <c r="D70" s="1">
        <f>IF('AGWP calculation'!C69*'Temperature factor'!$D$17*'Human health'!$Q$67&gt;B70,'AGWP calculation'!C69*'Temperature factor'!$D$17*'Human health'!$Q$67,B70)</f>
        <v>1.127971676016686E-3</v>
      </c>
      <c r="E70" s="26">
        <f>IF('AGWP calculation'!C69*'Temperature factor'!$D$17*'Human health'!$Q$66&gt;C70,'AGWP calculation'!C69*'Temperature factor'!$D$17*'Human health'!$Q$66,C70)</f>
        <v>3.7048964752192494E-3</v>
      </c>
      <c r="F70" s="1">
        <f>'IPCC data'!I69*'Temperature factor'!$D$15*Ecosystems!$A$2</f>
        <v>3.0445075858882173E-12</v>
      </c>
      <c r="G70" s="1">
        <f>'IPCC data'!I69*'Temperature factor'!$D$15*Ecosystems!$A$2</f>
        <v>3.0445075858882173E-12</v>
      </c>
      <c r="H70" s="1">
        <f>IF('AGWP calculation'!C69*'Temperature factor'!$D$17*Ecosystems!$A$2&gt;F70,'AGWP calculation'!C69*'Temperature factor'!$D$17*Ecosystems!$A$2,F70)</f>
        <v>4.6392854159249683E-12</v>
      </c>
      <c r="I70" s="26">
        <f>IF('AGWP calculation'!C69*'Temperature factor'!$D$17*Ecosystems!$A$2&gt;G70,'AGWP calculation'!C69*'Temperature factor'!$D$17*Ecosystems!$A$2,G70)</f>
        <v>4.6392854159249683E-12</v>
      </c>
      <c r="J70" s="27">
        <v>0</v>
      </c>
      <c r="K70" s="1">
        <f>'IPCC data'!I69*'Temperature factor'!$D$15*Ecosystems!$B$3</f>
        <v>9.462658712895812E-13</v>
      </c>
      <c r="L70" s="27">
        <v>0</v>
      </c>
      <c r="M70" s="1">
        <f>IF('AGWP calculation'!C69*'Temperature factor'!$D$17*Ecosystems!$B$3&gt;K70,'AGWP calculation'!C69*'Temperature factor'!$D$17*Ecosystems!$B$3,K70)</f>
        <v>1.4419400617064089E-12</v>
      </c>
    </row>
    <row r="71" spans="1:13">
      <c r="A71" t="s">
        <v>158</v>
      </c>
      <c r="B71" s="1">
        <f>'IPCC data'!I70*'Temperature factor'!$D$15*'Human health'!$Q$67</f>
        <v>5.1345135705624667E-6</v>
      </c>
      <c r="C71" s="1">
        <f>'IPCC data'!I70*'Temperature factor'!$D$15*'Human health'!$Q$66</f>
        <v>1.6864644417951574E-5</v>
      </c>
      <c r="D71" s="1">
        <f>IF('AGWP calculation'!C70*'Temperature factor'!$D$17*'Human health'!$Q$67&gt;B71,'AGWP calculation'!C70*'Temperature factor'!$D$17*'Human health'!$Q$67,B71)</f>
        <v>7.7885390692961483E-6</v>
      </c>
      <c r="E71" s="26">
        <f>IF('AGWP calculation'!C70*'Temperature factor'!$D$17*'Human health'!$Q$66&gt;C71,'AGWP calculation'!C70*'Temperature factor'!$D$17*'Human health'!$Q$66,C71)</f>
        <v>2.5581964120627312E-5</v>
      </c>
      <c r="F71" s="1">
        <f>'IPCC data'!I70*'Temperature factor'!$D$15*Ecosystems!$A$2</f>
        <v>2.1117971694022317E-14</v>
      </c>
      <c r="G71" s="1">
        <f>'IPCC data'!I70*'Temperature factor'!$D$15*Ecosystems!$A$2</f>
        <v>2.1117971694022317E-14</v>
      </c>
      <c r="H71" s="1">
        <f>IF('AGWP calculation'!C70*'Temperature factor'!$D$17*Ecosystems!$A$2&gt;F71,'AGWP calculation'!C70*'Temperature factor'!$D$17*Ecosystems!$A$2,F71)</f>
        <v>3.2033832483407969E-14</v>
      </c>
      <c r="I71" s="26">
        <f>IF('AGWP calculation'!C70*'Temperature factor'!$D$17*Ecosystems!$A$2&gt;G71,'AGWP calculation'!C70*'Temperature factor'!$D$17*Ecosystems!$A$2,G71)</f>
        <v>3.2033832483407969E-14</v>
      </c>
      <c r="J71" s="27">
        <v>0</v>
      </c>
      <c r="K71" s="1">
        <f>'IPCC data'!I70*'Temperature factor'!$D$15*Ecosystems!$B$3</f>
        <v>6.5636939048988286E-15</v>
      </c>
      <c r="L71" s="27">
        <v>0</v>
      </c>
      <c r="M71" s="1">
        <f>IF('AGWP calculation'!C70*'Temperature factor'!$D$17*Ecosystems!$B$3&gt;K71,'AGWP calculation'!C70*'Temperature factor'!$D$17*Ecosystems!$B$3,K71)</f>
        <v>9.9564614475457202E-15</v>
      </c>
    </row>
    <row r="72" spans="1:13">
      <c r="A72" t="s">
        <v>160</v>
      </c>
      <c r="B72" s="1">
        <f>'IPCC data'!I71*'Temperature factor'!$D$15*'Human health'!$Q$67</f>
        <v>3.8508851779218503E-6</v>
      </c>
      <c r="C72" s="1">
        <f>'IPCC data'!I71*'Temperature factor'!$D$15*'Human health'!$Q$66</f>
        <v>1.2648483313463681E-5</v>
      </c>
      <c r="D72" s="1">
        <f>IF('AGWP calculation'!C71*'Temperature factor'!$D$17*'Human health'!$Q$67&gt;B72,'AGWP calculation'!C71*'Temperature factor'!$D$17*'Human health'!$Q$67,B72)</f>
        <v>5.6884151358200185E-6</v>
      </c>
      <c r="E72" s="26">
        <f>IF('AGWP calculation'!C71*'Temperature factor'!$D$17*'Human health'!$Q$66&gt;C72,'AGWP calculation'!C71*'Temperature factor'!$D$17*'Human health'!$Q$66,C72)</f>
        <v>1.868397020456004E-5</v>
      </c>
      <c r="F72" s="1">
        <f>'IPCC data'!I71*'Temperature factor'!$D$15*Ecosystems!$A$2</f>
        <v>1.5838478770516738E-14</v>
      </c>
      <c r="G72" s="1">
        <f>'IPCC data'!I71*'Temperature factor'!$D$15*Ecosystems!$A$2</f>
        <v>1.5838478770516738E-14</v>
      </c>
      <c r="H72" s="1">
        <f>IF('AGWP calculation'!C71*'Temperature factor'!$D$17*Ecosystems!$A$2&gt;F72,'AGWP calculation'!C71*'Temperature factor'!$D$17*Ecosystems!$A$2,F72)</f>
        <v>2.3396138343234665E-14</v>
      </c>
      <c r="I72" s="26">
        <f>IF('AGWP calculation'!C71*'Temperature factor'!$D$17*Ecosystems!$A$2&gt;G72,'AGWP calculation'!C71*'Temperature factor'!$D$17*Ecosystems!$A$2,G72)</f>
        <v>2.3396138343234665E-14</v>
      </c>
      <c r="J72" s="27">
        <v>0</v>
      </c>
      <c r="K72" s="1">
        <f>'IPCC data'!I71*'Temperature factor'!$D$15*Ecosystems!$B$3</f>
        <v>4.9227704286741213E-15</v>
      </c>
      <c r="L72" s="27">
        <v>0</v>
      </c>
      <c r="M72" s="1">
        <f>IF('AGWP calculation'!C71*'Temperature factor'!$D$17*Ecosystems!$B$3&gt;K72,'AGWP calculation'!C71*'Temperature factor'!$D$17*Ecosystems!$B$3,K72)</f>
        <v>7.2717727283026661E-15</v>
      </c>
    </row>
    <row r="73" spans="1:13">
      <c r="A73" t="s">
        <v>162</v>
      </c>
      <c r="B73" s="1">
        <f>'IPCC data'!I72*'Temperature factor'!$D$15*'Human health'!$Q$67</f>
        <v>6.8460180940832896E-6</v>
      </c>
      <c r="C73" s="1">
        <f>'IPCC data'!I72*'Temperature factor'!$D$15*'Human health'!$Q$66</f>
        <v>2.2486192557268766E-5</v>
      </c>
      <c r="D73" s="1">
        <f>IF('AGWP calculation'!C72*'Temperature factor'!$D$17*'Human health'!$Q$67&gt;B73,'AGWP calculation'!C72*'Temperature factor'!$D$17*'Human health'!$Q$67,B73)</f>
        <v>1.0431079099914458E-5</v>
      </c>
      <c r="E73" s="26">
        <f>IF('AGWP calculation'!C72*'Temperature factor'!$D$17*'Human health'!$Q$66&gt;C73,'AGWP calculation'!C72*'Temperature factor'!$D$17*'Human health'!$Q$66,C73)</f>
        <v>3.4261559054816698E-5</v>
      </c>
      <c r="F73" s="1">
        <f>'IPCC data'!I72*'Temperature factor'!$D$15*Ecosystems!$A$2</f>
        <v>2.8157295592029754E-14</v>
      </c>
      <c r="G73" s="1">
        <f>'IPCC data'!I72*'Temperature factor'!$D$15*Ecosystems!$A$2</f>
        <v>2.8157295592029754E-14</v>
      </c>
      <c r="H73" s="1">
        <f>IF('AGWP calculation'!C72*'Temperature factor'!$D$17*Ecosystems!$A$2&gt;F73,'AGWP calculation'!C72*'Temperature factor'!$D$17*Ecosystems!$A$2,F73)</f>
        <v>4.2902454174635691E-14</v>
      </c>
      <c r="I73" s="26">
        <f>IF('AGWP calculation'!C72*'Temperature factor'!$D$17*Ecosystems!$A$2&gt;G73,'AGWP calculation'!C72*'Temperature factor'!$D$17*Ecosystems!$A$2,G73)</f>
        <v>4.2902454174635691E-14</v>
      </c>
      <c r="J73" s="27">
        <v>0</v>
      </c>
      <c r="K73" s="1">
        <f>'IPCC data'!I72*'Temperature factor'!$D$15*Ecosystems!$B$3</f>
        <v>8.7515918731984377E-15</v>
      </c>
      <c r="L73" s="27">
        <v>0</v>
      </c>
      <c r="M73" s="1">
        <f>IF('AGWP calculation'!C72*'Temperature factor'!$D$17*Ecosystems!$B$3&gt;K73,'AGWP calculation'!C72*'Temperature factor'!$D$17*Ecosystems!$B$3,K73)</f>
        <v>1.3334546567792174E-14</v>
      </c>
    </row>
    <row r="74" spans="1:13">
      <c r="A74" t="s">
        <v>164</v>
      </c>
      <c r="B74" s="1">
        <f>'IPCC data'!I73*'Temperature factor'!$D$15*'Human health'!$Q$67</f>
        <v>4.278761308802056E-7</v>
      </c>
      <c r="C74" s="1">
        <f>'IPCC data'!I73*'Temperature factor'!$D$15*'Human health'!$Q$66</f>
        <v>1.4053870348292979E-6</v>
      </c>
      <c r="D74" s="1">
        <f>IF('AGWP calculation'!C73*'Temperature factor'!$D$17*'Human health'!$Q$67&gt;B74,'AGWP calculation'!C73*'Temperature factor'!$D$17*'Human health'!$Q$67,B74)</f>
        <v>5.7301394522196746E-7</v>
      </c>
      <c r="E74" s="26">
        <f>IF('AGWP calculation'!C73*'Temperature factor'!$D$17*'Human health'!$Q$66&gt;C74,'AGWP calculation'!C73*'Temperature factor'!$D$17*'Human health'!$Q$66,C74)</f>
        <v>1.8821016440779302E-6</v>
      </c>
      <c r="F74" s="1">
        <f>'IPCC data'!I73*'Temperature factor'!$D$15*Ecosystems!$A$2</f>
        <v>1.7598309745018596E-15</v>
      </c>
      <c r="G74" s="1">
        <f>'IPCC data'!I73*'Temperature factor'!$D$15*Ecosystems!$A$2</f>
        <v>1.7598309745018596E-15</v>
      </c>
      <c r="H74" s="1">
        <f>IF('AGWP calculation'!C73*'Temperature factor'!$D$17*Ecosystems!$A$2&gt;F74,'AGWP calculation'!C73*'Temperature factor'!$D$17*Ecosystems!$A$2,F74)</f>
        <v>2.35677481599332E-15</v>
      </c>
      <c r="I74" s="26">
        <f>IF('AGWP calculation'!C73*'Temperature factor'!$D$17*Ecosystems!$A$2&gt;G74,'AGWP calculation'!C73*'Temperature factor'!$D$17*Ecosystems!$A$2,G74)</f>
        <v>2.35677481599332E-15</v>
      </c>
      <c r="J74" s="27">
        <v>0</v>
      </c>
      <c r="K74" s="1">
        <f>'IPCC data'!I73*'Temperature factor'!$D$15*Ecosystems!$B$3</f>
        <v>5.4697449207490235E-16</v>
      </c>
      <c r="L74" s="27">
        <v>0</v>
      </c>
      <c r="M74" s="1">
        <f>IF('AGWP calculation'!C73*'Temperature factor'!$D$17*Ecosystems!$B$3&gt;K74,'AGWP calculation'!C73*'Temperature factor'!$D$17*Ecosystems!$B$3,K74)</f>
        <v>7.3251109145738329E-16</v>
      </c>
    </row>
    <row r="75" spans="1:13">
      <c r="A75" s="19" t="s">
        <v>166</v>
      </c>
      <c r="B75" s="1"/>
      <c r="C75" s="1"/>
      <c r="D75" s="1"/>
      <c r="E75" s="26"/>
      <c r="F75" s="1"/>
      <c r="G75" s="1"/>
      <c r="H75" s="1"/>
      <c r="I75" s="26"/>
      <c r="J75" s="27"/>
      <c r="K75" s="1"/>
      <c r="L75" s="27"/>
      <c r="M75" s="1"/>
    </row>
    <row r="76" spans="1:13">
      <c r="A76" t="s">
        <v>167</v>
      </c>
      <c r="B76" s="1">
        <f>'IPCC data'!I75*'Temperature factor'!$D$15*'Human health'!$Q$67</f>
        <v>8.5575226176041119E-7</v>
      </c>
      <c r="C76" s="1">
        <f>'IPCC data'!I75*'Temperature factor'!$D$15*'Human health'!$Q$66</f>
        <v>2.8107740696585958E-6</v>
      </c>
      <c r="D76" s="1">
        <f>IF('AGWP calculation'!C75*'Temperature factor'!$D$17*'Human health'!$Q$67&gt;B76,'AGWP calculation'!C75*'Temperature factor'!$D$17*'Human health'!$Q$67,B76)</f>
        <v>1.5020753903981117E-6</v>
      </c>
      <c r="E76" s="26">
        <f>IF('AGWP calculation'!C75*'Temperature factor'!$D$17*'Human health'!$Q$66&gt;C76,'AGWP calculation'!C75*'Temperature factor'!$D$17*'Human health'!$Q$66,C76)</f>
        <v>4.9336645039278623E-6</v>
      </c>
      <c r="F76" s="1">
        <f>'IPCC data'!I75*'Temperature factor'!$D$15*Ecosystems!$A$2</f>
        <v>3.5196619490037193E-15</v>
      </c>
      <c r="G76" s="1">
        <f>'IPCC data'!I75*'Temperature factor'!$D$15*Ecosystems!$A$2</f>
        <v>3.5196619490037193E-15</v>
      </c>
      <c r="H76" s="1">
        <f>IF('AGWP calculation'!C75*'Temperature factor'!$D$17*Ecosystems!$A$2&gt;F76,'AGWP calculation'!C75*'Temperature factor'!$D$17*Ecosystems!$A$2,F76)</f>
        <v>6.1779534011904364E-15</v>
      </c>
      <c r="I76" s="26">
        <f>IF('AGWP calculation'!C75*'Temperature factor'!$D$17*Ecosystems!$A$2&gt;G76,'AGWP calculation'!C75*'Temperature factor'!$D$17*Ecosystems!$A$2,G76)</f>
        <v>6.1779534011904364E-15</v>
      </c>
      <c r="J76" s="27">
        <v>0</v>
      </c>
      <c r="K76" s="1">
        <f>'IPCC data'!I75*'Temperature factor'!$D$15*Ecosystems!$B$3</f>
        <v>1.0939489841498047E-15</v>
      </c>
      <c r="L76" s="27">
        <v>0</v>
      </c>
      <c r="M76" s="1">
        <f>IF('AGWP calculation'!C75*'Temperature factor'!$D$17*Ecosystems!$B$3&gt;K76,'AGWP calculation'!C75*'Temperature factor'!$D$17*Ecosystems!$B$3,K76)</f>
        <v>1.9201747057754058E-15</v>
      </c>
    </row>
    <row r="77" spans="1:13">
      <c r="A77" t="s">
        <v>169</v>
      </c>
      <c r="B77" s="1">
        <f>'IPCC data'!I76*'Temperature factor'!$D$15*'Human health'!$Q$67</f>
        <v>4.278761308802056E-7</v>
      </c>
      <c r="C77" s="1">
        <f>'IPCC data'!I76*'Temperature factor'!$D$15*'Human health'!$Q$66</f>
        <v>1.4053870348292979E-6</v>
      </c>
      <c r="D77" s="1">
        <f>IF('AGWP calculation'!C76*'Temperature factor'!$D$17*'Human health'!$Q$67&gt;B77,'AGWP calculation'!C76*'Temperature factor'!$D$17*'Human health'!$Q$67,B77)</f>
        <v>6.47422309468024E-7</v>
      </c>
      <c r="E77" s="26">
        <f>IF('AGWP calculation'!C76*'Temperature factor'!$D$17*'Human health'!$Q$66&gt;C77,'AGWP calculation'!C76*'Temperature factor'!$D$17*'Human health'!$Q$66,C77)</f>
        <v>2.1265007653356228E-6</v>
      </c>
      <c r="F77" s="1">
        <f>'IPCC data'!I76*'Temperature factor'!$D$15*Ecosystems!$A$2</f>
        <v>1.7598309745018596E-15</v>
      </c>
      <c r="G77" s="1">
        <f>'IPCC data'!I76*'Temperature factor'!$D$15*Ecosystems!$A$2</f>
        <v>1.7598309745018596E-15</v>
      </c>
      <c r="H77" s="1">
        <f>IF('AGWP calculation'!C76*'Temperature factor'!$D$17*Ecosystems!$A$2&gt;F77,'AGWP calculation'!C76*'Temperature factor'!$D$17*Ecosystems!$A$2,F77)</f>
        <v>2.6628123224390549E-15</v>
      </c>
      <c r="I77" s="26">
        <f>IF('AGWP calculation'!C76*'Temperature factor'!$D$17*Ecosystems!$A$2&gt;G77,'AGWP calculation'!C76*'Temperature factor'!$D$17*Ecosystems!$A$2,G77)</f>
        <v>2.6628123224390549E-15</v>
      </c>
      <c r="J77" s="27">
        <v>0</v>
      </c>
      <c r="K77" s="1">
        <f>'IPCC data'!I76*'Temperature factor'!$D$15*Ecosystems!$B$3</f>
        <v>5.4697449207490235E-16</v>
      </c>
      <c r="L77" s="27">
        <v>0</v>
      </c>
      <c r="M77" s="1">
        <f>IF('AGWP calculation'!C76*'Temperature factor'!$D$17*Ecosystems!$B$3&gt;K77,'AGWP calculation'!C76*'Temperature factor'!$D$17*Ecosystems!$B$3,K77)</f>
        <v>8.2763085697430087E-16</v>
      </c>
    </row>
    <row r="78" spans="1:13">
      <c r="A78" t="s">
        <v>171</v>
      </c>
      <c r="B78" s="1">
        <f>'IPCC data'!I77*'Temperature factor'!$D$15*'Human health'!$Q$67</f>
        <v>1.608814252109573E-4</v>
      </c>
      <c r="C78" s="1">
        <f>'IPCC data'!I77*'Temperature factor'!$D$15*'Human health'!$Q$66</f>
        <v>5.2842552509581601E-4</v>
      </c>
      <c r="D78" s="1">
        <f>IF('AGWP calculation'!C77*'Temperature factor'!$D$17*'Human health'!$Q$67&gt;B78,'AGWP calculation'!C77*'Temperature factor'!$D$17*'Human health'!$Q$67,B78)</f>
        <v>2.3969091463084784E-4</v>
      </c>
      <c r="E78" s="26">
        <f>IF('AGWP calculation'!C77*'Temperature factor'!$D$17*'Human health'!$Q$66&gt;C78,'AGWP calculation'!C77*'Temperature factor'!$D$17*'Human health'!$Q$66,C78)</f>
        <v>7.8728042879045628E-4</v>
      </c>
      <c r="F78" s="1">
        <f>'IPCC data'!I77*'Temperature factor'!$D$15*Ecosystems!$A$2</f>
        <v>6.616964464126992E-13</v>
      </c>
      <c r="G78" s="1">
        <f>'IPCC data'!I77*'Temperature factor'!$D$15*Ecosystems!$A$2</f>
        <v>6.616964464126992E-13</v>
      </c>
      <c r="H78" s="1">
        <f>IF('AGWP calculation'!C77*'Temperature factor'!$D$17*Ecosystems!$A$2&gt;F78,'AGWP calculation'!C77*'Temperature factor'!$D$17*Ecosystems!$A$2,F78)</f>
        <v>9.8583553844499126E-13</v>
      </c>
      <c r="I78" s="26">
        <f>IF('AGWP calculation'!C77*'Temperature factor'!$D$17*Ecosystems!$A$2&gt;G78,'AGWP calculation'!C77*'Temperature factor'!$D$17*Ecosystems!$A$2,G78)</f>
        <v>9.8583553844499126E-13</v>
      </c>
      <c r="J78" s="27">
        <v>0</v>
      </c>
      <c r="K78" s="1">
        <f>'IPCC data'!I77*'Temperature factor'!$D$15*Ecosystems!$B$3</f>
        <v>2.0566240902016328E-13</v>
      </c>
      <c r="L78" s="27">
        <v>0</v>
      </c>
      <c r="M78" s="1">
        <f>IF('AGWP calculation'!C77*'Temperature factor'!$D$17*Ecosystems!$B$3&gt;K78,'AGWP calculation'!C77*'Temperature factor'!$D$17*Ecosystems!$B$3,K78)</f>
        <v>3.064083430302E-13</v>
      </c>
    </row>
    <row r="79" spans="1:13">
      <c r="A79" t="s">
        <v>173</v>
      </c>
      <c r="B79" s="1">
        <f>'IPCC data'!I78*'Temperature factor'!$D$15*'Human health'!$Q$67</f>
        <v>9.88393862333275E-5</v>
      </c>
      <c r="C79" s="1">
        <f>'IPCC data'!I78*'Temperature factor'!$D$15*'Human health'!$Q$66</f>
        <v>3.2464440504556785E-4</v>
      </c>
      <c r="D79" s="1">
        <f>IF('AGWP calculation'!C78*'Temperature factor'!$D$17*'Human health'!$Q$67&gt;B79,'AGWP calculation'!C78*'Temperature factor'!$D$17*'Human health'!$Q$67,B79)</f>
        <v>1.4750053685475321E-4</v>
      </c>
      <c r="E79" s="26">
        <f>IF('AGWP calculation'!C78*'Temperature factor'!$D$17*'Human health'!$Q$66&gt;C79,'AGWP calculation'!C78*'Temperature factor'!$D$17*'Human health'!$Q$66,C79)</f>
        <v>4.844751253116024E-4</v>
      </c>
      <c r="F79" s="1">
        <f>'IPCC data'!I78*'Temperature factor'!$D$15*Ecosystems!$A$2</f>
        <v>4.065209551099296E-13</v>
      </c>
      <c r="G79" s="1">
        <f>'IPCC data'!I78*'Temperature factor'!$D$15*Ecosystems!$A$2</f>
        <v>4.065209551099296E-13</v>
      </c>
      <c r="H79" s="1">
        <f>IF('AGWP calculation'!C78*'Temperature factor'!$D$17*Ecosystems!$A$2&gt;F79,'AGWP calculation'!C78*'Temperature factor'!$D$17*Ecosystems!$A$2,F79)</f>
        <v>6.0666158913482945E-13</v>
      </c>
      <c r="I79" s="26">
        <f>IF('AGWP calculation'!C78*'Temperature factor'!$D$17*Ecosystems!$A$2&gt;G79,'AGWP calculation'!C78*'Temperature factor'!$D$17*Ecosystems!$A$2,G79)</f>
        <v>6.0666158913482945E-13</v>
      </c>
      <c r="J79" s="27">
        <v>0</v>
      </c>
      <c r="K79" s="1">
        <f>'IPCC data'!I78*'Temperature factor'!$D$15*Ecosystems!$B$3</f>
        <v>1.2635110766930245E-13</v>
      </c>
      <c r="L79" s="27">
        <v>0</v>
      </c>
      <c r="M79" s="1">
        <f>IF('AGWP calculation'!C78*'Temperature factor'!$D$17*Ecosystems!$B$3&gt;K79,'AGWP calculation'!C78*'Temperature factor'!$D$17*Ecosystems!$B$3,K79)</f>
        <v>1.8855698040677134E-13</v>
      </c>
    </row>
    <row r="80" spans="1:13">
      <c r="A80" t="s">
        <v>175</v>
      </c>
      <c r="B80" s="1">
        <f>'IPCC data'!I79*'Temperature factor'!$D$15*'Human health'!$Q$67</f>
        <v>7.4878322904035975E-4</v>
      </c>
      <c r="C80" s="1">
        <f>'IPCC data'!I79*'Temperature factor'!$D$15*'Human health'!$Q$66</f>
        <v>2.4594273109512714E-3</v>
      </c>
      <c r="D80" s="1">
        <f>IF('AGWP calculation'!C79*'Temperature factor'!$D$17*'Human health'!$Q$67&gt;B80,'AGWP calculation'!C79*'Temperature factor'!$D$17*'Human health'!$Q$67,B80)</f>
        <v>1.117821726505541E-3</v>
      </c>
      <c r="E80" s="26">
        <f>IF('AGWP calculation'!C79*'Temperature factor'!$D$17*'Human health'!$Q$66&gt;C80,'AGWP calculation'!C79*'Temperature factor'!$D$17*'Human health'!$Q$66,C80)</f>
        <v>3.671558304618822E-3</v>
      </c>
      <c r="F80" s="1">
        <f>'IPCC data'!I79*'Temperature factor'!$D$15*Ecosystems!$A$2</f>
        <v>3.0797042053782543E-12</v>
      </c>
      <c r="G80" s="1">
        <f>'IPCC data'!I79*'Temperature factor'!$D$15*Ecosystems!$A$2</f>
        <v>3.0797042053782543E-12</v>
      </c>
      <c r="H80" s="1">
        <f>IF('AGWP calculation'!C79*'Temperature factor'!$D$17*Ecosystems!$A$2&gt;F80,'AGWP calculation'!C79*'Temperature factor'!$D$17*Ecosystems!$A$2,F80)</f>
        <v>4.5975392322745787E-12</v>
      </c>
      <c r="I80" s="26">
        <f>IF('AGWP calculation'!C79*'Temperature factor'!$D$17*Ecosystems!$A$2&gt;G80,'AGWP calculation'!C79*'Temperature factor'!$D$17*Ecosystems!$A$2,G80)</f>
        <v>4.5975392322745787E-12</v>
      </c>
      <c r="J80" s="27">
        <v>0</v>
      </c>
      <c r="K80" s="1">
        <f>'IPCC data'!I79*'Temperature factor'!$D$15*Ecosystems!$B$3</f>
        <v>9.5720536113107916E-13</v>
      </c>
      <c r="L80" s="27">
        <v>0</v>
      </c>
      <c r="M80" s="1">
        <f>IF('AGWP calculation'!C79*'Temperature factor'!$D$17*Ecosystems!$B$3&gt;K80,'AGWP calculation'!C79*'Temperature factor'!$D$17*Ecosystems!$B$3,K80)</f>
        <v>1.4289648965177746E-12</v>
      </c>
    </row>
    <row r="81" spans="1:13">
      <c r="A81" t="s">
        <v>177</v>
      </c>
      <c r="B81" s="1">
        <f>'IPCC data'!I80*'Temperature factor'!$D$15*'Human health'!$Q$67</f>
        <v>2.6913408632364931E-3</v>
      </c>
      <c r="C81" s="1">
        <f>'IPCC data'!I80*'Temperature factor'!$D$15*'Human health'!$Q$66</f>
        <v>8.8398844490762841E-3</v>
      </c>
      <c r="D81" s="1">
        <f>IF('AGWP calculation'!C80*'Temperature factor'!$D$17*'Human health'!$Q$67&gt;B81,'AGWP calculation'!C80*'Temperature factor'!$D$17*'Human health'!$Q$67,B81)</f>
        <v>5.1147173491455904E-3</v>
      </c>
      <c r="E81" s="26">
        <f>IF('AGWP calculation'!C80*'Temperature factor'!$D$17*'Human health'!$Q$66&gt;C81,'AGWP calculation'!C80*'Temperature factor'!$D$17*'Human health'!$Q$66,C81)</f>
        <v>1.6799622438668328E-2</v>
      </c>
      <c r="F81" s="1">
        <f>'IPCC data'!I80*'Temperature factor'!$D$15*Ecosystems!$A$2</f>
        <v>1.1069336829616698E-11</v>
      </c>
      <c r="G81" s="1">
        <f>'IPCC data'!I80*'Temperature factor'!$D$15*Ecosystems!$A$2</f>
        <v>1.1069336829616698E-11</v>
      </c>
      <c r="H81" s="1">
        <f>IF('AGWP calculation'!C80*'Temperature factor'!$D$17*Ecosystems!$A$2&gt;F81,'AGWP calculation'!C80*'Temperature factor'!$D$17*Ecosystems!$A$2,F81)</f>
        <v>2.1036550924988414E-11</v>
      </c>
      <c r="I81" s="26">
        <f>IF('AGWP calculation'!C80*'Temperature factor'!$D$17*Ecosystems!$A$2&gt;G81,'AGWP calculation'!C80*'Temperature factor'!$D$17*Ecosystems!$A$2,G81)</f>
        <v>2.1036550924988414E-11</v>
      </c>
      <c r="J81" s="27">
        <v>0</v>
      </c>
      <c r="K81" s="1">
        <f>'IPCC data'!I80*'Temperature factor'!$D$15*Ecosystems!$B$3</f>
        <v>3.4404695551511359E-12</v>
      </c>
      <c r="L81" s="27">
        <v>0</v>
      </c>
      <c r="M81" s="1">
        <f>IF('AGWP calculation'!C80*'Temperature factor'!$D$17*Ecosystems!$B$3&gt;K81,'AGWP calculation'!C80*'Temperature factor'!$D$17*Ecosystems!$B$3,K81)</f>
        <v>6.5383874496585615E-12</v>
      </c>
    </row>
    <row r="82" spans="1:13">
      <c r="A82" t="s">
        <v>179</v>
      </c>
      <c r="B82" s="1">
        <f>'IPCC data'!I81*'Temperature factor'!$D$15*'Human health'!$Q$67</f>
        <v>7.4022570642275556E-5</v>
      </c>
      <c r="C82" s="1">
        <f>'IPCC data'!I81*'Temperature factor'!$D$15*'Human health'!$Q$66</f>
        <v>2.4313195702546853E-4</v>
      </c>
      <c r="D82" s="1">
        <f>IF('AGWP calculation'!C81*'Temperature factor'!$D$17*'Human health'!$Q$67&gt;B82,'AGWP calculation'!C81*'Temperature factor'!$D$17*'Human health'!$Q$67,B82)</f>
        <v>1.107240152489522E-4</v>
      </c>
      <c r="E82" s="26">
        <f>IF('AGWP calculation'!C81*'Temperature factor'!$D$17*'Human health'!$Q$66&gt;C82,'AGWP calculation'!C81*'Temperature factor'!$D$17*'Human health'!$Q$66,C82)</f>
        <v>3.636802435204916E-4</v>
      </c>
      <c r="F82" s="1">
        <f>'IPCC data'!I81*'Temperature factor'!$D$15*Ecosystems!$A$2</f>
        <v>3.0445075858882174E-13</v>
      </c>
      <c r="G82" s="1">
        <f>'IPCC data'!I81*'Temperature factor'!$D$15*Ecosystems!$A$2</f>
        <v>3.0445075858882174E-13</v>
      </c>
      <c r="H82" s="1">
        <f>IF('AGWP calculation'!C81*'Temperature factor'!$D$17*Ecosystems!$A$2&gt;F82,'AGWP calculation'!C81*'Temperature factor'!$D$17*Ecosystems!$A$2,F82)</f>
        <v>4.5540178007937745E-13</v>
      </c>
      <c r="I82" s="26">
        <f>IF('AGWP calculation'!C81*'Temperature factor'!$D$17*Ecosystems!$A$2&gt;G82,'AGWP calculation'!C81*'Temperature factor'!$D$17*Ecosystems!$A$2,G82)</f>
        <v>4.5540178007937745E-13</v>
      </c>
      <c r="J82" s="27">
        <v>0</v>
      </c>
      <c r="K82" s="1">
        <f>'IPCC data'!I81*'Temperature factor'!$D$15*Ecosystems!$B$3</f>
        <v>9.4626587128958108E-14</v>
      </c>
      <c r="L82" s="27">
        <v>0</v>
      </c>
      <c r="M82" s="1">
        <f>IF('AGWP calculation'!C81*'Temperature factor'!$D$17*Ecosystems!$B$3&gt;K82,'AGWP calculation'!C81*'Temperature factor'!$D$17*Ecosystems!$B$3,K82)</f>
        <v>1.4154379651115788E-13</v>
      </c>
    </row>
    <row r="83" spans="1:13">
      <c r="A83" t="s">
        <v>181</v>
      </c>
      <c r="B83" s="1">
        <f>'IPCC data'!I82*'Temperature factor'!$D$15*'Human health'!$Q$67</f>
        <v>1.7542921366088431E-5</v>
      </c>
      <c r="C83" s="1">
        <f>'IPCC data'!I82*'Temperature factor'!$D$15*'Human health'!$Q$66</f>
        <v>5.7620868428001217E-5</v>
      </c>
      <c r="D83" s="1">
        <f>IF('AGWP calculation'!C82*'Temperature factor'!$D$17*'Human health'!$Q$67&gt;B83,'AGWP calculation'!C82*'Temperature factor'!$D$17*'Human health'!$Q$67,B83)</f>
        <v>2.6216778831470075E-5</v>
      </c>
      <c r="E83" s="26">
        <f>IF('AGWP calculation'!C82*'Temperature factor'!$D$17*'Human health'!$Q$66&gt;C83,'AGWP calculation'!C82*'Temperature factor'!$D$17*'Human health'!$Q$66,C83)</f>
        <v>8.6110718513183007E-5</v>
      </c>
      <c r="F83" s="1">
        <f>'IPCC data'!I82*'Temperature factor'!$D$15*Ecosystems!$A$2</f>
        <v>7.2153069954576256E-14</v>
      </c>
      <c r="G83" s="1">
        <f>'IPCC data'!I82*'Temperature factor'!$D$15*Ecosystems!$A$2</f>
        <v>7.2153069954576256E-14</v>
      </c>
      <c r="H83" s="1">
        <f>IF('AGWP calculation'!C82*'Temperature factor'!$D$17*Ecosystems!$A$2&gt;F83,'AGWP calculation'!C82*'Temperature factor'!$D$17*Ecosystems!$A$2,F83)</f>
        <v>1.0782816827004291E-13</v>
      </c>
      <c r="I83" s="26">
        <f>IF('AGWP calculation'!C82*'Temperature factor'!$D$17*Ecosystems!$A$2&gt;G83,'AGWP calculation'!C82*'Temperature factor'!$D$17*Ecosystems!$A$2,G83)</f>
        <v>1.0782816827004291E-13</v>
      </c>
      <c r="J83" s="27">
        <v>0</v>
      </c>
      <c r="K83" s="1">
        <f>'IPCC data'!I82*'Temperature factor'!$D$15*Ecosystems!$B$3</f>
        <v>2.2425954175070997E-14</v>
      </c>
      <c r="L83" s="27">
        <v>0</v>
      </c>
      <c r="M83" s="1">
        <f>IF('AGWP calculation'!C82*'Temperature factor'!$D$17*Ecosystems!$B$3&gt;K83,'AGWP calculation'!C82*'Temperature factor'!$D$17*Ecosystems!$B$3,K83)</f>
        <v>3.3514160408256581E-14</v>
      </c>
    </row>
    <row r="84" spans="1:13">
      <c r="A84" t="s">
        <v>183</v>
      </c>
      <c r="B84" s="1">
        <f>'IPCC data'!I83*'Temperature factor'!$D$15*'Human health'!$Q$67</f>
        <v>7.8729208081957817E-5</v>
      </c>
      <c r="C84" s="1">
        <f>'IPCC data'!I83*'Temperature factor'!$D$15*'Human health'!$Q$66</f>
        <v>2.5859121440859078E-4</v>
      </c>
      <c r="D84" s="1">
        <f>IF('AGWP calculation'!C83*'Temperature factor'!$D$17*'Human health'!$Q$67&gt;B84,'AGWP calculation'!C83*'Temperature factor'!$D$17*'Human health'!$Q$67,B84)</f>
        <v>1.1688721788489878E-4</v>
      </c>
      <c r="E84" s="26">
        <f>IF('AGWP calculation'!C83*'Temperature factor'!$D$17*'Human health'!$Q$66&gt;C84,'AGWP calculation'!C83*'Temperature factor'!$D$17*'Human health'!$Q$66,C84)</f>
        <v>3.8392368420919439E-4</v>
      </c>
      <c r="F84" s="1">
        <f>'IPCC data'!I83*'Temperature factor'!$D$15*Ecosystems!$A$2</f>
        <v>3.2380889930834214E-13</v>
      </c>
      <c r="G84" s="1">
        <f>'IPCC data'!I83*'Temperature factor'!$D$15*Ecosystems!$A$2</f>
        <v>3.2380889930834214E-13</v>
      </c>
      <c r="H84" s="1">
        <f>IF('AGWP calculation'!C83*'Temperature factor'!$D$17*Ecosystems!$A$2&gt;F84,'AGWP calculation'!C83*'Temperature factor'!$D$17*Ecosystems!$A$2,F84)</f>
        <v>4.8075069327665745E-13</v>
      </c>
      <c r="I84" s="26">
        <f>IF('AGWP calculation'!C83*'Temperature factor'!$D$17*Ecosystems!$A$2&gt;G84,'AGWP calculation'!C83*'Temperature factor'!$D$17*Ecosystems!$A$2,G84)</f>
        <v>4.8075069327665745E-13</v>
      </c>
      <c r="J84" s="27">
        <v>0</v>
      </c>
      <c r="K84" s="1">
        <f>'IPCC data'!I83*'Temperature factor'!$D$15*Ecosystems!$B$3</f>
        <v>1.0064330654178202E-13</v>
      </c>
      <c r="L84" s="27">
        <v>0</v>
      </c>
      <c r="M84" s="1">
        <f>IF('AGWP calculation'!C83*'Temperature factor'!$D$17*Ecosystems!$B$3&gt;K84,'AGWP calculation'!C83*'Temperature factor'!$D$17*Ecosystems!$B$3,K84)</f>
        <v>1.4942251277517732E-13</v>
      </c>
    </row>
    <row r="85" spans="1:13">
      <c r="A85" t="s">
        <v>185</v>
      </c>
      <c r="B85" s="1">
        <f>'IPCC data'!I84*'Temperature factor'!$D$15*'Human health'!$Q$67</f>
        <v>6.2897791239390215E-4</v>
      </c>
      <c r="C85" s="1">
        <f>'IPCC data'!I84*'Temperature factor'!$D$15*'Human health'!$Q$66</f>
        <v>2.0659189411990678E-3</v>
      </c>
      <c r="D85" s="1">
        <f>IF('AGWP calculation'!C84*'Temperature factor'!$D$17*'Human health'!$Q$67&gt;B85,'AGWP calculation'!C84*'Temperature factor'!$D$17*'Human health'!$Q$67,B85)</f>
        <v>9.4508216588768518E-4</v>
      </c>
      <c r="E85" s="26">
        <f>IF('AGWP calculation'!C84*'Temperature factor'!$D$17*'Human health'!$Q$66&gt;C85,'AGWP calculation'!C84*'Temperature factor'!$D$17*'Human health'!$Q$66,C85)</f>
        <v>3.1041839610324242E-3</v>
      </c>
      <c r="F85" s="1">
        <f>'IPCC data'!I84*'Temperature factor'!$D$15*Ecosystems!$A$2</f>
        <v>2.5869515325177337E-12</v>
      </c>
      <c r="G85" s="1">
        <f>'IPCC data'!I84*'Temperature factor'!$D$15*Ecosystems!$A$2</f>
        <v>2.5869515325177337E-12</v>
      </c>
      <c r="H85" s="1">
        <f>IF('AGWP calculation'!C84*'Temperature factor'!$D$17*Ecosystems!$A$2&gt;F85,'AGWP calculation'!C84*'Temperature factor'!$D$17*Ecosystems!$A$2,F85)</f>
        <v>3.8870709276468209E-12</v>
      </c>
      <c r="I85" s="26">
        <f>IF('AGWP calculation'!C84*'Temperature factor'!$D$17*Ecosystems!$A$2&gt;G85,'AGWP calculation'!C84*'Temperature factor'!$D$17*Ecosystems!$A$2,G85)</f>
        <v>3.8870709276468209E-12</v>
      </c>
      <c r="J85" s="27">
        <v>0</v>
      </c>
      <c r="K85" s="1">
        <f>'IPCC data'!I84*'Temperature factor'!$D$15*Ecosystems!$B$3</f>
        <v>8.0405250335010644E-13</v>
      </c>
      <c r="L85" s="27">
        <v>0</v>
      </c>
      <c r="M85" s="1">
        <f>IF('AGWP calculation'!C84*'Temperature factor'!$D$17*Ecosystems!$B$3&gt;K85,'AGWP calculation'!C84*'Temperature factor'!$D$17*Ecosystems!$B$3,K85)</f>
        <v>1.2081436667010389E-12</v>
      </c>
    </row>
    <row r="86" spans="1:13">
      <c r="A86" s="19" t="s">
        <v>187</v>
      </c>
      <c r="B86" s="1"/>
      <c r="C86" s="1"/>
      <c r="D86" s="1"/>
      <c r="E86" s="26"/>
      <c r="F86" s="1"/>
      <c r="G86" s="1"/>
      <c r="H86" s="1"/>
      <c r="I86" s="26"/>
      <c r="J86" s="27"/>
      <c r="K86" s="1"/>
      <c r="L86" s="27"/>
      <c r="M86" s="1"/>
    </row>
    <row r="87" spans="1:13">
      <c r="A87" t="s">
        <v>188</v>
      </c>
      <c r="B87" s="1">
        <f>'IPCC data'!I86*'Temperature factor'!$D$15*'Human health'!$Q$67</f>
        <v>6.8888057071713098E-3</v>
      </c>
      <c r="C87" s="1">
        <f>'IPCC data'!I86*'Temperature factor'!$D$15*'Human health'!$Q$66</f>
        <v>2.2626731260751699E-2</v>
      </c>
      <c r="D87" s="1">
        <f>IF('AGWP calculation'!C86*'Temperature factor'!$D$17*'Human health'!$Q$67&gt;B87,'AGWP calculation'!C86*'Temperature factor'!$D$17*'Human health'!$Q$67,B87)</f>
        <v>4.8840116755526339E-2</v>
      </c>
      <c r="E87" s="26">
        <f>IF('AGWP calculation'!C86*'Temperature factor'!$D$17*'Human health'!$Q$66&gt;C87,'AGWP calculation'!C86*'Temperature factor'!$D$17*'Human health'!$Q$66,C87)</f>
        <v>0.1604185461959857</v>
      </c>
      <c r="F87" s="1">
        <f>'IPCC data'!I86*'Temperature factor'!$D$15*Ecosystems!$A$2</f>
        <v>2.8333278689479943E-11</v>
      </c>
      <c r="G87" s="1">
        <f>'IPCC data'!I86*'Temperature factor'!$D$15*Ecosystems!$A$2</f>
        <v>2.8333278689479943E-11</v>
      </c>
      <c r="H87" s="1">
        <f>IF('AGWP calculation'!C86*'Temperature factor'!$D$17*Ecosystems!$A$2&gt;F87,'AGWP calculation'!C86*'Temperature factor'!$D$17*Ecosystems!$A$2,F87)</f>
        <v>2.0087671188352976E-10</v>
      </c>
      <c r="I87" s="26">
        <f>IF('AGWP calculation'!C86*'Temperature factor'!$D$17*Ecosystems!$A$2&gt;G87,'AGWP calculation'!C86*'Temperature factor'!$D$17*Ecosystems!$A$2,G87)</f>
        <v>2.0087671188352976E-10</v>
      </c>
      <c r="J87" s="27">
        <v>0</v>
      </c>
      <c r="K87" s="1">
        <f>'IPCC data'!I86*'Temperature factor'!$D$15*Ecosystems!$B$3</f>
        <v>8.8062893224059285E-12</v>
      </c>
      <c r="L87" s="27">
        <v>0</v>
      </c>
      <c r="M87" s="1">
        <f>IF('AGWP calculation'!C86*'Temperature factor'!$D$17*Ecosystems!$B$3&gt;K87,'AGWP calculation'!C86*'Temperature factor'!$D$17*Ecosystems!$B$3,K87)</f>
        <v>6.2434653693529528E-11</v>
      </c>
    </row>
    <row r="88" spans="1:13">
      <c r="A88" t="s">
        <v>190</v>
      </c>
      <c r="B88" s="1">
        <f>'IPCC data'!I87*'Temperature factor'!$D$15*'Human health'!$Q$67</f>
        <v>1.0055089075684831E-2</v>
      </c>
      <c r="C88" s="1">
        <f>'IPCC data'!I87*'Temperature factor'!$D$15*'Human health'!$Q$66</f>
        <v>3.3026595318488498E-2</v>
      </c>
      <c r="D88" s="1">
        <f>IF('AGWP calculation'!C87*'Temperature factor'!$D$17*'Human health'!$Q$67&gt;B88,'AGWP calculation'!C87*'Temperature factor'!$D$17*'Human health'!$Q$67,B88)</f>
        <v>0.1309664775537617</v>
      </c>
      <c r="E88" s="26">
        <f>IF('AGWP calculation'!C87*'Temperature factor'!$D$17*'Human health'!$Q$66&gt;C88,'AGWP calculation'!C87*'Temperature factor'!$D$17*'Human health'!$Q$66,C88)</f>
        <v>0.43016793007986387</v>
      </c>
      <c r="F88" s="1">
        <f>'IPCC data'!I87*'Temperature factor'!$D$15*Ecosystems!$A$2</f>
        <v>4.1356027900793703E-11</v>
      </c>
      <c r="G88" s="1">
        <f>'IPCC data'!I87*'Temperature factor'!$D$15*Ecosystems!$A$2</f>
        <v>4.1356027900793703E-11</v>
      </c>
      <c r="H88" s="1">
        <f>IF('AGWP calculation'!C87*'Temperature factor'!$D$17*Ecosystems!$A$2&gt;F88,'AGWP calculation'!C87*'Temperature factor'!$D$17*Ecosystems!$A$2,F88)</f>
        <v>5.3865791332267748E-10</v>
      </c>
      <c r="I88" s="26">
        <f>IF('AGWP calculation'!C87*'Temperature factor'!$D$17*Ecosystems!$A$2&gt;G88,'AGWP calculation'!C87*'Temperature factor'!$D$17*Ecosystems!$A$2,G88)</f>
        <v>5.3865791332267748E-10</v>
      </c>
      <c r="J88" s="27">
        <v>0</v>
      </c>
      <c r="K88" s="1">
        <f>'IPCC data'!I87*'Temperature factor'!$D$15*Ecosystems!$B$3</f>
        <v>1.2853900563760205E-11</v>
      </c>
      <c r="L88" s="27">
        <v>0</v>
      </c>
      <c r="M88" s="1">
        <f>IF('AGWP calculation'!C87*'Temperature factor'!$D$17*Ecosystems!$B$3&gt;K88,'AGWP calculation'!C87*'Temperature factor'!$D$17*Ecosystems!$B$3,K88)</f>
        <v>1.6742070278948085E-10</v>
      </c>
    </row>
    <row r="89" spans="1:13">
      <c r="A89" t="s">
        <v>192</v>
      </c>
      <c r="B89" s="1">
        <f>'IPCC data'!I88*'Temperature factor'!$D$15*'Human health'!$Q$67</f>
        <v>7.4450446773155765E-3</v>
      </c>
      <c r="C89" s="1">
        <f>'IPCC data'!I88*'Temperature factor'!$D$15*'Human health'!$Q$66</f>
        <v>2.4453734406029784E-2</v>
      </c>
      <c r="D89" s="1">
        <f>IF('AGWP calculation'!C88*'Temperature factor'!$D$17*'Human health'!$Q$67&gt;B89,'AGWP calculation'!C88*'Temperature factor'!$D$17*'Human health'!$Q$67,B89)</f>
        <v>6.7541812340155605E-2</v>
      </c>
      <c r="E89" s="26">
        <f>IF('AGWP calculation'!C88*'Temperature factor'!$D$17*'Human health'!$Q$66&gt;C89,'AGWP calculation'!C88*'Temperature factor'!$D$17*'Human health'!$Q$66,C89)</f>
        <v>0.22184548405740356</v>
      </c>
      <c r="F89" s="1">
        <f>'IPCC data'!I88*'Temperature factor'!$D$15*Ecosystems!$A$2</f>
        <v>3.0621058956332357E-11</v>
      </c>
      <c r="G89" s="1">
        <f>'IPCC data'!I88*'Temperature factor'!$D$15*Ecosystems!$A$2</f>
        <v>3.0621058956332357E-11</v>
      </c>
      <c r="H89" s="1">
        <f>IF('AGWP calculation'!C88*'Temperature factor'!$D$17*Ecosystems!$A$2&gt;F89,'AGWP calculation'!C88*'Temperature factor'!$D$17*Ecosystems!$A$2,F89)</f>
        <v>2.7779575641595244E-10</v>
      </c>
      <c r="I89" s="26">
        <f>IF('AGWP calculation'!C88*'Temperature factor'!$D$17*Ecosystems!$A$2&gt;G89,'AGWP calculation'!C88*'Temperature factor'!$D$17*Ecosystems!$A$2,G89)</f>
        <v>2.7779575641595244E-10</v>
      </c>
      <c r="J89" s="27">
        <v>0</v>
      </c>
      <c r="K89" s="1">
        <f>'IPCC data'!I88*'Temperature factor'!$D$15*Ecosystems!$B$3</f>
        <v>9.5173561621033006E-12</v>
      </c>
      <c r="L89" s="27">
        <v>0</v>
      </c>
      <c r="M89" s="1">
        <f>IF('AGWP calculation'!C88*'Temperature factor'!$D$17*Ecosystems!$B$3&gt;K89,'AGWP calculation'!C88*'Temperature factor'!$D$17*Ecosystems!$B$3,K89)</f>
        <v>8.6341924291444676E-11</v>
      </c>
    </row>
    <row r="90" spans="1:13">
      <c r="A90" t="s">
        <v>194</v>
      </c>
      <c r="B90" s="1">
        <f>'IPCC data'!I89*'Temperature factor'!$D$15*'Human health'!$Q$67</f>
        <v>1.7500133753000407E-3</v>
      </c>
      <c r="C90" s="1">
        <f>'IPCC data'!I89*'Temperature factor'!$D$15*'Human health'!$Q$66</f>
        <v>5.7480329724518284E-3</v>
      </c>
      <c r="D90" s="1">
        <f>IF('AGWP calculation'!C89*'Temperature factor'!$D$17*'Human health'!$Q$67&gt;B90,'AGWP calculation'!C89*'Temperature factor'!$D$17*'Human health'!$Q$67,B90)</f>
        <v>2.7889387386228299E-3</v>
      </c>
      <c r="E90" s="26">
        <f>IF('AGWP calculation'!C89*'Temperature factor'!$D$17*'Human health'!$Q$66&gt;C90,'AGWP calculation'!C89*'Temperature factor'!$D$17*'Human health'!$Q$66,C90)</f>
        <v>9.1604510308406807E-3</v>
      </c>
      <c r="F90" s="1">
        <f>'IPCC data'!I89*'Temperature factor'!$D$15*Ecosystems!$A$2</f>
        <v>7.1977086857126058E-12</v>
      </c>
      <c r="G90" s="1">
        <f>'IPCC data'!I89*'Temperature factor'!$D$15*Ecosystems!$A$2</f>
        <v>7.1977086857126058E-12</v>
      </c>
      <c r="H90" s="1">
        <f>IF('AGWP calculation'!C89*'Temperature factor'!$D$17*Ecosystems!$A$2&gt;F90,'AGWP calculation'!C89*'Temperature factor'!$D$17*Ecosystems!$A$2,F90)</f>
        <v>1.1470751518950082E-11</v>
      </c>
      <c r="I90" s="26">
        <f>IF('AGWP calculation'!C89*'Temperature factor'!$D$17*Ecosystems!$A$2&gt;G90,'AGWP calculation'!C89*'Temperature factor'!$D$17*Ecosystems!$A$2,G90)</f>
        <v>1.1470751518950082E-11</v>
      </c>
      <c r="J90" s="27">
        <v>0</v>
      </c>
      <c r="K90" s="1">
        <f>'IPCC data'!I89*'Temperature factor'!$D$15*Ecosystems!$B$3</f>
        <v>2.2371256725863505E-12</v>
      </c>
      <c r="L90" s="27">
        <v>0</v>
      </c>
      <c r="M90" s="1">
        <f>IF('AGWP calculation'!C89*'Temperature factor'!$D$17*Ecosystems!$B$3&gt;K90,'AGWP calculation'!C89*'Temperature factor'!$D$17*Ecosystems!$B$3,K90)</f>
        <v>3.5652335802142148E-12</v>
      </c>
    </row>
    <row r="91" spans="1:13">
      <c r="A91" t="s">
        <v>196</v>
      </c>
      <c r="B91" s="1">
        <f>'IPCC data'!I90*'Temperature factor'!$D$15*'Human health'!$Q$67</f>
        <v>2.8368187477357627E-3</v>
      </c>
      <c r="C91" s="1">
        <f>'IPCC data'!I90*'Temperature factor'!$D$15*'Human health'!$Q$66</f>
        <v>9.3177160409182447E-3</v>
      </c>
      <c r="D91" s="1">
        <f>IF('AGWP calculation'!C90*'Temperature factor'!$D$17*'Human health'!$Q$67&gt;B91,'AGWP calculation'!C90*'Temperature factor'!$D$17*'Human health'!$Q$67,B91)</f>
        <v>4.1954626029198548E-2</v>
      </c>
      <c r="E91" s="26">
        <f>IF('AGWP calculation'!C90*'Temperature factor'!$D$17*'Human health'!$Q$66&gt;C91,'AGWP calculation'!C90*'Temperature factor'!$D$17*'Human health'!$Q$66,C91)</f>
        <v>0.13780270320583837</v>
      </c>
      <c r="F91" s="1">
        <f>'IPCC data'!I90*'Temperature factor'!$D$15*Ecosystems!$A$2</f>
        <v>1.166767936094733E-11</v>
      </c>
      <c r="G91" s="1">
        <f>'IPCC data'!I90*'Temperature factor'!$D$15*Ecosystems!$A$2</f>
        <v>1.166767936094733E-11</v>
      </c>
      <c r="H91" s="1">
        <f>IF('AGWP calculation'!C90*'Temperature factor'!$D$17*Ecosystems!$A$2&gt;F91,'AGWP calculation'!C90*'Temperature factor'!$D$17*Ecosystems!$A$2,F91)</f>
        <v>1.7255706752779098E-10</v>
      </c>
      <c r="I91" s="26">
        <f>IF('AGWP calculation'!C90*'Temperature factor'!$D$17*Ecosystems!$A$2&gt;G91,'AGWP calculation'!C90*'Temperature factor'!$D$17*Ecosystems!$A$2,G91)</f>
        <v>1.7255706752779098E-10</v>
      </c>
      <c r="J91" s="27">
        <v>0</v>
      </c>
      <c r="K91" s="1">
        <f>'IPCC data'!I90*'Temperature factor'!$D$15*Ecosystems!$B$3</f>
        <v>3.6264408824566024E-12</v>
      </c>
      <c r="L91" s="27">
        <v>0</v>
      </c>
      <c r="M91" s="1">
        <f>IF('AGWP calculation'!C90*'Temperature factor'!$D$17*Ecosystems!$B$3&gt;K91,'AGWP calculation'!C90*'Temperature factor'!$D$17*Ecosystems!$B$3,K91)</f>
        <v>5.3632602069448549E-11</v>
      </c>
    </row>
    <row r="92" spans="1:13">
      <c r="A92" t="s">
        <v>198</v>
      </c>
      <c r="B92" s="1">
        <f>'IPCC data'!I91*'Temperature factor'!$D$15*'Human health'!$Q$67</f>
        <v>4.7494250527702819E-3</v>
      </c>
      <c r="C92" s="1">
        <f>'IPCC data'!I91*'Temperature factor'!$D$15*'Human health'!$Q$66</f>
        <v>1.5599796086605206E-2</v>
      </c>
      <c r="D92" s="1">
        <f>IF('AGWP calculation'!C91*'Temperature factor'!$D$17*'Human health'!$Q$67&gt;B92,'AGWP calculation'!C91*'Temperature factor'!$D$17*'Human health'!$Q$67,B92)</f>
        <v>6.786849222512055E-2</v>
      </c>
      <c r="E92" s="26">
        <f>IF('AGWP calculation'!C91*'Temperature factor'!$D$17*'Human health'!$Q$66&gt;C92,'AGWP calculation'!C91*'Temperature factor'!$D$17*'Human health'!$Q$66,C92)</f>
        <v>0.22291848542797502</v>
      </c>
      <c r="F92" s="1">
        <f>'IPCC data'!I91*'Temperature factor'!$D$15*Ecosystems!$A$2</f>
        <v>1.9534123816970643E-11</v>
      </c>
      <c r="G92" s="1">
        <f>'IPCC data'!I91*'Temperature factor'!$D$15*Ecosystems!$A$2</f>
        <v>1.9534123816970643E-11</v>
      </c>
      <c r="H92" s="1">
        <f>IF('AGWP calculation'!C91*'Temperature factor'!$D$17*Ecosystems!$A$2&gt;F92,'AGWP calculation'!C91*'Temperature factor'!$D$17*Ecosystems!$A$2,F92)</f>
        <v>2.7913937280120244E-10</v>
      </c>
      <c r="I92" s="26">
        <f>IF('AGWP calculation'!C91*'Temperature factor'!$D$17*Ecosystems!$A$2&gt;G92,'AGWP calculation'!C91*'Temperature factor'!$D$17*Ecosystems!$A$2,G92)</f>
        <v>2.7913937280120244E-10</v>
      </c>
      <c r="J92" s="27">
        <v>0</v>
      </c>
      <c r="K92" s="1">
        <f>'IPCC data'!I91*'Temperature factor'!$D$15*Ecosystems!$B$3</f>
        <v>6.0714168620314165E-12</v>
      </c>
      <c r="L92" s="27">
        <v>0</v>
      </c>
      <c r="M92" s="1">
        <f>IF('AGWP calculation'!C91*'Temperature factor'!$D$17*Ecosystems!$B$3&gt;K92,'AGWP calculation'!C91*'Temperature factor'!$D$17*Ecosystems!$B$3,K92)</f>
        <v>8.6759534789562928E-11</v>
      </c>
    </row>
    <row r="93" spans="1:13">
      <c r="A93" t="s">
        <v>200</v>
      </c>
      <c r="B93" s="1">
        <f>'IPCC data'!I92*'Temperature factor'!$D$15*'Human health'!$Q$67</f>
        <v>3.9364604040978916E-3</v>
      </c>
      <c r="C93" s="1">
        <f>'IPCC data'!I92*'Temperature factor'!$D$15*'Human health'!$Q$66</f>
        <v>1.2929560720429542E-2</v>
      </c>
      <c r="D93" s="1">
        <f>IF('AGWP calculation'!C92*'Temperature factor'!$D$17*'Human health'!$Q$67&gt;B93,'AGWP calculation'!C92*'Temperature factor'!$D$17*'Human health'!$Q$67,B93)</f>
        <v>5.0740075233179312E-2</v>
      </c>
      <c r="E93" s="26">
        <f>IF('AGWP calculation'!C92*'Temperature factor'!$D$17*'Human health'!$Q$66&gt;C93,'AGWP calculation'!C92*'Temperature factor'!$D$17*'Human health'!$Q$66,C93)</f>
        <v>0.16665908362843029</v>
      </c>
      <c r="F93" s="1">
        <f>'IPCC data'!I92*'Temperature factor'!$D$15*Ecosystems!$A$2</f>
        <v>1.619044496541711E-11</v>
      </c>
      <c r="G93" s="1">
        <f>'IPCC data'!I92*'Temperature factor'!$D$15*Ecosystems!$A$2</f>
        <v>1.619044496541711E-11</v>
      </c>
      <c r="H93" s="1">
        <f>IF('AGWP calculation'!C92*'Temperature factor'!$D$17*Ecosystems!$A$2&gt;F93,'AGWP calculation'!C92*'Temperature factor'!$D$17*Ecosystems!$A$2,F93)</f>
        <v>2.0869113652171371E-10</v>
      </c>
      <c r="I93" s="26">
        <f>IF('AGWP calculation'!C92*'Temperature factor'!$D$17*Ecosystems!$A$2&gt;G93,'AGWP calculation'!C92*'Temperature factor'!$D$17*Ecosystems!$A$2,G93)</f>
        <v>2.0869113652171371E-10</v>
      </c>
      <c r="J93" s="27">
        <v>0</v>
      </c>
      <c r="K93" s="1">
        <f>'IPCC data'!I92*'Temperature factor'!$D$15*Ecosystems!$B$3</f>
        <v>5.0321653270891017E-12</v>
      </c>
      <c r="L93" s="27">
        <v>0</v>
      </c>
      <c r="M93" s="1">
        <f>IF('AGWP calculation'!C92*'Temperature factor'!$D$17*Ecosystems!$B$3&gt;K93,'AGWP calculation'!C92*'Temperature factor'!$D$17*Ecosystems!$B$3,K93)</f>
        <v>6.486346135134345E-11</v>
      </c>
    </row>
    <row r="94" spans="1:13">
      <c r="A94" t="s">
        <v>202</v>
      </c>
      <c r="B94" s="1">
        <f>'IPCC data'!I93*'Temperature factor'!$D$15*'Human health'!$Q$67</f>
        <v>3.8080975648338293E-3</v>
      </c>
      <c r="C94" s="1">
        <f>'IPCC data'!I93*'Temperature factor'!$D$15*'Human health'!$Q$66</f>
        <v>1.2507944609980752E-2</v>
      </c>
      <c r="D94" s="1">
        <f>IF('AGWP calculation'!C93*'Temperature factor'!$D$17*'Human health'!$Q$67&gt;B94,'AGWP calculation'!C93*'Temperature factor'!$D$17*'Human health'!$Q$67,B94)</f>
        <v>4.8059011393216645E-2</v>
      </c>
      <c r="E94" s="26">
        <f>IF('AGWP calculation'!C93*'Temperature factor'!$D$17*'Human health'!$Q$66&gt;C94,'AGWP calculation'!C93*'Temperature factor'!$D$17*'Human health'!$Q$66,C94)</f>
        <v>0.15785295473200886</v>
      </c>
      <c r="F94" s="1">
        <f>'IPCC data'!I93*'Temperature factor'!$D$15*Ecosystems!$A$2</f>
        <v>1.566249567306655E-11</v>
      </c>
      <c r="G94" s="1">
        <f>'IPCC data'!I93*'Temperature factor'!$D$15*Ecosystems!$A$2</f>
        <v>1.566249567306655E-11</v>
      </c>
      <c r="H94" s="1">
        <f>IF('AGWP calculation'!C93*'Temperature factor'!$D$17*Ecosystems!$A$2&gt;F94,'AGWP calculation'!C93*'Temperature factor'!$D$17*Ecosystems!$A$2,F94)</f>
        <v>1.9766406852313871E-10</v>
      </c>
      <c r="I94" s="26">
        <f>IF('AGWP calculation'!C93*'Temperature factor'!$D$17*Ecosystems!$A$2&gt;G94,'AGWP calculation'!C93*'Temperature factor'!$D$17*Ecosystems!$A$2,G94)</f>
        <v>1.9766406852313871E-10</v>
      </c>
      <c r="J94" s="27">
        <v>0</v>
      </c>
      <c r="K94" s="1">
        <f>'IPCC data'!I93*'Temperature factor'!$D$15*Ecosystems!$B$3</f>
        <v>4.8680729794666307E-12</v>
      </c>
      <c r="L94" s="27">
        <v>0</v>
      </c>
      <c r="M94" s="1">
        <f>IF('AGWP calculation'!C93*'Temperature factor'!$D$17*Ecosystems!$B$3&gt;K94,'AGWP calculation'!C93*'Temperature factor'!$D$17*Ecosystems!$B$3,K94)</f>
        <v>6.1436129405840417E-11</v>
      </c>
    </row>
    <row r="95" spans="1:13">
      <c r="A95" t="s">
        <v>204</v>
      </c>
      <c r="B95" s="1">
        <f>'IPCC data'!I94*'Temperature factor'!$D$15*'Human health'!$Q$67</f>
        <v>4.0819382885971612E-3</v>
      </c>
      <c r="C95" s="1">
        <f>'IPCC data'!I94*'Temperature factor'!$D$15*'Human health'!$Q$66</f>
        <v>1.3407392312271503E-2</v>
      </c>
      <c r="D95" s="1">
        <f>IF('AGWP calculation'!C94*'Temperature factor'!$D$17*'Human health'!$Q$67&gt;B95,'AGWP calculation'!C94*'Temperature factor'!$D$17*'Human health'!$Q$67,B95)</f>
        <v>5.3049736199291007E-2</v>
      </c>
      <c r="E95" s="26">
        <f>IF('AGWP calculation'!C94*'Temperature factor'!$D$17*'Human health'!$Q$66&gt;C95,'AGWP calculation'!C94*'Temperature factor'!$D$17*'Human health'!$Q$66,C95)</f>
        <v>0.17424531558286827</v>
      </c>
      <c r="F95" s="1">
        <f>'IPCC data'!I94*'Temperature factor'!$D$15*Ecosystems!$A$2</f>
        <v>1.6788787496747741E-11</v>
      </c>
      <c r="G95" s="1">
        <f>'IPCC data'!I94*'Temperature factor'!$D$15*Ecosystems!$A$2</f>
        <v>1.6788787496747741E-11</v>
      </c>
      <c r="H95" s="1">
        <f>IF('AGWP calculation'!C94*'Temperature factor'!$D$17*Ecosystems!$A$2&gt;F95,'AGWP calculation'!C94*'Temperature factor'!$D$17*Ecosystems!$A$2,F95)</f>
        <v>2.1819064494346123E-10</v>
      </c>
      <c r="I95" s="26">
        <f>IF('AGWP calculation'!C94*'Temperature factor'!$D$17*Ecosystems!$A$2&gt;G95,'AGWP calculation'!C94*'Temperature factor'!$D$17*Ecosystems!$A$2,G95)</f>
        <v>2.1819064494346123E-10</v>
      </c>
      <c r="J95" s="27">
        <v>0</v>
      </c>
      <c r="K95" s="1">
        <f>'IPCC data'!I94*'Temperature factor'!$D$15*Ecosystems!$B$3</f>
        <v>5.2181366543945686E-12</v>
      </c>
      <c r="L95" s="27">
        <v>0</v>
      </c>
      <c r="M95" s="1">
        <f>IF('AGWP calculation'!C94*'Temperature factor'!$D$17*Ecosystems!$B$3&gt;K95,'AGWP calculation'!C94*'Temperature factor'!$D$17*Ecosystems!$B$3,K95)</f>
        <v>6.7816011266210925E-11</v>
      </c>
    </row>
    <row r="96" spans="1:13">
      <c r="A96" t="s">
        <v>206</v>
      </c>
      <c r="B96" s="1">
        <f>'IPCC data'!I95*'Temperature factor'!$D$15*'Human health'!$Q$67</f>
        <v>3.9364604040978916E-3</v>
      </c>
      <c r="C96" s="1">
        <f>'IPCC data'!I95*'Temperature factor'!$D$15*'Human health'!$Q$66</f>
        <v>1.2929560720429542E-2</v>
      </c>
      <c r="D96" s="1">
        <f>IF('AGWP calculation'!C95*'Temperature factor'!$D$17*'Human health'!$Q$67&gt;B96,'AGWP calculation'!C95*'Temperature factor'!$D$17*'Human health'!$Q$67,B96)</f>
        <v>4.9607248610411776E-2</v>
      </c>
      <c r="E96" s="26">
        <f>IF('AGWP calculation'!C95*'Temperature factor'!$D$17*'Human health'!$Q$66&gt;C96,'AGWP calculation'!C95*'Temperature factor'!$D$17*'Human health'!$Q$66,C96)</f>
        <v>0.16293824076423069</v>
      </c>
      <c r="F96" s="1">
        <f>'IPCC data'!I95*'Temperature factor'!$D$15*Ecosystems!$A$2</f>
        <v>1.619044496541711E-11</v>
      </c>
      <c r="G96" s="1">
        <f>'IPCC data'!I95*'Temperature factor'!$D$15*Ecosystems!$A$2</f>
        <v>1.619044496541711E-11</v>
      </c>
      <c r="H96" s="1">
        <f>IF('AGWP calculation'!C95*'Temperature factor'!$D$17*Ecosystems!$A$2&gt;F96,'AGWP calculation'!C95*'Temperature factor'!$D$17*Ecosystems!$A$2,F96)</f>
        <v>2.0403188297703586E-10</v>
      </c>
      <c r="I96" s="26">
        <f>IF('AGWP calculation'!C95*'Temperature factor'!$D$17*Ecosystems!$A$2&gt;G96,'AGWP calculation'!C95*'Temperature factor'!$D$17*Ecosystems!$A$2,G96)</f>
        <v>2.0403188297703586E-10</v>
      </c>
      <c r="J96" s="27">
        <v>0</v>
      </c>
      <c r="K96" s="1">
        <f>'IPCC data'!I95*'Temperature factor'!$D$15*Ecosystems!$B$3</f>
        <v>5.0321653270891017E-12</v>
      </c>
      <c r="L96" s="27">
        <v>0</v>
      </c>
      <c r="M96" s="1">
        <f>IF('AGWP calculation'!C95*'Temperature factor'!$D$17*Ecosystems!$B$3&gt;K96,'AGWP calculation'!C95*'Temperature factor'!$D$17*Ecosystems!$B$3,K96)</f>
        <v>6.3415314979348986E-11</v>
      </c>
    </row>
    <row r="97" spans="1:13">
      <c r="A97" t="s">
        <v>208</v>
      </c>
      <c r="B97" s="1">
        <f>'IPCC data'!I96*'Temperature factor'!$D$15*'Human health'!$Q$67</f>
        <v>8.5575226176041119E-7</v>
      </c>
      <c r="C97" s="1">
        <f>'IPCC data'!I96*'Temperature factor'!$D$15*'Human health'!$Q$66</f>
        <v>2.8107740696585958E-6</v>
      </c>
      <c r="D97" s="1">
        <f>IF('AGWP calculation'!C96*'Temperature factor'!$D$17*'Human health'!$Q$67&gt;B97,'AGWP calculation'!C96*'Temperature factor'!$D$17*'Human health'!$Q$67,B97)</f>
        <v>1.1891430173902483E-6</v>
      </c>
      <c r="E97" s="26">
        <f>IF('AGWP calculation'!C96*'Temperature factor'!$D$17*'Human health'!$Q$66&gt;C97,'AGWP calculation'!C96*'Temperature factor'!$D$17*'Human health'!$Q$66,C97)</f>
        <v>3.9058177322491034E-6</v>
      </c>
      <c r="F97" s="1">
        <f>'IPCC data'!I96*'Temperature factor'!$D$15*Ecosystems!$A$2</f>
        <v>3.5196619490037193E-15</v>
      </c>
      <c r="G97" s="1">
        <f>'IPCC data'!I96*'Temperature factor'!$D$15*Ecosystems!$A$2</f>
        <v>3.5196619490037193E-15</v>
      </c>
      <c r="H97" s="1">
        <f>IF('AGWP calculation'!C96*'Temperature factor'!$D$17*Ecosystems!$A$2&gt;F97,'AGWP calculation'!C96*'Temperature factor'!$D$17*Ecosystems!$A$2,F97)</f>
        <v>4.8908797759084683E-15</v>
      </c>
      <c r="I97" s="26">
        <f>IF('AGWP calculation'!C96*'Temperature factor'!$D$17*Ecosystems!$A$2&gt;G97,'AGWP calculation'!C96*'Temperature factor'!$D$17*Ecosystems!$A$2,G97)</f>
        <v>4.8908797759084683E-15</v>
      </c>
      <c r="J97" s="27">
        <v>0</v>
      </c>
      <c r="K97" s="1">
        <f>'IPCC data'!I96*'Temperature factor'!$D$15*Ecosystems!$B$3</f>
        <v>1.0939489841498047E-15</v>
      </c>
      <c r="L97" s="27">
        <v>0</v>
      </c>
      <c r="M97" s="1">
        <f>IF('AGWP calculation'!C96*'Temperature factor'!$D$17*Ecosystems!$B$3&gt;K97,'AGWP calculation'!C96*'Temperature factor'!$D$17*Ecosystems!$B$3,K97)</f>
        <v>1.5201383087283079E-15</v>
      </c>
    </row>
    <row r="98" spans="1:13">
      <c r="A98" t="s">
        <v>210</v>
      </c>
      <c r="B98" s="1">
        <f>'IPCC data'!I97*'Temperature factor'!$D$15*'Human health'!$Q$67</f>
        <v>3.6583409190257578E-3</v>
      </c>
      <c r="C98" s="1">
        <f>'IPCC data'!I97*'Temperature factor'!$D$15*'Human health'!$Q$66</f>
        <v>1.2016059147790498E-2</v>
      </c>
      <c r="D98" s="1">
        <f>IF('AGWP calculation'!C97*'Temperature factor'!$D$17*'Human health'!$Q$67&gt;B98,'AGWP calculation'!C97*'Temperature factor'!$D$17*'Human health'!$Q$67,B98)</f>
        <v>4.8920982262049752E-2</v>
      </c>
      <c r="E98" s="26">
        <f>IF('AGWP calculation'!C97*'Temperature factor'!$D$17*'Human health'!$Q$66&gt;C98,'AGWP calculation'!C97*'Temperature factor'!$D$17*'Human health'!$Q$66,C98)</f>
        <v>0.16068415422183915</v>
      </c>
      <c r="F98" s="1">
        <f>'IPCC data'!I97*'Temperature factor'!$D$15*Ecosystems!$A$2</f>
        <v>1.5046554831990901E-11</v>
      </c>
      <c r="G98" s="1">
        <f>'IPCC data'!I97*'Temperature factor'!$D$15*Ecosystems!$A$2</f>
        <v>1.5046554831990901E-11</v>
      </c>
      <c r="H98" s="1">
        <f>IF('AGWP calculation'!C97*'Temperature factor'!$D$17*Ecosystems!$A$2&gt;F98,'AGWP calculation'!C97*'Temperature factor'!$D$17*Ecosystems!$A$2,F98)</f>
        <v>2.0120930726073841E-10</v>
      </c>
      <c r="I98" s="26">
        <f>IF('AGWP calculation'!C97*'Temperature factor'!$D$17*Ecosystems!$A$2&gt;G98,'AGWP calculation'!C97*'Temperature factor'!$D$17*Ecosystems!$A$2,G98)</f>
        <v>2.0120930726073841E-10</v>
      </c>
      <c r="J98" s="27">
        <v>0</v>
      </c>
      <c r="K98" s="1">
        <f>'IPCC data'!I97*'Temperature factor'!$D$15*Ecosystems!$B$3</f>
        <v>4.6766319072404156E-12</v>
      </c>
      <c r="L98" s="27">
        <v>0</v>
      </c>
      <c r="M98" s="1">
        <f>IF('AGWP calculation'!C97*'Temperature factor'!$D$17*Ecosystems!$B$3&gt;K98,'AGWP calculation'!C97*'Temperature factor'!$D$17*Ecosystems!$B$3,K98)</f>
        <v>6.2538027932391669E-11</v>
      </c>
    </row>
    <row r="99" spans="1:13">
      <c r="A99" t="s">
        <v>212</v>
      </c>
      <c r="B99" s="1">
        <f>'IPCC data'!I98*'Temperature factor'!$D$15*'Human health'!$Q$67</f>
        <v>3.3845001952624259E-3</v>
      </c>
      <c r="C99" s="1">
        <f>'IPCC data'!I98*'Temperature factor'!$D$15*'Human health'!$Q$66</f>
        <v>1.1116611445499747E-2</v>
      </c>
      <c r="D99" s="1">
        <f>IF('AGWP calculation'!C98*'Temperature factor'!$D$17*'Human health'!$Q$67&gt;B99,'AGWP calculation'!C98*'Temperature factor'!$D$17*'Human health'!$Q$67,B99)</f>
        <v>4.384064184431348E-2</v>
      </c>
      <c r="E99" s="26">
        <f>IF('AGWP calculation'!C98*'Temperature factor'!$D$17*'Human health'!$Q$66&gt;C99,'AGWP calculation'!C98*'Temperature factor'!$D$17*'Human health'!$Q$66,C99)</f>
        <v>0.14399744505459</v>
      </c>
      <c r="F99" s="1">
        <f>'IPCC data'!I98*'Temperature factor'!$D$15*Ecosystems!$A$2</f>
        <v>1.392026300830971E-11</v>
      </c>
      <c r="G99" s="1">
        <f>'IPCC data'!I98*'Temperature factor'!$D$15*Ecosystems!$A$2</f>
        <v>1.392026300830971E-11</v>
      </c>
      <c r="H99" s="1">
        <f>IF('AGWP calculation'!C98*'Temperature factor'!$D$17*Ecosystems!$A$2&gt;F99,'AGWP calculation'!C98*'Temperature factor'!$D$17*Ecosystems!$A$2,F99)</f>
        <v>1.8031414676240921E-10</v>
      </c>
      <c r="I99" s="26">
        <f>IF('AGWP calculation'!C98*'Temperature factor'!$D$17*Ecosystems!$A$2&gt;G99,'AGWP calculation'!C98*'Temperature factor'!$D$17*Ecosystems!$A$2,G99)</f>
        <v>1.8031414676240921E-10</v>
      </c>
      <c r="J99" s="27">
        <v>0</v>
      </c>
      <c r="K99" s="1">
        <f>'IPCC data'!I98*'Temperature factor'!$D$15*Ecosystems!$B$3</f>
        <v>4.3265682323124778E-12</v>
      </c>
      <c r="L99" s="27">
        <v>0</v>
      </c>
      <c r="M99" s="1">
        <f>IF('AGWP calculation'!C98*'Temperature factor'!$D$17*Ecosystems!$B$3&gt;K99,'AGWP calculation'!C98*'Temperature factor'!$D$17*Ecosystems!$B$3,K99)</f>
        <v>5.6043586155883947E-11</v>
      </c>
    </row>
    <row r="100" spans="1:13">
      <c r="A100" t="s">
        <v>214</v>
      </c>
      <c r="B100" s="1">
        <f>'IPCC data'!I99*'Temperature factor'!$D$15*'Human health'!$Q$67</f>
        <v>3.3459913434832076E-3</v>
      </c>
      <c r="C100" s="1">
        <f>'IPCC data'!I99*'Temperature factor'!$D$15*'Human health'!$Q$66</f>
        <v>1.0990126612365111E-2</v>
      </c>
      <c r="D100" s="1">
        <f>IF('AGWP calculation'!C99*'Temperature factor'!$D$17*'Human health'!$Q$67&gt;B100,'AGWP calculation'!C99*'Temperature factor'!$D$17*'Human health'!$Q$67,B100)</f>
        <v>4.3065120037972658E-2</v>
      </c>
      <c r="E100" s="26">
        <f>IF('AGWP calculation'!C99*'Temperature factor'!$D$17*'Human health'!$Q$66&gt;C100,'AGWP calculation'!C99*'Temperature factor'!$D$17*'Human health'!$Q$66,C100)</f>
        <v>0.14145019314405066</v>
      </c>
      <c r="F100" s="1">
        <f>'IPCC data'!I99*'Temperature factor'!$D$15*Ecosystems!$A$2</f>
        <v>1.3761878220604544E-11</v>
      </c>
      <c r="G100" s="1">
        <f>'IPCC data'!I99*'Temperature factor'!$D$15*Ecosystems!$A$2</f>
        <v>1.3761878220604544E-11</v>
      </c>
      <c r="H100" s="1">
        <f>IF('AGWP calculation'!C99*'Temperature factor'!$D$17*Ecosystems!$A$2&gt;F100,'AGWP calculation'!C99*'Temperature factor'!$D$17*Ecosystems!$A$2,F100)</f>
        <v>1.7712446826037958E-10</v>
      </c>
      <c r="I100" s="26">
        <f>IF('AGWP calculation'!C99*'Temperature factor'!$D$17*Ecosystems!$A$2&gt;G100,'AGWP calculation'!C99*'Temperature factor'!$D$17*Ecosystems!$A$2,G100)</f>
        <v>1.7712446826037958E-10</v>
      </c>
      <c r="J100" s="27">
        <v>0</v>
      </c>
      <c r="K100" s="1">
        <f>'IPCC data'!I99*'Temperature factor'!$D$15*Ecosystems!$B$3</f>
        <v>4.2773405280257369E-12</v>
      </c>
      <c r="L100" s="27">
        <v>0</v>
      </c>
      <c r="M100" s="1">
        <f>IF('AGWP calculation'!C99*'Temperature factor'!$D$17*Ecosystems!$B$3&gt;K100,'AGWP calculation'!C99*'Temperature factor'!$D$17*Ecosystems!$B$3,K100)</f>
        <v>5.5052199594442299E-11</v>
      </c>
    </row>
    <row r="101" spans="1:13">
      <c r="A101" t="s">
        <v>216</v>
      </c>
      <c r="B101" s="1">
        <f>'IPCC data'!I100*'Temperature factor'!$D$15*'Human health'!$Q$67</f>
        <v>3.2604161173071665E-3</v>
      </c>
      <c r="C101" s="1">
        <f>'IPCC data'!I100*'Temperature factor'!$D$15*'Human health'!$Q$66</f>
        <v>1.070904920539925E-2</v>
      </c>
      <c r="D101" s="1">
        <f>IF('AGWP calculation'!C100*'Temperature factor'!$D$17*'Human health'!$Q$67&gt;B101,'AGWP calculation'!C100*'Temperature factor'!$D$17*'Human health'!$Q$67,B101)</f>
        <v>4.2078948193462674E-2</v>
      </c>
      <c r="E101" s="26">
        <f>IF('AGWP calculation'!C100*'Temperature factor'!$D$17*'Human health'!$Q$66&gt;C101,'AGWP calculation'!C100*'Temperature factor'!$D$17*'Human health'!$Q$66,C101)</f>
        <v>0.13821104745593546</v>
      </c>
      <c r="F101" s="1">
        <f>'IPCC data'!I100*'Temperature factor'!$D$15*Ecosystems!$A$2</f>
        <v>1.3409912025704172E-11</v>
      </c>
      <c r="G101" s="1">
        <f>'IPCC data'!I100*'Temperature factor'!$D$15*Ecosystems!$A$2</f>
        <v>1.3409912025704172E-11</v>
      </c>
      <c r="H101" s="1">
        <f>IF('AGWP calculation'!C100*'Temperature factor'!$D$17*Ecosystems!$A$2&gt;F101,'AGWP calculation'!C100*'Temperature factor'!$D$17*Ecosystems!$A$2,F101)</f>
        <v>1.7306839774627977E-10</v>
      </c>
      <c r="I101" s="26">
        <f>IF('AGWP calculation'!C100*'Temperature factor'!$D$17*Ecosystems!$A$2&gt;G101,'AGWP calculation'!C100*'Temperature factor'!$D$17*Ecosystems!$A$2,G101)</f>
        <v>1.7306839774627977E-10</v>
      </c>
      <c r="J101" s="27">
        <v>0</v>
      </c>
      <c r="K101" s="1">
        <f>'IPCC data'!I100*'Temperature factor'!$D$15*Ecosystems!$B$3</f>
        <v>4.1679456296107558E-12</v>
      </c>
      <c r="L101" s="27">
        <v>0</v>
      </c>
      <c r="M101" s="1">
        <f>IF('AGWP calculation'!C100*'Temperature factor'!$D$17*Ecosystems!$B$3&gt;K101,'AGWP calculation'!C100*'Temperature factor'!$D$17*Ecosystems!$B$3,K101)</f>
        <v>5.3791529029249119E-11</v>
      </c>
    </row>
    <row r="102" spans="1:13">
      <c r="A102" t="s">
        <v>218</v>
      </c>
      <c r="B102" s="1">
        <f>'IPCC data'!I101*'Temperature factor'!$D$15*'Human health'!$Q$67</f>
        <v>3.0764293810286781E-3</v>
      </c>
      <c r="C102" s="1">
        <f>'IPCC data'!I101*'Temperature factor'!$D$15*'Human health'!$Q$66</f>
        <v>1.0104732780422652E-2</v>
      </c>
      <c r="D102" s="1">
        <f>IF('AGWP calculation'!C101*'Temperature factor'!$D$17*'Human health'!$Q$67&gt;B102,'AGWP calculation'!C101*'Temperature factor'!$D$17*'Human health'!$Q$67,B102)</f>
        <v>3.6910547078824345E-2</v>
      </c>
      <c r="E102" s="26">
        <f>IF('AGWP calculation'!C101*'Temperature factor'!$D$17*'Human health'!$Q$66&gt;C102,'AGWP calculation'!C101*'Temperature factor'!$D$17*'Human health'!$Q$66,C102)</f>
        <v>0.12123509719115282</v>
      </c>
      <c r="F102" s="1">
        <f>'IPCC data'!I101*'Temperature factor'!$D$15*Ecosystems!$A$2</f>
        <v>1.2653184706668371E-11</v>
      </c>
      <c r="G102" s="1">
        <f>'IPCC data'!I101*'Temperature factor'!$D$15*Ecosystems!$A$2</f>
        <v>1.2653184706668371E-11</v>
      </c>
      <c r="H102" s="1">
        <f>IF('AGWP calculation'!C101*'Temperature factor'!$D$17*Ecosystems!$A$2&gt;F102,'AGWP calculation'!C101*'Temperature factor'!$D$17*Ecosystems!$A$2,F102)</f>
        <v>1.5181104844876316E-10</v>
      </c>
      <c r="I102" s="26">
        <f>IF('AGWP calculation'!C101*'Temperature factor'!$D$17*Ecosystems!$A$2&gt;G102,'AGWP calculation'!C101*'Temperature factor'!$D$17*Ecosystems!$A$2,G102)</f>
        <v>1.5181104844876316E-10</v>
      </c>
      <c r="J102" s="27">
        <v>0</v>
      </c>
      <c r="K102" s="1">
        <f>'IPCC data'!I101*'Temperature factor'!$D$15*Ecosystems!$B$3</f>
        <v>3.932746598018548E-12</v>
      </c>
      <c r="L102" s="27">
        <v>0</v>
      </c>
      <c r="M102" s="1">
        <f>IF('AGWP calculation'!C101*'Temperature factor'!$D$17*Ecosystems!$B$3&gt;K102,'AGWP calculation'!C101*'Temperature factor'!$D$17*Ecosystems!$B$3,K102)</f>
        <v>4.7184515058399366E-11</v>
      </c>
    </row>
    <row r="103" spans="1:13">
      <c r="A103" t="s">
        <v>220</v>
      </c>
      <c r="B103" s="1">
        <f>'IPCC data'!I102*'Temperature factor'!$D$15*'Human health'!$Q$67</f>
        <v>3.0978231875726883E-3</v>
      </c>
      <c r="C103" s="1">
        <f>'IPCC data'!I102*'Temperature factor'!$D$15*'Human health'!$Q$66</f>
        <v>1.0175002132164117E-2</v>
      </c>
      <c r="D103" s="1">
        <f>IF('AGWP calculation'!C102*'Temperature factor'!$D$17*'Human health'!$Q$67&gt;B103,'AGWP calculation'!C102*'Temperature factor'!$D$17*'Human health'!$Q$67,B103)</f>
        <v>3.7188301683812965E-2</v>
      </c>
      <c r="E103" s="26">
        <f>IF('AGWP calculation'!C102*'Temperature factor'!$D$17*'Human health'!$Q$66&gt;C103,'AGWP calculation'!C102*'Temperature factor'!$D$17*'Human health'!$Q$66,C103)</f>
        <v>0.12214740029137981</v>
      </c>
      <c r="F103" s="1">
        <f>'IPCC data'!I102*'Temperature factor'!$D$15*Ecosystems!$A$2</f>
        <v>1.2741176255393465E-11</v>
      </c>
      <c r="G103" s="1">
        <f>'IPCC data'!I102*'Temperature factor'!$D$15*Ecosystems!$A$2</f>
        <v>1.2741176255393465E-11</v>
      </c>
      <c r="H103" s="1">
        <f>IF('AGWP calculation'!C102*'Temperature factor'!$D$17*Ecosystems!$A$2&gt;F103,'AGWP calculation'!C102*'Temperature factor'!$D$17*Ecosystems!$A$2,F103)</f>
        <v>1.5295343785049016E-10</v>
      </c>
      <c r="I103" s="26">
        <f>IF('AGWP calculation'!C102*'Temperature factor'!$D$17*Ecosystems!$A$2&gt;G103,'AGWP calculation'!C102*'Temperature factor'!$D$17*Ecosystems!$A$2,G103)</f>
        <v>1.5295343785049016E-10</v>
      </c>
      <c r="J103" s="27">
        <v>0</v>
      </c>
      <c r="K103" s="1">
        <f>'IPCC data'!I102*'Temperature factor'!$D$15*Ecosystems!$B$3</f>
        <v>3.9600953226222929E-12</v>
      </c>
      <c r="L103" s="27">
        <v>0</v>
      </c>
      <c r="M103" s="1">
        <f>IF('AGWP calculation'!C102*'Temperature factor'!$D$17*Ecosystems!$B$3&gt;K103,'AGWP calculation'!C102*'Temperature factor'!$D$17*Ecosystems!$B$3,K103)</f>
        <v>4.7539582034611811E-11</v>
      </c>
    </row>
    <row r="104" spans="1:13">
      <c r="A104" t="s">
        <v>222</v>
      </c>
      <c r="B104" s="1">
        <f>'IPCC data'!I103*'Temperature factor'!$D$15*'Human health'!$Q$67</f>
        <v>2.6913408632364931E-3</v>
      </c>
      <c r="C104" s="1">
        <f>'IPCC data'!I103*'Temperature factor'!$D$15*'Human health'!$Q$66</f>
        <v>8.8398844490762841E-3</v>
      </c>
      <c r="D104" s="1">
        <f>IF('AGWP calculation'!C103*'Temperature factor'!$D$17*'Human health'!$Q$67&gt;B104,'AGWP calculation'!C103*'Temperature factor'!$D$17*'Human health'!$Q$67,B104)</f>
        <v>3.2410369764524494E-2</v>
      </c>
      <c r="E104" s="26">
        <f>IF('AGWP calculation'!C103*'Temperature factor'!$D$17*'Human health'!$Q$66&gt;C104,'AGWP calculation'!C103*'Temperature factor'!$D$17*'Human health'!$Q$66,C104)</f>
        <v>0.10645397154401866</v>
      </c>
      <c r="F104" s="1">
        <f>'IPCC data'!I103*'Temperature factor'!$D$15*Ecosystems!$A$2</f>
        <v>1.1069336829616698E-11</v>
      </c>
      <c r="G104" s="1">
        <f>'IPCC data'!I103*'Temperature factor'!$D$15*Ecosystems!$A$2</f>
        <v>1.1069336829616698E-11</v>
      </c>
      <c r="H104" s="1">
        <f>IF('AGWP calculation'!C103*'Temperature factor'!$D$17*Ecosystems!$A$2&gt;F104,'AGWP calculation'!C103*'Temperature factor'!$D$17*Ecosystems!$A$2,F104)</f>
        <v>1.3330206686064851E-10</v>
      </c>
      <c r="I104" s="26">
        <f>IF('AGWP calculation'!C103*'Temperature factor'!$D$17*Ecosystems!$A$2&gt;G104,'AGWP calculation'!C103*'Temperature factor'!$D$17*Ecosystems!$A$2,G104)</f>
        <v>1.3330206686064851E-10</v>
      </c>
      <c r="J104" s="27">
        <v>0</v>
      </c>
      <c r="K104" s="1">
        <f>'IPCC data'!I103*'Temperature factor'!$D$15*Ecosystems!$B$3</f>
        <v>3.4404695551511359E-12</v>
      </c>
      <c r="L104" s="27">
        <v>0</v>
      </c>
      <c r="M104" s="1">
        <f>IF('AGWP calculation'!C103*'Temperature factor'!$D$17*Ecosystems!$B$3&gt;K104,'AGWP calculation'!C103*'Temperature factor'!$D$17*Ecosystems!$B$3,K104)</f>
        <v>4.1431723483715071E-11</v>
      </c>
    </row>
    <row r="105" spans="1:13">
      <c r="A105" t="s">
        <v>224</v>
      </c>
      <c r="B105" s="1">
        <f>'IPCC data'!I104*'Temperature factor'!$D$15*'Human health'!$Q$67</f>
        <v>0</v>
      </c>
      <c r="C105" s="1">
        <f>'IPCC data'!I104*'Temperature factor'!$D$15*'Human health'!$Q$66</f>
        <v>0</v>
      </c>
      <c r="D105" s="1">
        <f>IF('AGWP calculation'!C104*'Temperature factor'!$D$17*'Human health'!$Q$67&gt;B105,'AGWP calculation'!C104*'Temperature factor'!$D$17*'Human health'!$Q$67,B105)</f>
        <v>0</v>
      </c>
      <c r="E105" s="26">
        <f>IF('AGWP calculation'!C104*'Temperature factor'!$D$17*'Human health'!$Q$66&gt;C105,'AGWP calculation'!C104*'Temperature factor'!$D$17*'Human health'!$Q$66,C105)</f>
        <v>0</v>
      </c>
      <c r="F105" s="1">
        <f>'IPCC data'!I104*'Temperature factor'!$D$15*Ecosystems!$A$2</f>
        <v>0</v>
      </c>
      <c r="G105" s="1">
        <f>'IPCC data'!I104*'Temperature factor'!$D$15*Ecosystems!$A$2</f>
        <v>0</v>
      </c>
      <c r="H105" s="1">
        <f>IF('AGWP calculation'!C104*'Temperature factor'!$D$17*Ecosystems!$A$2&gt;F105,'AGWP calculation'!C104*'Temperature factor'!$D$17*Ecosystems!$A$2,F105)</f>
        <v>0</v>
      </c>
      <c r="I105" s="26">
        <f>IF('AGWP calculation'!C104*'Temperature factor'!$D$17*Ecosystems!$A$2&gt;G105,'AGWP calculation'!C104*'Temperature factor'!$D$17*Ecosystems!$A$2,G105)</f>
        <v>0</v>
      </c>
      <c r="J105" s="27">
        <v>0</v>
      </c>
      <c r="K105" s="1">
        <f>'IPCC data'!I104*'Temperature factor'!$D$15*Ecosystems!$B$3</f>
        <v>0</v>
      </c>
      <c r="L105" s="27">
        <v>0</v>
      </c>
      <c r="M105" s="1">
        <f>IF('AGWP calculation'!C104*'Temperature factor'!$D$17*Ecosystems!$B$3&gt;K105,'AGWP calculation'!C104*'Temperature factor'!$D$17*Ecosystems!$B$3,K105)</f>
        <v>0</v>
      </c>
    </row>
    <row r="106" spans="1:13">
      <c r="A106" t="s">
        <v>226</v>
      </c>
      <c r="B106" s="1">
        <f>'IPCC data'!I105*'Temperature factor'!$D$15*'Human health'!$Q$67</f>
        <v>0</v>
      </c>
      <c r="C106" s="1">
        <f>'IPCC data'!I105*'Temperature factor'!$D$15*'Human health'!$Q$66</f>
        <v>0</v>
      </c>
      <c r="D106" s="1">
        <f>IF('AGWP calculation'!C105*'Temperature factor'!$D$17*'Human health'!$Q$67&gt;B106,'AGWP calculation'!C105*'Temperature factor'!$D$17*'Human health'!$Q$67,B106)</f>
        <v>0</v>
      </c>
      <c r="E106" s="26">
        <f>IF('AGWP calculation'!C105*'Temperature factor'!$D$17*'Human health'!$Q$66&gt;C106,'AGWP calculation'!C105*'Temperature factor'!$D$17*'Human health'!$Q$66,C106)</f>
        <v>0</v>
      </c>
      <c r="F106" s="1">
        <f>'IPCC data'!I105*'Temperature factor'!$D$15*Ecosystems!$A$2</f>
        <v>0</v>
      </c>
      <c r="G106" s="1">
        <f>'IPCC data'!I105*'Temperature factor'!$D$15*Ecosystems!$A$2</f>
        <v>0</v>
      </c>
      <c r="H106" s="1">
        <f>IF('AGWP calculation'!C105*'Temperature factor'!$D$17*Ecosystems!$A$2&gt;F106,'AGWP calculation'!C105*'Temperature factor'!$D$17*Ecosystems!$A$2,F106)</f>
        <v>0</v>
      </c>
      <c r="I106" s="26">
        <f>IF('AGWP calculation'!C105*'Temperature factor'!$D$17*Ecosystems!$A$2&gt;G106,'AGWP calculation'!C105*'Temperature factor'!$D$17*Ecosystems!$A$2,G106)</f>
        <v>0</v>
      </c>
      <c r="J106" s="27">
        <v>0</v>
      </c>
      <c r="K106" s="1">
        <f>'IPCC data'!I105*'Temperature factor'!$D$15*Ecosystems!$B$3</f>
        <v>0</v>
      </c>
      <c r="L106" s="27">
        <v>0</v>
      </c>
      <c r="M106" s="1">
        <f>IF('AGWP calculation'!C105*'Temperature factor'!$D$17*Ecosystems!$B$3&gt;K106,'AGWP calculation'!C105*'Temperature factor'!$D$17*Ecosystems!$B$3,K106)</f>
        <v>0</v>
      </c>
    </row>
    <row r="107" spans="1:13">
      <c r="A107" t="s">
        <v>228</v>
      </c>
      <c r="B107" s="1">
        <f>'IPCC data'!I106*'Temperature factor'!$D$15*'Human health'!$Q$67</f>
        <v>0</v>
      </c>
      <c r="C107" s="1">
        <f>'IPCC data'!I106*'Temperature factor'!$D$15*'Human health'!$Q$66</f>
        <v>0</v>
      </c>
      <c r="D107" s="1">
        <f>IF('AGWP calculation'!C106*'Temperature factor'!$D$17*'Human health'!$Q$67&gt;B107,'AGWP calculation'!C106*'Temperature factor'!$D$17*'Human health'!$Q$67,B107)</f>
        <v>0</v>
      </c>
      <c r="E107" s="26">
        <f>IF('AGWP calculation'!C106*'Temperature factor'!$D$17*'Human health'!$Q$66&gt;C107,'AGWP calculation'!C106*'Temperature factor'!$D$17*'Human health'!$Q$66,C107)</f>
        <v>0</v>
      </c>
      <c r="F107" s="1">
        <f>'IPCC data'!I106*'Temperature factor'!$D$15*Ecosystems!$A$2</f>
        <v>0</v>
      </c>
      <c r="G107" s="1">
        <f>'IPCC data'!I106*'Temperature factor'!$D$15*Ecosystems!$A$2</f>
        <v>0</v>
      </c>
      <c r="H107" s="1">
        <f>IF('AGWP calculation'!C106*'Temperature factor'!$D$17*Ecosystems!$A$2&gt;F107,'AGWP calculation'!C106*'Temperature factor'!$D$17*Ecosystems!$A$2,F107)</f>
        <v>0</v>
      </c>
      <c r="I107" s="26">
        <f>IF('AGWP calculation'!C106*'Temperature factor'!$D$17*Ecosystems!$A$2&gt;G107,'AGWP calculation'!C106*'Temperature factor'!$D$17*Ecosystems!$A$2,G107)</f>
        <v>0</v>
      </c>
      <c r="J107" s="27">
        <v>0</v>
      </c>
      <c r="K107" s="1">
        <f>'IPCC data'!I106*'Temperature factor'!$D$15*Ecosystems!$B$3</f>
        <v>0</v>
      </c>
      <c r="L107" s="27">
        <v>0</v>
      </c>
      <c r="M107" s="1">
        <f>IF('AGWP calculation'!C106*'Temperature factor'!$D$17*Ecosystems!$B$3&gt;K107,'AGWP calculation'!C106*'Temperature factor'!$D$17*Ecosystems!$B$3,K107)</f>
        <v>0</v>
      </c>
    </row>
    <row r="108" spans="1:13">
      <c r="A108" t="s">
        <v>230</v>
      </c>
      <c r="B108" s="1">
        <f>'IPCC data'!I107*'Temperature factor'!$D$15*'Human health'!$Q$67</f>
        <v>0</v>
      </c>
      <c r="C108" s="1">
        <f>'IPCC data'!I107*'Temperature factor'!$D$15*'Human health'!$Q$66</f>
        <v>0</v>
      </c>
      <c r="D108" s="1">
        <f>IF('AGWP calculation'!C107*'Temperature factor'!$D$17*'Human health'!$Q$67&gt;B108,'AGWP calculation'!C107*'Temperature factor'!$D$17*'Human health'!$Q$67,B108)</f>
        <v>0</v>
      </c>
      <c r="E108" s="26">
        <f>IF('AGWP calculation'!C107*'Temperature factor'!$D$17*'Human health'!$Q$66&gt;C108,'AGWP calculation'!C107*'Temperature factor'!$D$17*'Human health'!$Q$66,C108)</f>
        <v>0</v>
      </c>
      <c r="F108" s="1">
        <f>'IPCC data'!I107*'Temperature factor'!$D$15*Ecosystems!$A$2</f>
        <v>0</v>
      </c>
      <c r="G108" s="1">
        <f>'IPCC data'!I107*'Temperature factor'!$D$15*Ecosystems!$A$2</f>
        <v>0</v>
      </c>
      <c r="H108" s="1">
        <f>IF('AGWP calculation'!C107*'Temperature factor'!$D$17*Ecosystems!$A$2&gt;F108,'AGWP calculation'!C107*'Temperature factor'!$D$17*Ecosystems!$A$2,F108)</f>
        <v>0</v>
      </c>
      <c r="I108" s="26">
        <f>IF('AGWP calculation'!C107*'Temperature factor'!$D$17*Ecosystems!$A$2&gt;G108,'AGWP calculation'!C107*'Temperature factor'!$D$17*Ecosystems!$A$2,G108)</f>
        <v>0</v>
      </c>
      <c r="J108" s="27">
        <v>0</v>
      </c>
      <c r="K108" s="1">
        <f>'IPCC data'!I107*'Temperature factor'!$D$15*Ecosystems!$B$3</f>
        <v>0</v>
      </c>
      <c r="L108" s="27">
        <v>0</v>
      </c>
      <c r="M108" s="1">
        <f>IF('AGWP calculation'!C107*'Temperature factor'!$D$17*Ecosystems!$B$3&gt;K108,'AGWP calculation'!C107*'Temperature factor'!$D$17*Ecosystems!$B$3,K108)</f>
        <v>0</v>
      </c>
    </row>
    <row r="109" spans="1:13">
      <c r="A109" t="s">
        <v>232</v>
      </c>
      <c r="B109" s="1">
        <f>'IPCC data'!I108*'Temperature factor'!$D$15*'Human health'!$Q$67</f>
        <v>8.5575226176041119E-7</v>
      </c>
      <c r="C109" s="1">
        <f>'IPCC data'!I108*'Temperature factor'!$D$15*'Human health'!$Q$66</f>
        <v>2.8107740696585958E-6</v>
      </c>
      <c r="D109" s="1">
        <f>IF('AGWP calculation'!C108*'Temperature factor'!$D$17*'Human health'!$Q$67&gt;B109,'AGWP calculation'!C108*'Temperature factor'!$D$17*'Human health'!$Q$67,B109)</f>
        <v>1.1265565427907612E-6</v>
      </c>
      <c r="E109" s="26">
        <f>IF('AGWP calculation'!C108*'Temperature factor'!$D$17*'Human health'!$Q$66&gt;C109,'AGWP calculation'!C108*'Temperature factor'!$D$17*'Human health'!$Q$66,C109)</f>
        <v>3.7002483779202028E-6</v>
      </c>
      <c r="F109" s="1">
        <f>'IPCC data'!I108*'Temperature factor'!$D$15*Ecosystems!$A$2</f>
        <v>3.5196619490037193E-15</v>
      </c>
      <c r="G109" s="1">
        <f>'IPCC data'!I108*'Temperature factor'!$D$15*Ecosystems!$A$2</f>
        <v>3.5196619490037193E-15</v>
      </c>
      <c r="H109" s="1">
        <f>IF('AGWP calculation'!C108*'Temperature factor'!$D$17*Ecosystems!$A$2&gt;F109,'AGWP calculation'!C108*'Temperature factor'!$D$17*Ecosystems!$A$2,F109)</f>
        <v>4.6334650508606536E-15</v>
      </c>
      <c r="I109" s="26">
        <f>IF('AGWP calculation'!C108*'Temperature factor'!$D$17*Ecosystems!$A$2&gt;G109,'AGWP calculation'!C108*'Temperature factor'!$D$17*Ecosystems!$A$2,G109)</f>
        <v>4.6334650508606536E-15</v>
      </c>
      <c r="J109" s="27">
        <v>0</v>
      </c>
      <c r="K109" s="1">
        <f>'IPCC data'!I108*'Temperature factor'!$D$15*Ecosystems!$B$3</f>
        <v>1.0939489841498047E-15</v>
      </c>
      <c r="L109" s="27">
        <v>0</v>
      </c>
      <c r="M109" s="1">
        <f>IF('AGWP calculation'!C108*'Temperature factor'!$D$17*Ecosystems!$B$3&gt;K109,'AGWP calculation'!C108*'Temperature factor'!$D$17*Ecosystems!$B$3,K109)</f>
        <v>1.4401310293215546E-15</v>
      </c>
    </row>
    <row r="110" spans="1:13">
      <c r="A110" s="19" t="s">
        <v>234</v>
      </c>
      <c r="B110" s="1"/>
      <c r="C110" s="1"/>
      <c r="D110" s="1"/>
      <c r="E110" s="26"/>
      <c r="F110" s="1"/>
      <c r="G110" s="1"/>
      <c r="H110" s="1"/>
      <c r="I110" s="26"/>
      <c r="J110" s="27"/>
      <c r="K110" s="1"/>
      <c r="L110" s="27"/>
      <c r="M110" s="1"/>
    </row>
    <row r="111" spans="1:13">
      <c r="A111" t="s">
        <v>235</v>
      </c>
      <c r="B111" s="1">
        <f>'IPCC data'!I110*'Temperature factor'!$D$15*'Human health'!$Q$67</f>
        <v>5.3056640229145495E-3</v>
      </c>
      <c r="C111" s="1">
        <f>'IPCC data'!I110*'Temperature factor'!$D$15*'Human health'!$Q$66</f>
        <v>1.7426799231883294E-2</v>
      </c>
      <c r="D111" s="1">
        <f>IF('AGWP calculation'!C110*'Temperature factor'!$D$17*'Human health'!$Q$67&gt;B111,'AGWP calculation'!C110*'Temperature factor'!$D$17*'Human health'!$Q$67,B111)</f>
        <v>1.3937482964718842E-2</v>
      </c>
      <c r="E111" s="26">
        <f>IF('AGWP calculation'!C110*'Temperature factor'!$D$17*'Human health'!$Q$66&gt;C111,'AGWP calculation'!C110*'Temperature factor'!$D$17*'Human health'!$Q$66,C111)</f>
        <v>4.5778571046895068E-2</v>
      </c>
      <c r="F111" s="1">
        <f>'IPCC data'!I110*'Temperature factor'!$D$15*Ecosystems!$A$2</f>
        <v>2.1821904083823061E-11</v>
      </c>
      <c r="G111" s="1">
        <f>'IPCC data'!I110*'Temperature factor'!$D$15*Ecosystems!$A$2</f>
        <v>2.1821904083823061E-11</v>
      </c>
      <c r="H111" s="1">
        <f>IF('AGWP calculation'!C110*'Temperature factor'!$D$17*Ecosystems!$A$2&gt;F111,'AGWP calculation'!C110*'Temperature factor'!$D$17*Ecosystems!$A$2,F111)</f>
        <v>5.7324100265764384E-11</v>
      </c>
      <c r="I111" s="26">
        <f>IF('AGWP calculation'!C110*'Temperature factor'!$D$17*Ecosystems!$A$2&gt;G111,'AGWP calculation'!C110*'Temperature factor'!$D$17*Ecosystems!$A$2,G111)</f>
        <v>5.7324100265764384E-11</v>
      </c>
      <c r="J111" s="27">
        <v>0</v>
      </c>
      <c r="K111" s="1">
        <f>'IPCC data'!I110*'Temperature factor'!$D$15*Ecosystems!$B$3</f>
        <v>6.7824837017287894E-12</v>
      </c>
      <c r="L111" s="27">
        <v>0</v>
      </c>
      <c r="M111" s="1">
        <f>IF('AGWP calculation'!C110*'Temperature factor'!$D$17*Ecosystems!$B$3&gt;K111,'AGWP calculation'!C110*'Temperature factor'!$D$17*Ecosystems!$B$3,K111)</f>
        <v>1.7816950082602443E-11</v>
      </c>
    </row>
    <row r="112" spans="1:13">
      <c r="A112" t="s">
        <v>237</v>
      </c>
      <c r="B112" s="1">
        <f>'IPCC data'!I111*'Temperature factor'!$D$15*'Human health'!$Q$67</f>
        <v>2.3789912876939429E-3</v>
      </c>
      <c r="C112" s="1">
        <f>'IPCC data'!I111*'Temperature factor'!$D$15*'Human health'!$Q$66</f>
        <v>7.8139519136508958E-3</v>
      </c>
      <c r="D112" s="1">
        <f>IF('AGWP calculation'!C111*'Temperature factor'!$D$17*'Human health'!$Q$67&gt;B112,'AGWP calculation'!C111*'Temperature factor'!$D$17*'Human health'!$Q$67,B112)</f>
        <v>3.6056737606772415E-3</v>
      </c>
      <c r="E112" s="26">
        <f>IF('AGWP calculation'!C111*'Temperature factor'!$D$17*'Human health'!$Q$66&gt;C112,'AGWP calculation'!C111*'Temperature factor'!$D$17*'Human health'!$Q$66,C112)</f>
        <v>1.1843070434089546E-2</v>
      </c>
      <c r="F112" s="1">
        <f>'IPCC data'!I111*'Temperature factor'!$D$15*Ecosystems!$A$2</f>
        <v>9.7846602182303395E-12</v>
      </c>
      <c r="G112" s="1">
        <f>'IPCC data'!I111*'Temperature factor'!$D$15*Ecosystems!$A$2</f>
        <v>9.7846602182303395E-12</v>
      </c>
      <c r="H112" s="1">
        <f>IF('AGWP calculation'!C111*'Temperature factor'!$D$17*Ecosystems!$A$2&gt;F112,'AGWP calculation'!C111*'Temperature factor'!$D$17*Ecosystems!$A$2,F112)</f>
        <v>1.4829937708689243E-11</v>
      </c>
      <c r="I112" s="26">
        <f>IF('AGWP calculation'!C111*'Temperature factor'!$D$17*Ecosystems!$A$2&gt;G112,'AGWP calculation'!C111*'Temperature factor'!$D$17*Ecosystems!$A$2,G112)</f>
        <v>1.4829937708689243E-11</v>
      </c>
      <c r="J112" s="27">
        <v>0</v>
      </c>
      <c r="K112" s="1">
        <f>'IPCC data'!I111*'Temperature factor'!$D$15*Ecosystems!$B$3</f>
        <v>3.0411781759364572E-12</v>
      </c>
      <c r="L112" s="27">
        <v>0</v>
      </c>
      <c r="M112" s="1">
        <f>IF('AGWP calculation'!C111*'Temperature factor'!$D$17*Ecosystems!$B$3&gt;K112,'AGWP calculation'!C111*'Temperature factor'!$D$17*Ecosystems!$B$3,K112)</f>
        <v>4.6093049635115221E-12</v>
      </c>
    </row>
    <row r="113" spans="1:13">
      <c r="A113" t="s">
        <v>239</v>
      </c>
      <c r="B113" s="1">
        <f>'IPCC data'!I112*'Temperature factor'!$D$15*'Human health'!$Q$67</f>
        <v>2.2377921645034751E-4</v>
      </c>
      <c r="C113" s="1">
        <f>'IPCC data'!I112*'Temperature factor'!$D$15*'Human health'!$Q$66</f>
        <v>7.3501741921572282E-4</v>
      </c>
      <c r="D113" s="1">
        <f>IF('AGWP calculation'!C112*'Temperature factor'!$D$17*'Human health'!$Q$67&gt;B113,'AGWP calculation'!C112*'Temperature factor'!$D$17*'Human health'!$Q$67,B113)</f>
        <v>3.3359740480431581E-4</v>
      </c>
      <c r="E113" s="26">
        <f>IF('AGWP calculation'!C112*'Temperature factor'!$D$17*'Human health'!$Q$66&gt;C113,'AGWP calculation'!C112*'Temperature factor'!$D$17*'Human health'!$Q$66,C113)</f>
        <v>1.0957224152705724E-3</v>
      </c>
      <c r="F113" s="1">
        <f>'IPCC data'!I112*'Temperature factor'!$D$15*Ecosystems!$A$2</f>
        <v>9.2039159966447264E-13</v>
      </c>
      <c r="G113" s="1">
        <f>'IPCC data'!I112*'Temperature factor'!$D$15*Ecosystems!$A$2</f>
        <v>9.2039159966447264E-13</v>
      </c>
      <c r="H113" s="1">
        <f>IF('AGWP calculation'!C112*'Temperature factor'!$D$17*Ecosystems!$A$2&gt;F113,'AGWP calculation'!C112*'Temperature factor'!$D$17*Ecosystems!$A$2,F113)</f>
        <v>1.3720677635846823E-12</v>
      </c>
      <c r="I113" s="26">
        <f>IF('AGWP calculation'!C112*'Temperature factor'!$D$17*Ecosystems!$A$2&gt;G113,'AGWP calculation'!C112*'Temperature factor'!$D$17*Ecosystems!$A$2,G113)</f>
        <v>1.3720677635846823E-12</v>
      </c>
      <c r="J113" s="27">
        <v>0</v>
      </c>
      <c r="K113" s="1">
        <f>'IPCC data'!I112*'Temperature factor'!$D$15*Ecosystems!$B$3</f>
        <v>2.8606765935517394E-13</v>
      </c>
      <c r="L113" s="27">
        <v>0</v>
      </c>
      <c r="M113" s="1">
        <f>IF('AGWP calculation'!C112*'Temperature factor'!$D$17*Ecosystems!$B$3&gt;K113,'AGWP calculation'!C112*'Temperature factor'!$D$17*Ecosystems!$B$3,K113)</f>
        <v>4.2645349408713099E-13</v>
      </c>
    </row>
    <row r="114" spans="1:13">
      <c r="A114" t="s">
        <v>241</v>
      </c>
      <c r="B114" s="1">
        <f>'IPCC data'!I113*'Temperature factor'!$D$15*'Human health'!$Q$67</f>
        <v>2.759801044177326E-3</v>
      </c>
      <c r="C114" s="1">
        <f>'IPCC data'!I113*'Temperature factor'!$D$15*'Human health'!$Q$66</f>
        <v>9.0647463746489718E-3</v>
      </c>
      <c r="D114" s="1">
        <f>IF('AGWP calculation'!C113*'Temperature factor'!$D$17*'Human health'!$Q$67&gt;B114,'AGWP calculation'!C113*'Temperature factor'!$D$17*'Human health'!$Q$67,B114)</f>
        <v>4.8069767336680691E-3</v>
      </c>
      <c r="E114" s="26">
        <f>IF('AGWP calculation'!C113*'Temperature factor'!$D$17*'Human health'!$Q$66&gt;C114,'AGWP calculation'!C113*'Temperature factor'!$D$17*'Human health'!$Q$66,C114)</f>
        <v>1.5788828332923773E-2</v>
      </c>
      <c r="F114" s="1">
        <f>'IPCC data'!I113*'Temperature factor'!$D$15*Ecosystems!$A$2</f>
        <v>1.1350909785536996E-11</v>
      </c>
      <c r="G114" s="1">
        <f>'IPCC data'!I113*'Temperature factor'!$D$15*Ecosystems!$A$2</f>
        <v>1.1350909785536996E-11</v>
      </c>
      <c r="H114" s="1">
        <f>IF('AGWP calculation'!C113*'Temperature factor'!$D$17*Ecosystems!$A$2&gt;F114,'AGWP calculation'!C113*'Temperature factor'!$D$17*Ecosystems!$A$2,F114)</f>
        <v>1.9770830712656133E-11</v>
      </c>
      <c r="I114" s="26">
        <f>IF('AGWP calculation'!C113*'Temperature factor'!$D$17*Ecosystems!$A$2&gt;G114,'AGWP calculation'!C113*'Temperature factor'!$D$17*Ecosystems!$A$2,G114)</f>
        <v>1.9770830712656133E-11</v>
      </c>
      <c r="J114" s="27">
        <v>0</v>
      </c>
      <c r="K114" s="1">
        <f>'IPCC data'!I113*'Temperature factor'!$D$15*Ecosystems!$B$3</f>
        <v>3.5279854738831204E-12</v>
      </c>
      <c r="L114" s="27">
        <v>0</v>
      </c>
      <c r="M114" s="1">
        <f>IF('AGWP calculation'!C113*'Temperature factor'!$D$17*Ecosystems!$B$3&gt;K114,'AGWP calculation'!C113*'Temperature factor'!$D$17*Ecosystems!$B$3,K114)</f>
        <v>6.1449879242039336E-12</v>
      </c>
    </row>
    <row r="115" spans="1:13">
      <c r="A115" t="s">
        <v>243</v>
      </c>
      <c r="B115" s="1">
        <f>'IPCC data'!I114*'Temperature factor'!$D$15*'Human health'!$Q$67</f>
        <v>2.4945178430315983E-4</v>
      </c>
      <c r="C115" s="1">
        <f>'IPCC data'!I114*'Temperature factor'!$D$15*'Human health'!$Q$66</f>
        <v>8.1934064130548062E-4</v>
      </c>
      <c r="D115" s="1">
        <f>IF('AGWP calculation'!C114*'Temperature factor'!$D$17*'Human health'!$Q$67&gt;B115,'AGWP calculation'!C114*'Temperature factor'!$D$17*'Human health'!$Q$67,B115)</f>
        <v>3.7208026612235045E-4</v>
      </c>
      <c r="E115" s="26">
        <f>IF('AGWP calculation'!C114*'Temperature factor'!$D$17*'Human health'!$Q$66&gt;C115,'AGWP calculation'!C114*'Temperature factor'!$D$17*'Human health'!$Q$66,C115)</f>
        <v>1.2221218810417578E-3</v>
      </c>
      <c r="F115" s="1">
        <f>'IPCC data'!I114*'Temperature factor'!$D$15*Ecosystems!$A$2</f>
        <v>1.0259814581345843E-12</v>
      </c>
      <c r="G115" s="1">
        <f>'IPCC data'!I114*'Temperature factor'!$D$15*Ecosystems!$A$2</f>
        <v>1.0259814581345843E-12</v>
      </c>
      <c r="H115" s="1">
        <f>IF('AGWP calculation'!C114*'Temperature factor'!$D$17*Ecosystems!$A$2&gt;F115,'AGWP calculation'!C114*'Temperature factor'!$D$17*Ecosystems!$A$2,F115)</f>
        <v>1.5303456539536068E-12</v>
      </c>
      <c r="I115" s="26">
        <f>IF('AGWP calculation'!C114*'Temperature factor'!$D$17*Ecosystems!$A$2&gt;G115,'AGWP calculation'!C114*'Temperature factor'!$D$17*Ecosystems!$A$2,G115)</f>
        <v>1.5303456539536068E-12</v>
      </c>
      <c r="J115" s="27">
        <v>0</v>
      </c>
      <c r="K115" s="1">
        <f>'IPCC data'!I114*'Temperature factor'!$D$15*Ecosystems!$B$3</f>
        <v>3.1888612887966807E-13</v>
      </c>
      <c r="L115" s="27">
        <v>0</v>
      </c>
      <c r="M115" s="1">
        <f>IF('AGWP calculation'!C114*'Temperature factor'!$D$17*Ecosystems!$B$3&gt;K115,'AGWP calculation'!C114*'Temperature factor'!$D$17*Ecosystems!$B$3,K115)</f>
        <v>4.756479735261211E-13</v>
      </c>
    </row>
    <row r="116" spans="1:13">
      <c r="A116" t="s">
        <v>245</v>
      </c>
      <c r="B116" s="1">
        <f>'IPCC data'!I115*'Temperature factor'!$D$15*'Human health'!$Q$67</f>
        <v>2.1008718026218094E-4</v>
      </c>
      <c r="C116" s="1">
        <f>'IPCC data'!I115*'Temperature factor'!$D$15*'Human health'!$Q$66</f>
        <v>6.9004503410118522E-4</v>
      </c>
      <c r="D116" s="1">
        <f>IF('AGWP calculation'!C115*'Temperature factor'!$D$17*'Human health'!$Q$67&gt;B116,'AGWP calculation'!C115*'Temperature factor'!$D$17*'Human health'!$Q$67,B116)</f>
        <v>3.131013322908083E-4</v>
      </c>
      <c r="E116" s="26">
        <f>IF('AGWP calculation'!C115*'Temperature factor'!$D$17*'Human health'!$Q$66&gt;C116,'AGWP calculation'!C115*'Temperature factor'!$D$17*'Human health'!$Q$66,C116)</f>
        <v>1.028401729453982E-3</v>
      </c>
      <c r="F116" s="1">
        <f>'IPCC data'!I115*'Temperature factor'!$D$15*Ecosystems!$A$2</f>
        <v>8.6407700848041313E-13</v>
      </c>
      <c r="G116" s="1">
        <f>'IPCC data'!I115*'Temperature factor'!$D$15*Ecosystems!$A$2</f>
        <v>8.6407700848041313E-13</v>
      </c>
      <c r="H116" s="1">
        <f>IF('AGWP calculation'!C115*'Temperature factor'!$D$17*Ecosystems!$A$2&gt;F116,'AGWP calculation'!C115*'Temperature factor'!$D$17*Ecosystems!$A$2,F116)</f>
        <v>1.287768545512606E-12</v>
      </c>
      <c r="I116" s="26">
        <f>IF('AGWP calculation'!C115*'Temperature factor'!$D$17*Ecosystems!$A$2&gt;G116,'AGWP calculation'!C115*'Temperature factor'!$D$17*Ecosystems!$A$2,G116)</f>
        <v>1.287768545512606E-12</v>
      </c>
      <c r="J116" s="27">
        <v>0</v>
      </c>
      <c r="K116" s="1">
        <f>'IPCC data'!I115*'Temperature factor'!$D$15*Ecosystems!$B$3</f>
        <v>2.6856447560877704E-13</v>
      </c>
      <c r="L116" s="27">
        <v>0</v>
      </c>
      <c r="M116" s="1">
        <f>IF('AGWP calculation'!C115*'Temperature factor'!$D$17*Ecosystems!$B$3&gt;K116,'AGWP calculation'!C115*'Temperature factor'!$D$17*Ecosystems!$B$3,K116)</f>
        <v>4.0025238576743159E-13</v>
      </c>
    </row>
    <row r="117" spans="1:13">
      <c r="A117" t="s">
        <v>247</v>
      </c>
      <c r="B117" s="1">
        <f>'IPCC data'!I116*'Temperature factor'!$D$15*'Human health'!$Q$67</f>
        <v>1.8141947949320714E-3</v>
      </c>
      <c r="C117" s="1">
        <f>'IPCC data'!I116*'Temperature factor'!$D$15*'Human health'!$Q$66</f>
        <v>5.9588410276762227E-3</v>
      </c>
      <c r="D117" s="1">
        <f>IF('AGWP calculation'!C116*'Temperature factor'!$D$17*'Human health'!$Q$67&gt;B117,'AGWP calculation'!C116*'Temperature factor'!$D$17*'Human health'!$Q$67,B117)</f>
        <v>2.7259248719240909E-3</v>
      </c>
      <c r="E117" s="26">
        <f>IF('AGWP calculation'!C116*'Temperature factor'!$D$17*'Human health'!$Q$66&gt;C117,'AGWP calculation'!C116*'Temperature factor'!$D$17*'Human health'!$Q$66,C117)</f>
        <v>8.9534778793103759E-3</v>
      </c>
      <c r="F117" s="1">
        <f>'IPCC data'!I116*'Temperature factor'!$D$15*Ecosystems!$A$2</f>
        <v>7.4616833318878854E-12</v>
      </c>
      <c r="G117" s="1">
        <f>'IPCC data'!I116*'Temperature factor'!$D$15*Ecosystems!$A$2</f>
        <v>7.4616833318878854E-12</v>
      </c>
      <c r="H117" s="1">
        <f>IF('AGWP calculation'!C116*'Temperature factor'!$D$17*Ecosystems!$A$2&gt;F117,'AGWP calculation'!C116*'Temperature factor'!$D$17*Ecosystems!$A$2,F117)</f>
        <v>1.1211578953723209E-11</v>
      </c>
      <c r="I117" s="26">
        <f>IF('AGWP calculation'!C116*'Temperature factor'!$D$17*Ecosystems!$A$2&gt;G117,'AGWP calculation'!C116*'Temperature factor'!$D$17*Ecosystems!$A$2,G117)</f>
        <v>1.1211578953723209E-11</v>
      </c>
      <c r="J117" s="27">
        <v>0</v>
      </c>
      <c r="K117" s="1">
        <f>'IPCC data'!I116*'Temperature factor'!$D$15*Ecosystems!$B$3</f>
        <v>2.319171846397586E-12</v>
      </c>
      <c r="L117" s="27">
        <v>0</v>
      </c>
      <c r="M117" s="1">
        <f>IF('AGWP calculation'!C116*'Temperature factor'!$D$17*Ecosystems!$B$3&gt;K117,'AGWP calculation'!C116*'Temperature factor'!$D$17*Ecosystems!$B$3,K117)</f>
        <v>3.4846799450761323E-12</v>
      </c>
    </row>
    <row r="118" spans="1:13">
      <c r="A118" t="s">
        <v>249</v>
      </c>
      <c r="B118" s="1">
        <f>'IPCC data'!I117*'Temperature factor'!$D$15*'Human health'!$Q$67</f>
        <v>7.6589827427556796E-4</v>
      </c>
      <c r="C118" s="1">
        <f>'IPCC data'!I117*'Temperature factor'!$D$15*'Human health'!$Q$66</f>
        <v>2.5156427923444433E-3</v>
      </c>
      <c r="D118" s="1">
        <f>IF('AGWP calculation'!C117*'Temperature factor'!$D$17*'Human health'!$Q$67&gt;B118,'AGWP calculation'!C117*'Temperature factor'!$D$17*'Human health'!$Q$67,B118)</f>
        <v>1.1435675962802665E-3</v>
      </c>
      <c r="E118" s="26">
        <f>IF('AGWP calculation'!C117*'Temperature factor'!$D$17*'Human health'!$Q$66&gt;C118,'AGWP calculation'!C117*'Temperature factor'!$D$17*'Human health'!$Q$66,C118)</f>
        <v>3.7561222916478927E-3</v>
      </c>
      <c r="F118" s="1">
        <f>'IPCC data'!I117*'Temperature factor'!$D$15*Ecosystems!$A$2</f>
        <v>3.1500974443583292E-12</v>
      </c>
      <c r="G118" s="1">
        <f>'IPCC data'!I117*'Temperature factor'!$D$15*Ecosystems!$A$2</f>
        <v>3.1500974443583292E-12</v>
      </c>
      <c r="H118" s="1">
        <f>IF('AGWP calculation'!C117*'Temperature factor'!$D$17*Ecosystems!$A$2&gt;F118,'AGWP calculation'!C117*'Temperature factor'!$D$17*Ecosystems!$A$2,F118)</f>
        <v>4.7034305775147238E-12</v>
      </c>
      <c r="I118" s="26">
        <f>IF('AGWP calculation'!C117*'Temperature factor'!$D$17*Ecosystems!$A$2&gt;G118,'AGWP calculation'!C117*'Temperature factor'!$D$17*Ecosystems!$A$2,G118)</f>
        <v>4.7034305775147238E-12</v>
      </c>
      <c r="J118" s="27">
        <v>0</v>
      </c>
      <c r="K118" s="1">
        <f>'IPCC data'!I117*'Temperature factor'!$D$15*Ecosystems!$B$3</f>
        <v>9.7908434081407528E-13</v>
      </c>
      <c r="L118" s="27">
        <v>0</v>
      </c>
      <c r="M118" s="1">
        <f>IF('AGWP calculation'!C117*'Temperature factor'!$D$17*Ecosystems!$B$3&gt;K118,'AGWP calculation'!C117*'Temperature factor'!$D$17*Ecosystems!$B$3,K118)</f>
        <v>1.4618770713897114E-12</v>
      </c>
    </row>
    <row r="119" spans="1:13">
      <c r="A119" t="s">
        <v>251</v>
      </c>
      <c r="B119" s="1">
        <f>'IPCC data'!I118*'Temperature factor'!$D$15*'Human health'!$Q$67</f>
        <v>4.1889073213172124E-4</v>
      </c>
      <c r="C119" s="1">
        <f>'IPCC data'!I118*'Temperature factor'!$D$15*'Human health'!$Q$66</f>
        <v>1.3758739070978826E-3</v>
      </c>
      <c r="D119" s="1">
        <f>IF('AGWP calculation'!C118*'Temperature factor'!$D$17*'Human health'!$Q$67&gt;B119,'AGWP calculation'!C118*'Temperature factor'!$D$17*'Human health'!$Q$67,B119)</f>
        <v>6.2424879874089557E-4</v>
      </c>
      <c r="E119" s="26">
        <f>IF('AGWP calculation'!C118*'Temperature factor'!$D$17*'Human health'!$Q$66&gt;C119,'AGWP calculation'!C118*'Temperature factor'!$D$17*'Human health'!$Q$66,C119)</f>
        <v>2.050385859228598E-3</v>
      </c>
      <c r="F119" s="1">
        <f>'IPCC data'!I118*'Temperature factor'!$D$15*Ecosystems!$A$2</f>
        <v>1.7228745240373206E-12</v>
      </c>
      <c r="G119" s="1">
        <f>'IPCC data'!I118*'Temperature factor'!$D$15*Ecosystems!$A$2</f>
        <v>1.7228745240373206E-12</v>
      </c>
      <c r="H119" s="1">
        <f>IF('AGWP calculation'!C118*'Temperature factor'!$D$17*Ecosystems!$A$2&gt;F119,'AGWP calculation'!C118*'Temperature factor'!$D$17*Ecosystems!$A$2,F119)</f>
        <v>2.5675009483699799E-12</v>
      </c>
      <c r="I119" s="26">
        <f>IF('AGWP calculation'!C118*'Temperature factor'!$D$17*Ecosystems!$A$2&gt;G119,'AGWP calculation'!C118*'Temperature factor'!$D$17*Ecosystems!$A$2,G119)</f>
        <v>2.5675009483699799E-12</v>
      </c>
      <c r="J119" s="27">
        <v>0</v>
      </c>
      <c r="K119" s="1">
        <f>'IPCC data'!I118*'Temperature factor'!$D$15*Ecosystems!$B$3</f>
        <v>5.354880277413294E-13</v>
      </c>
      <c r="L119" s="27">
        <v>0</v>
      </c>
      <c r="M119" s="1">
        <f>IF('AGWP calculation'!C118*'Temperature factor'!$D$17*Ecosystems!$B$3&gt;K119,'AGWP calculation'!C118*'Temperature factor'!$D$17*Ecosystems!$B$3,K119)</f>
        <v>7.9800705152039923E-13</v>
      </c>
    </row>
    <row r="120" spans="1:13">
      <c r="A120" t="s">
        <v>253</v>
      </c>
      <c r="B120" s="1">
        <f>'IPCC data'!I119*'Temperature factor'!$D$15*'Human health'!$Q$67</f>
        <v>2.7983098959565445E-4</v>
      </c>
      <c r="C120" s="1">
        <f>'IPCC data'!I119*'Temperature factor'!$D$15*'Human health'!$Q$66</f>
        <v>9.1912312077836083E-4</v>
      </c>
      <c r="D120" s="1">
        <f>IF('AGWP calculation'!C119*'Temperature factor'!$D$17*'Human health'!$Q$67&gt;B120,'AGWP calculation'!C119*'Temperature factor'!$D$17*'Human health'!$Q$67,B120)</f>
        <v>4.1728840978982597E-4</v>
      </c>
      <c r="E120" s="26">
        <f>IF('AGWP calculation'!C119*'Temperature factor'!$D$17*'Human health'!$Q$66&gt;C120,'AGWP calculation'!C119*'Temperature factor'!$D$17*'Human health'!$Q$66,C120)</f>
        <v>1.3706109749490748E-3</v>
      </c>
      <c r="F120" s="1">
        <f>'IPCC data'!I119*'Temperature factor'!$D$15*Ecosystems!$A$2</f>
        <v>1.1509294573242161E-12</v>
      </c>
      <c r="G120" s="1">
        <f>'IPCC data'!I119*'Temperature factor'!$D$15*Ecosystems!$A$2</f>
        <v>1.1509294573242161E-12</v>
      </c>
      <c r="H120" s="1">
        <f>IF('AGWP calculation'!C119*'Temperature factor'!$D$17*Ecosystems!$A$2&gt;F120,'AGWP calculation'!C119*'Temperature factor'!$D$17*Ecosystems!$A$2,F120)</f>
        <v>1.7162842604425674E-12</v>
      </c>
      <c r="I120" s="26">
        <f>IF('AGWP calculation'!C119*'Temperature factor'!$D$17*Ecosystems!$A$2&gt;G120,'AGWP calculation'!C119*'Temperature factor'!$D$17*Ecosystems!$A$2,G120)</f>
        <v>1.7162842604425674E-12</v>
      </c>
      <c r="J120" s="27">
        <v>0</v>
      </c>
      <c r="K120" s="1">
        <f>'IPCC data'!I119*'Temperature factor'!$D$15*Ecosystems!$B$3</f>
        <v>3.5772131781698613E-13</v>
      </c>
      <c r="L120" s="27">
        <v>0</v>
      </c>
      <c r="M120" s="1">
        <f>IF('AGWP calculation'!C119*'Temperature factor'!$D$17*Ecosystems!$B$3&gt;K120,'AGWP calculation'!C119*'Temperature factor'!$D$17*Ecosystems!$B$3,K120)</f>
        <v>5.3343970256998718E-13</v>
      </c>
    </row>
    <row r="121" spans="1:13">
      <c r="A121" t="s">
        <v>255</v>
      </c>
      <c r="B121" s="1">
        <f>'IPCC data'!I120*'Temperature factor'!$D$15*'Human health'!$Q$67</f>
        <v>3.5428143636881019E-4</v>
      </c>
      <c r="C121" s="1">
        <f>'IPCC data'!I120*'Temperature factor'!$D$15*'Human health'!$Q$66</f>
        <v>1.1636604648386586E-3</v>
      </c>
      <c r="D121" s="1">
        <f>IF('AGWP calculation'!C120*'Temperature factor'!$D$17*'Human health'!$Q$67&gt;B121,'AGWP calculation'!C120*'Temperature factor'!$D$17*'Human health'!$Q$67,B121)</f>
        <v>5.2768862053209956E-4</v>
      </c>
      <c r="E121" s="26">
        <f>IF('AGWP calculation'!C120*'Temperature factor'!$D$17*'Human health'!$Q$66&gt;C121,'AGWP calculation'!C120*'Temperature factor'!$D$17*'Human health'!$Q$66,C121)</f>
        <v>1.7332276614663532E-3</v>
      </c>
      <c r="F121" s="1">
        <f>'IPCC data'!I120*'Temperature factor'!$D$15*Ecosystems!$A$2</f>
        <v>1.4571400468875399E-12</v>
      </c>
      <c r="G121" s="1">
        <f>'IPCC data'!I120*'Temperature factor'!$D$15*Ecosystems!$A$2</f>
        <v>1.4571400468875399E-12</v>
      </c>
      <c r="H121" s="1">
        <f>IF('AGWP calculation'!C120*'Temperature factor'!$D$17*Ecosystems!$A$2&gt;F121,'AGWP calculation'!C120*'Temperature factor'!$D$17*Ecosystems!$A$2,F121)</f>
        <v>2.1703542504093158E-12</v>
      </c>
      <c r="I121" s="26">
        <f>IF('AGWP calculation'!C120*'Temperature factor'!$D$17*Ecosystems!$A$2&gt;G121,'AGWP calculation'!C120*'Temperature factor'!$D$17*Ecosystems!$A$2,G121)</f>
        <v>2.1703542504093158E-12</v>
      </c>
      <c r="J121" s="27">
        <v>0</v>
      </c>
      <c r="K121" s="1">
        <f>'IPCC data'!I120*'Temperature factor'!$D$15*Ecosystems!$B$3</f>
        <v>4.5289487943801916E-13</v>
      </c>
      <c r="L121" s="27">
        <v>0</v>
      </c>
      <c r="M121" s="1">
        <f>IF('AGWP calculation'!C120*'Temperature factor'!$D$17*Ecosystems!$B$3&gt;K121,'AGWP calculation'!C120*'Temperature factor'!$D$17*Ecosystems!$B$3,K121)</f>
        <v>6.7456956431640903E-13</v>
      </c>
    </row>
    <row r="122" spans="1:13">
      <c r="A122" t="s">
        <v>257</v>
      </c>
      <c r="B122" s="1">
        <f>'IPCC data'!I121*'Temperature factor'!$D$15*'Human health'!$Q$67</f>
        <v>3.4743541827472692E-4</v>
      </c>
      <c r="C122" s="1">
        <f>'IPCC data'!I121*'Temperature factor'!$D$15*'Human health'!$Q$66</f>
        <v>1.1411742722813899E-3</v>
      </c>
      <c r="D122" s="1">
        <f>IF('AGWP calculation'!C121*'Temperature factor'!$D$17*'Human health'!$Q$67&gt;B122,'AGWP calculation'!C121*'Temperature factor'!$D$17*'Human health'!$Q$67,B122)</f>
        <v>5.1794453118096412E-4</v>
      </c>
      <c r="E122" s="26">
        <f>IF('AGWP calculation'!C121*'Temperature factor'!$D$17*'Human health'!$Q$66&gt;C122,'AGWP calculation'!C121*'Temperature factor'!$D$17*'Human health'!$Q$66,C122)</f>
        <v>1.7012225650097387E-3</v>
      </c>
      <c r="F122" s="1">
        <f>'IPCC data'!I121*'Temperature factor'!$D$15*Ecosystems!$A$2</f>
        <v>1.42898275129551E-12</v>
      </c>
      <c r="G122" s="1">
        <f>'IPCC data'!I121*'Temperature factor'!$D$15*Ecosystems!$A$2</f>
        <v>1.42898275129551E-12</v>
      </c>
      <c r="H122" s="1">
        <f>IF('AGWP calculation'!C121*'Temperature factor'!$D$17*Ecosystems!$A$2&gt;F122,'AGWP calculation'!C121*'Temperature factor'!$D$17*Ecosystems!$A$2,F122)</f>
        <v>2.1302773472570741E-12</v>
      </c>
      <c r="I122" s="26">
        <f>IF('AGWP calculation'!C121*'Temperature factor'!$D$17*Ecosystems!$A$2&gt;G122,'AGWP calculation'!C121*'Temperature factor'!$D$17*Ecosystems!$A$2,G122)</f>
        <v>2.1302773472570741E-12</v>
      </c>
      <c r="J122" s="27">
        <v>0</v>
      </c>
      <c r="K122" s="1">
        <f>'IPCC data'!I121*'Temperature factor'!$D$15*Ecosystems!$B$3</f>
        <v>4.4414328756482068E-13</v>
      </c>
      <c r="L122" s="27">
        <v>0</v>
      </c>
      <c r="M122" s="1">
        <f>IF('AGWP calculation'!C121*'Temperature factor'!$D$17*Ecosystems!$B$3&gt;K122,'AGWP calculation'!C121*'Temperature factor'!$D$17*Ecosystems!$B$3,K122)</f>
        <v>6.6211322955287433E-13</v>
      </c>
    </row>
    <row r="123" spans="1:13">
      <c r="A123" t="s">
        <v>259</v>
      </c>
      <c r="B123" s="1">
        <f>'IPCC data'!I122*'Temperature factor'!$D$15*'Human health'!$Q$67</f>
        <v>8.1296464867239052E-6</v>
      </c>
      <c r="C123" s="1">
        <f>'IPCC data'!I122*'Temperature factor'!$D$15*'Human health'!$Q$66</f>
        <v>2.6702353661756662E-5</v>
      </c>
      <c r="D123" s="1">
        <f>IF('AGWP calculation'!C122*'Temperature factor'!$D$17*'Human health'!$Q$67&gt;B123,'AGWP calculation'!C122*'Temperature factor'!$D$17*'Human health'!$Q$67,B123)</f>
        <v>1.1960970701235245E-5</v>
      </c>
      <c r="E123" s="26">
        <f>IF('AGWP calculation'!C122*'Temperature factor'!$D$17*'Human health'!$Q$66&gt;C123,'AGWP calculation'!C122*'Temperature factor'!$D$17*'Human health'!$Q$66,C123)</f>
        <v>3.9286587716189812E-5</v>
      </c>
      <c r="F123" s="1">
        <f>'IPCC data'!I122*'Temperature factor'!$D$15*Ecosystems!$A$2</f>
        <v>3.3436788515535336E-14</v>
      </c>
      <c r="G123" s="1">
        <f>'IPCC data'!I122*'Temperature factor'!$D$15*Ecosystems!$A$2</f>
        <v>3.3436788515535336E-14</v>
      </c>
      <c r="H123" s="1">
        <f>IF('AGWP calculation'!C122*'Temperature factor'!$D$17*Ecosystems!$A$2&gt;F123,'AGWP calculation'!C122*'Temperature factor'!$D$17*Ecosystems!$A$2,F123)</f>
        <v>4.9194814120248921E-14</v>
      </c>
      <c r="I123" s="26">
        <f>IF('AGWP calculation'!C122*'Temperature factor'!$D$17*Ecosystems!$A$2&gt;G123,'AGWP calculation'!C122*'Temperature factor'!$D$17*Ecosystems!$A$2,G123)</f>
        <v>4.9194814120248921E-14</v>
      </c>
      <c r="J123" s="27">
        <v>0</v>
      </c>
      <c r="K123" s="1">
        <f>'IPCC data'!I122*'Temperature factor'!$D$15*Ecosystems!$B$3</f>
        <v>1.0392515349423144E-14</v>
      </c>
      <c r="L123" s="27">
        <v>0</v>
      </c>
      <c r="M123" s="1">
        <f>IF('AGWP calculation'!C122*'Temperature factor'!$D$17*Ecosystems!$B$3&gt;K123,'AGWP calculation'!C122*'Temperature factor'!$D$17*Ecosystems!$B$3,K123)</f>
        <v>1.5290280064401693E-14</v>
      </c>
    </row>
    <row r="124" spans="1:13">
      <c r="A124" t="s">
        <v>261</v>
      </c>
      <c r="B124" s="1">
        <f>'IPCC data'!I123*'Temperature factor'!$D$15*'Human health'!$Q$67</f>
        <v>1.2879071539494187E-4</v>
      </c>
      <c r="C124" s="1">
        <f>'IPCC data'!I123*'Temperature factor'!$D$15*'Human health'!$Q$66</f>
        <v>4.2302149748361869E-4</v>
      </c>
      <c r="D124" s="1">
        <f>IF('AGWP calculation'!C123*'Temperature factor'!$D$17*'Human health'!$Q$67&gt;B124,'AGWP calculation'!C123*'Temperature factor'!$D$17*'Human health'!$Q$67,B124)</f>
        <v>1.919640592238943E-4</v>
      </c>
      <c r="E124" s="26">
        <f>IF('AGWP calculation'!C123*'Temperature factor'!$D$17*'Human health'!$Q$66&gt;C124,'AGWP calculation'!C123*'Temperature factor'!$D$17*'Human health'!$Q$66,C124)</f>
        <v>6.3051846204058791E-4</v>
      </c>
      <c r="F124" s="1">
        <f>'IPCC data'!I123*'Temperature factor'!$D$15*Ecosystems!$A$2</f>
        <v>5.297091233250598E-13</v>
      </c>
      <c r="G124" s="1">
        <f>'IPCC data'!I123*'Temperature factor'!$D$15*Ecosystems!$A$2</f>
        <v>5.297091233250598E-13</v>
      </c>
      <c r="H124" s="1">
        <f>IF('AGWP calculation'!C123*'Temperature factor'!$D$17*Ecosystems!$A$2&gt;F124,'AGWP calculation'!C123*'Temperature factor'!$D$17*Ecosystems!$A$2,F124)</f>
        <v>7.8953760921031797E-13</v>
      </c>
      <c r="I124" s="26">
        <f>IF('AGWP calculation'!C123*'Temperature factor'!$D$17*Ecosystems!$A$2&gt;G124,'AGWP calculation'!C123*'Temperature factor'!$D$17*Ecosystems!$A$2,G124)</f>
        <v>7.8953760921031797E-13</v>
      </c>
      <c r="J124" s="27">
        <v>0</v>
      </c>
      <c r="K124" s="1">
        <f>'IPCC data'!I123*'Temperature factor'!$D$15*Ecosystems!$B$3</f>
        <v>1.6463932211454561E-13</v>
      </c>
      <c r="L124" s="27">
        <v>0</v>
      </c>
      <c r="M124" s="1">
        <f>IF('AGWP calculation'!C123*'Temperature factor'!$D$17*Ecosystems!$B$3&gt;K124,'AGWP calculation'!C123*'Temperature factor'!$D$17*Ecosystems!$B$3,K124)</f>
        <v>2.4539682448428801E-13</v>
      </c>
    </row>
    <row r="125" spans="1:13">
      <c r="A125" t="s">
        <v>263</v>
      </c>
      <c r="B125" s="1">
        <f>'IPCC data'!I124*'Temperature factor'!$D$15*'Human health'!$Q$67</f>
        <v>4.278761308802056E-7</v>
      </c>
      <c r="C125" s="1">
        <f>'IPCC data'!I124*'Temperature factor'!$D$15*'Human health'!$Q$66</f>
        <v>1.4053870348292979E-6</v>
      </c>
      <c r="D125" s="1">
        <f>IF('AGWP calculation'!C124*'Temperature factor'!$D$17*'Human health'!$Q$67&gt;B125,'AGWP calculation'!C124*'Temperature factor'!$D$17*'Human health'!$Q$67,B125)</f>
        <v>8.4839443345970927E-7</v>
      </c>
      <c r="E125" s="26">
        <f>IF('AGWP calculation'!C124*'Temperature factor'!$D$17*'Human health'!$Q$66&gt;C125,'AGWP calculation'!C124*'Temperature factor'!$D$17*'Human health'!$Q$66,C125)</f>
        <v>2.7866068031250915E-6</v>
      </c>
      <c r="F125" s="1">
        <f>'IPCC data'!I124*'Temperature factor'!$D$15*Ecosystems!$A$2</f>
        <v>1.7598309745018596E-15</v>
      </c>
      <c r="G125" s="1">
        <f>'IPCC data'!I124*'Temperature factor'!$D$15*Ecosystems!$A$2</f>
        <v>1.7598309745018596E-15</v>
      </c>
      <c r="H125" s="1">
        <f>IF('AGWP calculation'!C124*'Temperature factor'!$D$17*Ecosystems!$A$2&gt;F125,'AGWP calculation'!C124*'Temperature factor'!$D$17*Ecosystems!$A$2,F125)</f>
        <v>3.4893996062037027E-15</v>
      </c>
      <c r="I125" s="26">
        <f>IF('AGWP calculation'!C124*'Temperature factor'!$D$17*Ecosystems!$A$2&gt;G125,'AGWP calculation'!C124*'Temperature factor'!$D$17*Ecosystems!$A$2,G125)</f>
        <v>3.4893996062037027E-15</v>
      </c>
      <c r="J125" s="27">
        <v>0</v>
      </c>
      <c r="K125" s="1">
        <f>'IPCC data'!I124*'Temperature factor'!$D$15*Ecosystems!$B$3</f>
        <v>5.4697449207490235E-16</v>
      </c>
      <c r="L125" s="27">
        <v>0</v>
      </c>
      <c r="M125" s="1">
        <f>IF('AGWP calculation'!C124*'Temperature factor'!$D$17*Ecosystems!$B$3&gt;K125,'AGWP calculation'!C124*'Temperature factor'!$D$17*Ecosystems!$B$3,K125)</f>
        <v>1.0845431208470969E-15</v>
      </c>
    </row>
    <row r="126" spans="1:13">
      <c r="A126" t="s">
        <v>265</v>
      </c>
      <c r="B126" s="1">
        <f>'IPCC data'!I125*'Temperature factor'!$D$15*'Human health'!$Q$67</f>
        <v>1.2408407795525962E-5</v>
      </c>
      <c r="C126" s="1">
        <f>'IPCC data'!I125*'Temperature factor'!$D$15*'Human health'!$Q$66</f>
        <v>4.075622401004964E-5</v>
      </c>
      <c r="D126" s="1">
        <f>IF('AGWP calculation'!C125*'Temperature factor'!$D$17*'Human health'!$Q$67&gt;B126,'AGWP calculation'!C125*'Temperature factor'!$D$17*'Human health'!$Q$67,B126)</f>
        <v>1.8775942379846022E-5</v>
      </c>
      <c r="E126" s="26">
        <f>IF('AGWP calculation'!C125*'Temperature factor'!$D$17*'Human health'!$Q$66&gt;C126,'AGWP calculation'!C125*'Temperature factor'!$D$17*'Human health'!$Q$66,C126)</f>
        <v>6.1670806298670054E-5</v>
      </c>
      <c r="F126" s="1">
        <f>'IPCC data'!I125*'Temperature factor'!$D$15*Ecosystems!$A$2</f>
        <v>5.1035098260553937E-14</v>
      </c>
      <c r="G126" s="1">
        <f>'IPCC data'!I125*'Temperature factor'!$D$15*Ecosystems!$A$2</f>
        <v>5.1035098260553937E-14</v>
      </c>
      <c r="H126" s="1">
        <f>IF('AGWP calculation'!C125*'Temperature factor'!$D$17*Ecosystems!$A$2&gt;F126,'AGWP calculation'!C125*'Temperature factor'!$D$17*Ecosystems!$A$2,F126)</f>
        <v>7.7224417514344231E-14</v>
      </c>
      <c r="I126" s="26">
        <f>IF('AGWP calculation'!C125*'Temperature factor'!$D$17*Ecosystems!$A$2&gt;G126,'AGWP calculation'!C125*'Temperature factor'!$D$17*Ecosystems!$A$2,G126)</f>
        <v>7.7224417514344231E-14</v>
      </c>
      <c r="J126" s="27">
        <v>0</v>
      </c>
      <c r="K126" s="1">
        <f>'IPCC data'!I125*'Temperature factor'!$D$15*Ecosystems!$B$3</f>
        <v>1.586226027017217E-14</v>
      </c>
      <c r="L126" s="27">
        <v>0</v>
      </c>
      <c r="M126" s="1">
        <f>IF('AGWP calculation'!C125*'Temperature factor'!$D$17*Ecosystems!$B$3&gt;K126,'AGWP calculation'!C125*'Temperature factor'!$D$17*Ecosystems!$B$3,K126)</f>
        <v>2.4002183822025912E-14</v>
      </c>
    </row>
    <row r="127" spans="1:13">
      <c r="A127" t="s">
        <v>267</v>
      </c>
      <c r="B127" s="1">
        <f>'IPCC data'!I126*'Temperature factor'!$D$15*'Human health'!$Q$67</f>
        <v>0</v>
      </c>
      <c r="C127" s="1">
        <f>'IPCC data'!I126*'Temperature factor'!$D$15*'Human health'!$Q$66</f>
        <v>0</v>
      </c>
      <c r="D127" s="1">
        <f>IF('AGWP calculation'!C126*'Temperature factor'!$D$17*'Human health'!$Q$67&gt;B127,'AGWP calculation'!C126*'Temperature factor'!$D$17*'Human health'!$Q$67,B127)</f>
        <v>0</v>
      </c>
      <c r="E127" s="26">
        <f>IF('AGWP calculation'!C126*'Temperature factor'!$D$17*'Human health'!$Q$66&gt;C127,'AGWP calculation'!C126*'Temperature factor'!$D$17*'Human health'!$Q$66,C127)</f>
        <v>0</v>
      </c>
      <c r="F127" s="1">
        <f>'IPCC data'!I126*'Temperature factor'!$D$15*Ecosystems!$A$2</f>
        <v>0</v>
      </c>
      <c r="G127" s="1">
        <f>'IPCC data'!I126*'Temperature factor'!$D$15*Ecosystems!$A$2</f>
        <v>0</v>
      </c>
      <c r="H127" s="1">
        <f>IF('AGWP calculation'!C126*'Temperature factor'!$D$17*Ecosystems!$A$2&gt;F127,'AGWP calculation'!C126*'Temperature factor'!$D$17*Ecosystems!$A$2,F127)</f>
        <v>0</v>
      </c>
      <c r="I127" s="26">
        <f>IF('AGWP calculation'!C126*'Temperature factor'!$D$17*Ecosystems!$A$2&gt;G127,'AGWP calculation'!C126*'Temperature factor'!$D$17*Ecosystems!$A$2,G127)</f>
        <v>0</v>
      </c>
      <c r="J127" s="27">
        <v>0</v>
      </c>
      <c r="K127" s="1">
        <f>'IPCC data'!I126*'Temperature factor'!$D$15*Ecosystems!$B$3</f>
        <v>0</v>
      </c>
      <c r="L127" s="27">
        <v>0</v>
      </c>
      <c r="M127" s="1">
        <f>IF('AGWP calculation'!C126*'Temperature factor'!$D$17*Ecosystems!$B$3&gt;K127,'AGWP calculation'!C126*'Temperature factor'!$D$17*Ecosystems!$B$3,K127)</f>
        <v>0</v>
      </c>
    </row>
    <row r="128" spans="1:13">
      <c r="A128" t="s">
        <v>269</v>
      </c>
      <c r="B128" s="1">
        <f>'IPCC data'!I127*'Temperature factor'!$D$15*'Human health'!$Q$67</f>
        <v>1.3135797218022311E-3</v>
      </c>
      <c r="C128" s="1">
        <f>'IPCC data'!I127*'Temperature factor'!$D$15*'Human health'!$Q$66</f>
        <v>4.314538196925944E-3</v>
      </c>
      <c r="D128" s="1">
        <f>IF('AGWP calculation'!C127*'Temperature factor'!$D$17*'Human health'!$Q$67&gt;B128,'AGWP calculation'!C127*'Temperature factor'!$D$17*'Human health'!$Q$67,B128)</f>
        <v>1.9805933688733031E-3</v>
      </c>
      <c r="E128" s="26">
        <f>IF('AGWP calculation'!C127*'Temperature factor'!$D$17*'Human health'!$Q$66&gt;C128,'AGWP calculation'!C127*'Temperature factor'!$D$17*'Human health'!$Q$66,C128)</f>
        <v>6.5053879873068461E-3</v>
      </c>
      <c r="F128" s="1">
        <f>'IPCC data'!I127*'Temperature factor'!$D$15*Ecosystems!$A$2</f>
        <v>5.4026810917207092E-12</v>
      </c>
      <c r="G128" s="1">
        <f>'IPCC data'!I127*'Temperature factor'!$D$15*Ecosystems!$A$2</f>
        <v>5.4026810917207092E-12</v>
      </c>
      <c r="H128" s="1">
        <f>IF('AGWP calculation'!C127*'Temperature factor'!$D$17*Ecosystems!$A$2&gt;F128,'AGWP calculation'!C127*'Temperature factor'!$D$17*Ecosystems!$A$2,F128)</f>
        <v>8.1460715073449142E-12</v>
      </c>
      <c r="I128" s="26">
        <f>IF('AGWP calculation'!C127*'Temperature factor'!$D$17*Ecosystems!$A$2&gt;G128,'AGWP calculation'!C127*'Temperature factor'!$D$17*Ecosystems!$A$2,G128)</f>
        <v>8.1460715073449142E-12</v>
      </c>
      <c r="J128" s="27">
        <v>0</v>
      </c>
      <c r="K128" s="1">
        <f>'IPCC data'!I127*'Temperature factor'!$D$15*Ecosystems!$B$3</f>
        <v>1.6792116906699502E-12</v>
      </c>
      <c r="L128" s="27">
        <v>0</v>
      </c>
      <c r="M128" s="1">
        <f>IF('AGWP calculation'!C127*'Temperature factor'!$D$17*Ecosystems!$B$3&gt;K128,'AGWP calculation'!C127*'Temperature factor'!$D$17*Ecosystems!$B$3,K128)</f>
        <v>2.5318870901207166E-12</v>
      </c>
    </row>
    <row r="129" spans="1:13">
      <c r="A129" t="s">
        <v>271</v>
      </c>
      <c r="B129" s="1">
        <f>'IPCC data'!I128*'Temperature factor'!$D$15*'Human health'!$Q$67</f>
        <v>1.1210354629061388E-3</v>
      </c>
      <c r="C129" s="1">
        <f>'IPCC data'!I128*'Temperature factor'!$D$15*'Human health'!$Q$66</f>
        <v>3.682114031252761E-3</v>
      </c>
      <c r="D129" s="1">
        <f>IF('AGWP calculation'!C128*'Temperature factor'!$D$17*'Human health'!$Q$67&gt;B129,'AGWP calculation'!C128*'Temperature factor'!$D$17*'Human health'!$Q$67,B129)</f>
        <v>1.6846599044998362E-3</v>
      </c>
      <c r="E129" s="26">
        <f>IF('AGWP calculation'!C128*'Temperature factor'!$D$17*'Human health'!$Q$66&gt;C129,'AGWP calculation'!C128*'Temperature factor'!$D$17*'Human health'!$Q$66,C129)</f>
        <v>5.5333752387877432E-3</v>
      </c>
      <c r="F129" s="1">
        <f>'IPCC data'!I128*'Temperature factor'!$D$15*Ecosystems!$A$2</f>
        <v>4.6107571531948728E-12</v>
      </c>
      <c r="G129" s="1">
        <f>'IPCC data'!I128*'Temperature factor'!$D$15*Ecosystems!$A$2</f>
        <v>4.6107571531948728E-12</v>
      </c>
      <c r="H129" s="1">
        <f>IF('AGWP calculation'!C128*'Temperature factor'!$D$17*Ecosystems!$A$2&gt;F129,'AGWP calculation'!C128*'Temperature factor'!$D$17*Ecosystems!$A$2,F129)</f>
        <v>6.9289134575964505E-12</v>
      </c>
      <c r="I129" s="26">
        <f>IF('AGWP calculation'!C128*'Temperature factor'!$D$17*Ecosystems!$A$2&gt;G129,'AGWP calculation'!C128*'Temperature factor'!$D$17*Ecosystems!$A$2,G129)</f>
        <v>6.9289134575964505E-12</v>
      </c>
      <c r="J129" s="27">
        <v>0</v>
      </c>
      <c r="K129" s="1">
        <f>'IPCC data'!I128*'Temperature factor'!$D$15*Ecosystems!$B$3</f>
        <v>1.4330731692362444E-12</v>
      </c>
      <c r="L129" s="27">
        <v>0</v>
      </c>
      <c r="M129" s="1">
        <f>IF('AGWP calculation'!C128*'Temperature factor'!$D$17*Ecosystems!$B$3&gt;K129,'AGWP calculation'!C128*'Temperature factor'!$D$17*Ecosystems!$B$3,K129)</f>
        <v>2.1535812097934914E-12</v>
      </c>
    </row>
    <row r="130" spans="1:13">
      <c r="A130" t="s">
        <v>273</v>
      </c>
      <c r="B130" s="1">
        <f>'IPCC data'!I129*'Temperature factor'!$D$15*'Human health'!$Q$67</f>
        <v>3.9749692558771097E-4</v>
      </c>
      <c r="C130" s="1">
        <f>'IPCC data'!I129*'Temperature factor'!$D$15*'Human health'!$Q$66</f>
        <v>1.3056045553564179E-3</v>
      </c>
      <c r="D130" s="1">
        <f>IF('AGWP calculation'!C129*'Temperature factor'!$D$17*'Human health'!$Q$67&gt;B130,'AGWP calculation'!C129*'Temperature factor'!$D$17*'Human health'!$Q$67,B130)</f>
        <v>5.9256046871960144E-4</v>
      </c>
      <c r="E130" s="26">
        <f>IF('AGWP calculation'!C129*'Temperature factor'!$D$17*'Human health'!$Q$66&gt;C130,'AGWP calculation'!C129*'Temperature factor'!$D$17*'Human health'!$Q$66,C130)</f>
        <v>1.9463034742736231E-3</v>
      </c>
      <c r="F130" s="1">
        <f>'IPCC data'!I129*'Temperature factor'!$D$15*Ecosystems!$A$2</f>
        <v>1.6348829753122277E-12</v>
      </c>
      <c r="G130" s="1">
        <f>'IPCC data'!I129*'Temperature factor'!$D$15*Ecosystems!$A$2</f>
        <v>1.6348829753122277E-12</v>
      </c>
      <c r="H130" s="1">
        <f>IF('AGWP calculation'!C129*'Temperature factor'!$D$17*Ecosystems!$A$2&gt;F130,'AGWP calculation'!C129*'Temperature factor'!$D$17*Ecosystems!$A$2,F130)</f>
        <v>2.4371685912296287E-12</v>
      </c>
      <c r="I130" s="26">
        <f>IF('AGWP calculation'!C129*'Temperature factor'!$D$17*Ecosystems!$A$2&gt;G130,'AGWP calculation'!C129*'Temperature factor'!$D$17*Ecosystems!$A$2,G130)</f>
        <v>2.4371685912296287E-12</v>
      </c>
      <c r="J130" s="27">
        <v>0</v>
      </c>
      <c r="K130" s="1">
        <f>'IPCC data'!I129*'Temperature factor'!$D$15*Ecosystems!$B$3</f>
        <v>5.0813930313758431E-13</v>
      </c>
      <c r="L130" s="27">
        <v>0</v>
      </c>
      <c r="M130" s="1">
        <f>IF('AGWP calculation'!C129*'Temperature factor'!$D$17*Ecosystems!$B$3&gt;K130,'AGWP calculation'!C129*'Temperature factor'!$D$17*Ecosystems!$B$3,K130)</f>
        <v>7.5749834592272257E-13</v>
      </c>
    </row>
    <row r="131" spans="1:13">
      <c r="A131" t="s">
        <v>275</v>
      </c>
      <c r="B131" s="1">
        <f>'IPCC data'!I130*'Temperature factor'!$D$15*'Human health'!$Q$67</f>
        <v>9.2421244270124393E-5</v>
      </c>
      <c r="C131" s="1">
        <f>'IPCC data'!I130*'Temperature factor'!$D$15*'Human health'!$Q$66</f>
        <v>3.0356359952312832E-4</v>
      </c>
      <c r="D131" s="1">
        <f>IF('AGWP calculation'!C130*'Temperature factor'!$D$17*'Human health'!$Q$67&gt;B131,'AGWP calculation'!C130*'Temperature factor'!$D$17*'Human health'!$Q$67,B131)</f>
        <v>1.3769800284571185E-4</v>
      </c>
      <c r="E131" s="26">
        <f>IF('AGWP calculation'!C130*'Temperature factor'!$D$17*'Human health'!$Q$66&gt;C131,'AGWP calculation'!C130*'Temperature factor'!$D$17*'Human health'!$Q$66,C131)</f>
        <v>4.5227806356749444E-4</v>
      </c>
      <c r="F131" s="1">
        <f>'IPCC data'!I130*'Temperature factor'!$D$15*Ecosystems!$A$2</f>
        <v>3.8012349049240169E-13</v>
      </c>
      <c r="G131" s="1">
        <f>'IPCC data'!I130*'Temperature factor'!$D$15*Ecosystems!$A$2</f>
        <v>3.8012349049240169E-13</v>
      </c>
      <c r="H131" s="1">
        <f>IF('AGWP calculation'!C130*'Temperature factor'!$D$17*Ecosystems!$A$2&gt;F131,'AGWP calculation'!C130*'Temperature factor'!$D$17*Ecosystems!$A$2,F131)</f>
        <v>5.6634430632162044E-13</v>
      </c>
      <c r="I131" s="26">
        <f>IF('AGWP calculation'!C130*'Temperature factor'!$D$17*Ecosystems!$A$2&gt;G131,'AGWP calculation'!C130*'Temperature factor'!$D$17*Ecosystems!$A$2,G131)</f>
        <v>5.6634430632162044E-13</v>
      </c>
      <c r="J131" s="27">
        <v>0</v>
      </c>
      <c r="K131" s="1">
        <f>'IPCC data'!I130*'Temperature factor'!$D$15*Ecosystems!$B$3</f>
        <v>1.1814649028817891E-13</v>
      </c>
      <c r="L131" s="27">
        <v>0</v>
      </c>
      <c r="M131" s="1">
        <f>IF('AGWP calculation'!C130*'Temperature factor'!$D$17*Ecosystems!$B$3&gt;K131,'AGWP calculation'!C130*'Temperature factor'!$D$17*Ecosystems!$B$3,K131)</f>
        <v>1.7602593304590908E-13</v>
      </c>
    </row>
    <row r="132" spans="1:13">
      <c r="A132" t="s">
        <v>277</v>
      </c>
      <c r="B132" s="1">
        <f>'IPCC data'!I131*'Temperature factor'!$D$15*'Human health'!$Q$67</f>
        <v>2.2677434936650893E-4</v>
      </c>
      <c r="C132" s="1">
        <f>'IPCC data'!I131*'Temperature factor'!$D$15*'Human health'!$Q$66</f>
        <v>7.4485512845952784E-4</v>
      </c>
      <c r="D132" s="1">
        <f>IF('AGWP calculation'!C131*'Temperature factor'!$D$17*'Human health'!$Q$67&gt;B132,'AGWP calculation'!C131*'Temperature factor'!$D$17*'Human health'!$Q$67,B132)</f>
        <v>3.3828623009343761E-4</v>
      </c>
      <c r="E132" s="26">
        <f>IF('AGWP calculation'!C131*'Temperature factor'!$D$17*'Human health'!$Q$66&gt;C132,'AGWP calculation'!C131*'Temperature factor'!$D$17*'Human health'!$Q$66,C132)</f>
        <v>1.1111231674844331E-3</v>
      </c>
      <c r="F132" s="1">
        <f>'IPCC data'!I131*'Temperature factor'!$D$15*Ecosystems!$A$2</f>
        <v>9.3271041648598567E-13</v>
      </c>
      <c r="G132" s="1">
        <f>'IPCC data'!I131*'Temperature factor'!$D$15*Ecosystems!$A$2</f>
        <v>9.3271041648598567E-13</v>
      </c>
      <c r="H132" s="1">
        <f>IF('AGWP calculation'!C131*'Temperature factor'!$D$17*Ecosystems!$A$2&gt;F132,'AGWP calculation'!C131*'Temperature factor'!$D$17*Ecosystems!$A$2,F132)</f>
        <v>1.391352643909391E-12</v>
      </c>
      <c r="I132" s="26">
        <f>IF('AGWP calculation'!C131*'Temperature factor'!$D$17*Ecosystems!$A$2&gt;G132,'AGWP calculation'!C131*'Temperature factor'!$D$17*Ecosystems!$A$2,G132)</f>
        <v>1.391352643909391E-12</v>
      </c>
      <c r="J132" s="27">
        <v>0</v>
      </c>
      <c r="K132" s="1">
        <f>'IPCC data'!I131*'Temperature factor'!$D$15*Ecosystems!$B$3</f>
        <v>2.8989648079969825E-13</v>
      </c>
      <c r="L132" s="27">
        <v>0</v>
      </c>
      <c r="M132" s="1">
        <f>IF('AGWP calculation'!C131*'Temperature factor'!$D$17*Ecosystems!$B$3&gt;K132,'AGWP calculation'!C131*'Temperature factor'!$D$17*Ecosystems!$B$3,K132)</f>
        <v>4.3244744337724318E-13</v>
      </c>
    </row>
    <row r="133" spans="1:13">
      <c r="A133" t="s">
        <v>279</v>
      </c>
      <c r="B133" s="1">
        <f>'IPCC data'!I132*'Temperature factor'!$D$15*'Human health'!$Q$67</f>
        <v>3.6540621577169557E-4</v>
      </c>
      <c r="C133" s="1">
        <f>'IPCC data'!I132*'Temperature factor'!$D$15*'Human health'!$Q$66</f>
        <v>1.2002005277442203E-3</v>
      </c>
      <c r="D133" s="1">
        <f>IF('AGWP calculation'!C132*'Temperature factor'!$D$17*'Human health'!$Q$67&gt;B133,'AGWP calculation'!C132*'Temperature factor'!$D$17*'Human health'!$Q$67,B133)</f>
        <v>5.4443652166827263E-4</v>
      </c>
      <c r="E133" s="26">
        <f>IF('AGWP calculation'!C132*'Temperature factor'!$D$17*'Human health'!$Q$66&gt;C133,'AGWP calculation'!C132*'Temperature factor'!$D$17*'Human health'!$Q$66,C133)</f>
        <v>1.7882372341409512E-3</v>
      </c>
      <c r="F133" s="1">
        <f>'IPCC data'!I132*'Temperature factor'!$D$15*Ecosystems!$A$2</f>
        <v>1.5028956522245883E-12</v>
      </c>
      <c r="G133" s="1">
        <f>'IPCC data'!I132*'Temperature factor'!$D$15*Ecosystems!$A$2</f>
        <v>1.5028956522245883E-12</v>
      </c>
      <c r="H133" s="1">
        <f>IF('AGWP calculation'!C132*'Temperature factor'!$D$17*Ecosystems!$A$2&gt;F133,'AGWP calculation'!C132*'Temperature factor'!$D$17*Ecosystems!$A$2,F133)</f>
        <v>2.2392374459189621E-12</v>
      </c>
      <c r="I133" s="26">
        <f>IF('AGWP calculation'!C132*'Temperature factor'!$D$17*Ecosystems!$A$2&gt;G133,'AGWP calculation'!C132*'Temperature factor'!$D$17*Ecosystems!$A$2,G133)</f>
        <v>2.2392374459189621E-12</v>
      </c>
      <c r="J133" s="27">
        <v>0</v>
      </c>
      <c r="K133" s="1">
        <f>'IPCC data'!I132*'Temperature factor'!$D$15*Ecosystems!$B$3</f>
        <v>4.6711621623196656E-13</v>
      </c>
      <c r="L133" s="27">
        <v>0</v>
      </c>
      <c r="M133" s="1">
        <f>IF('AGWP calculation'!C132*'Temperature factor'!$D$17*Ecosystems!$B$3&gt;K133,'AGWP calculation'!C132*'Temperature factor'!$D$17*Ecosystems!$B$3,K133)</f>
        <v>6.9597920616400177E-13</v>
      </c>
    </row>
    <row r="134" spans="1:13">
      <c r="A134" t="s">
        <v>281</v>
      </c>
      <c r="B134" s="1">
        <f>'IPCC data'!I133*'Temperature factor'!$D$15*'Human health'!$Q$67</f>
        <v>3.8038188035250276E-4</v>
      </c>
      <c r="C134" s="1">
        <f>'IPCC data'!I133*'Temperature factor'!$D$15*'Human health'!$Q$66</f>
        <v>1.2493890739632457E-3</v>
      </c>
      <c r="D134" s="1">
        <f>IF('AGWP calculation'!C133*'Temperature factor'!$D$17*'Human health'!$Q$67&gt;B134,'AGWP calculation'!C133*'Temperature factor'!$D$17*'Human health'!$Q$67,B134)</f>
        <v>5.6678210579817702E-4</v>
      </c>
      <c r="E134" s="26">
        <f>IF('AGWP calculation'!C133*'Temperature factor'!$D$17*'Human health'!$Q$66&gt;C134,'AGWP calculation'!C133*'Temperature factor'!$D$17*'Human health'!$Q$66,C134)</f>
        <v>1.8616327613867731E-3</v>
      </c>
      <c r="F134" s="1">
        <f>'IPCC data'!I133*'Temperature factor'!$D$15*Ecosystems!$A$2</f>
        <v>1.5644897363321532E-12</v>
      </c>
      <c r="G134" s="1">
        <f>'IPCC data'!I133*'Temperature factor'!$D$15*Ecosystems!$A$2</f>
        <v>1.5644897363321532E-12</v>
      </c>
      <c r="H134" s="1">
        <f>IF('AGWP calculation'!C133*'Temperature factor'!$D$17*Ecosystems!$A$2&gt;F134,'AGWP calculation'!C133*'Temperature factor'!$D$17*Ecosystems!$A$2,F134)</f>
        <v>2.3311436034656486E-12</v>
      </c>
      <c r="I134" s="26">
        <f>IF('AGWP calculation'!C133*'Temperature factor'!$D$17*Ecosystems!$A$2&gt;G134,'AGWP calculation'!C133*'Temperature factor'!$D$17*Ecosystems!$A$2,G134)</f>
        <v>2.3311436034656486E-12</v>
      </c>
      <c r="J134" s="27">
        <v>0</v>
      </c>
      <c r="K134" s="1">
        <f>'IPCC data'!I133*'Temperature factor'!$D$15*Ecosystems!$B$3</f>
        <v>4.8626032345458819E-13</v>
      </c>
      <c r="L134" s="27">
        <v>0</v>
      </c>
      <c r="M134" s="1">
        <f>IF('AGWP calculation'!C133*'Temperature factor'!$D$17*Ecosystems!$B$3&gt;K134,'AGWP calculation'!C133*'Temperature factor'!$D$17*Ecosystems!$B$3,K134)</f>
        <v>7.245446335095936E-13</v>
      </c>
    </row>
    <row r="135" spans="1:13">
      <c r="A135" t="s">
        <v>283</v>
      </c>
      <c r="B135" s="1">
        <f>'IPCC data'!I134*'Temperature factor'!$D$15*'Human health'!$Q$67</f>
        <v>1.5531903550951461E-4</v>
      </c>
      <c r="C135" s="1">
        <f>'IPCC data'!I134*'Temperature factor'!$D$15*'Human health'!$Q$66</f>
        <v>5.1015549364303518E-4</v>
      </c>
      <c r="D135" s="1">
        <f>IF('AGWP calculation'!C134*'Temperature factor'!$D$17*'Human health'!$Q$67&gt;B135,'AGWP calculation'!C134*'Temperature factor'!$D$17*'Human health'!$Q$67,B135)</f>
        <v>2.3174316455723925E-4</v>
      </c>
      <c r="E135" s="26">
        <f>IF('AGWP calculation'!C134*'Temperature factor'!$D$17*'Human health'!$Q$66&gt;C135,'AGWP calculation'!C134*'Temperature factor'!$D$17*'Human health'!$Q$66,C135)</f>
        <v>7.6117552575102887E-4</v>
      </c>
      <c r="F135" s="1">
        <f>'IPCC data'!I134*'Temperature factor'!$D$15*Ecosystems!$A$2</f>
        <v>6.3881864374417502E-13</v>
      </c>
      <c r="G135" s="1">
        <f>'IPCC data'!I134*'Temperature factor'!$D$15*Ecosystems!$A$2</f>
        <v>6.3881864374417502E-13</v>
      </c>
      <c r="H135" s="1">
        <f>IF('AGWP calculation'!C134*'Temperature factor'!$D$17*Ecosystems!$A$2&gt;F135,'AGWP calculation'!C134*'Temperature factor'!$D$17*Ecosystems!$A$2,F135)</f>
        <v>9.5314687986438044E-13</v>
      </c>
      <c r="I135" s="26">
        <f>IF('AGWP calculation'!C134*'Temperature factor'!$D$17*Ecosystems!$A$2&gt;G135,'AGWP calculation'!C134*'Temperature factor'!$D$17*Ecosystems!$A$2,G135)</f>
        <v>9.5314687986438044E-13</v>
      </c>
      <c r="J135" s="27">
        <v>0</v>
      </c>
      <c r="K135" s="1">
        <f>'IPCC data'!I134*'Temperature factor'!$D$15*Ecosystems!$B$3</f>
        <v>1.9855174062318955E-13</v>
      </c>
      <c r="L135" s="27">
        <v>0</v>
      </c>
      <c r="M135" s="1">
        <f>IF('AGWP calculation'!C134*'Temperature factor'!$D$17*Ecosystems!$B$3&gt;K135,'AGWP calculation'!C134*'Temperature factor'!$D$17*Ecosystems!$B$3,K135)</f>
        <v>2.9624835455244255E-13</v>
      </c>
    </row>
    <row r="136" spans="1:13">
      <c r="A136" t="s">
        <v>285</v>
      </c>
      <c r="B136" s="1">
        <f>'IPCC data'!I135*'Temperature factor'!$D$15*'Human health'!$Q$67</f>
        <v>1.6558806265063955E-4</v>
      </c>
      <c r="C136" s="1">
        <f>'IPCC data'!I135*'Temperature factor'!$D$15*'Human health'!$Q$66</f>
        <v>5.4388478247893821E-4</v>
      </c>
      <c r="D136" s="1">
        <f>IF('AGWP calculation'!C135*'Temperature factor'!$D$17*'Human health'!$Q$67&gt;B136,'AGWP calculation'!C135*'Temperature factor'!$D$17*'Human health'!$Q$67,B136)</f>
        <v>2.468124320689949E-4</v>
      </c>
      <c r="E136" s="26">
        <f>IF('AGWP calculation'!C135*'Temperature factor'!$D$17*'Human health'!$Q$66&gt;C136,'AGWP calculation'!C135*'Temperature factor'!$D$17*'Human health'!$Q$66,C136)</f>
        <v>8.106715168964781E-4</v>
      </c>
      <c r="F136" s="1">
        <f>'IPCC data'!I135*'Temperature factor'!$D$15*Ecosystems!$A$2</f>
        <v>6.810545871322197E-13</v>
      </c>
      <c r="G136" s="1">
        <f>'IPCC data'!I135*'Temperature factor'!$D$15*Ecosystems!$A$2</f>
        <v>6.810545871322197E-13</v>
      </c>
      <c r="H136" s="1">
        <f>IF('AGWP calculation'!C135*'Temperature factor'!$D$17*Ecosystems!$A$2&gt;F136,'AGWP calculation'!C135*'Temperature factor'!$D$17*Ecosystems!$A$2,F136)</f>
        <v>1.0151259476747016E-12</v>
      </c>
      <c r="I136" s="26">
        <f>IF('AGWP calculation'!C135*'Temperature factor'!$D$17*Ecosystems!$A$2&gt;G136,'AGWP calculation'!C135*'Temperature factor'!$D$17*Ecosystems!$A$2,G136)</f>
        <v>1.0151259476747016E-12</v>
      </c>
      <c r="J136" s="27">
        <v>0</v>
      </c>
      <c r="K136" s="1">
        <f>'IPCC data'!I135*'Temperature factor'!$D$15*Ecosystems!$B$3</f>
        <v>2.1167912843298719E-13</v>
      </c>
      <c r="L136" s="27">
        <v>0</v>
      </c>
      <c r="M136" s="1">
        <f>IF('AGWP calculation'!C135*'Temperature factor'!$D$17*Ecosystems!$B$3&gt;K136,'AGWP calculation'!C135*'Temperature factor'!$D$17*Ecosystems!$B$3,K136)</f>
        <v>3.1551211887186671E-13</v>
      </c>
    </row>
    <row r="137" spans="1:13">
      <c r="A137" t="s">
        <v>287</v>
      </c>
      <c r="B137" s="1">
        <f>'IPCC data'!I136*'Temperature factor'!$D$15*'Human health'!$Q$67</f>
        <v>7.2738942249634951E-6</v>
      </c>
      <c r="C137" s="1">
        <f>'IPCC data'!I136*'Temperature factor'!$D$15*'Human health'!$Q$66</f>
        <v>2.3891579592098066E-5</v>
      </c>
      <c r="D137" s="1">
        <f>IF('AGWP calculation'!C136*'Temperature factor'!$D$17*'Human health'!$Q$67&gt;B137,'AGWP calculation'!C136*'Temperature factor'!$D$17*'Human health'!$Q$67,B137)</f>
        <v>1.0709241209245508E-5</v>
      </c>
      <c r="E137" s="26">
        <f>IF('AGWP calculation'!C136*'Temperature factor'!$D$17*'Human health'!$Q$66&gt;C137,'AGWP calculation'!C136*'Temperature factor'!$D$17*'Human health'!$Q$66,C137)</f>
        <v>3.5175200629611802E-5</v>
      </c>
      <c r="F137" s="1">
        <f>'IPCC data'!I136*'Temperature factor'!$D$15*Ecosystems!$A$2</f>
        <v>2.9917126566531617E-14</v>
      </c>
      <c r="G137" s="1">
        <f>'IPCC data'!I136*'Temperature factor'!$D$15*Ecosystems!$A$2</f>
        <v>2.9917126566531617E-14</v>
      </c>
      <c r="H137" s="1">
        <f>IF('AGWP calculation'!C136*'Temperature factor'!$D$17*Ecosystems!$A$2&gt;F137,'AGWP calculation'!C136*'Temperature factor'!$D$17*Ecosystems!$A$2,F137)</f>
        <v>4.4046519619292629E-14</v>
      </c>
      <c r="I137" s="26">
        <f>IF('AGWP calculation'!C136*'Temperature factor'!$D$17*Ecosystems!$A$2&gt;G137,'AGWP calculation'!C136*'Temperature factor'!$D$17*Ecosystems!$A$2,G137)</f>
        <v>4.4046519619292629E-14</v>
      </c>
      <c r="J137" s="27">
        <v>0</v>
      </c>
      <c r="K137" s="1">
        <f>'IPCC data'!I136*'Temperature factor'!$D$15*Ecosystems!$B$3</f>
        <v>9.2985663652733409E-15</v>
      </c>
      <c r="L137" s="27">
        <v>0</v>
      </c>
      <c r="M137" s="1">
        <f>IF('AGWP calculation'!C136*'Temperature factor'!$D$17*Ecosystems!$B$3&gt;K137,'AGWP calculation'!C136*'Temperature factor'!$D$17*Ecosystems!$B$3,K137)</f>
        <v>1.369013447626663E-14</v>
      </c>
    </row>
    <row r="138" spans="1:13">
      <c r="A138" t="s">
        <v>289</v>
      </c>
      <c r="B138" s="1">
        <f>'IPCC data'!I137*'Temperature factor'!$D$15*'Human health'!$Q$67</f>
        <v>3.0764293810286785E-4</v>
      </c>
      <c r="C138" s="1">
        <f>'IPCC data'!I137*'Temperature factor'!$D$15*'Human health'!$Q$66</f>
        <v>1.0104732780422652E-3</v>
      </c>
      <c r="D138" s="1">
        <f>IF('AGWP calculation'!C137*'Temperature factor'!$D$17*'Human health'!$Q$67&gt;B138,'AGWP calculation'!C137*'Temperature factor'!$D$17*'Human health'!$Q$67,B138)</f>
        <v>4.5853240140825813E-4</v>
      </c>
      <c r="E138" s="26">
        <f>IF('AGWP calculation'!C137*'Temperature factor'!$D$17*'Human health'!$Q$66&gt;C138,'AGWP calculation'!C137*'Temperature factor'!$D$17*'Human health'!$Q$66,C138)</f>
        <v>1.5060795531235867E-3</v>
      </c>
      <c r="F138" s="1">
        <f>'IPCC data'!I137*'Temperature factor'!$D$15*Ecosystems!$A$2</f>
        <v>1.2653184706668372E-12</v>
      </c>
      <c r="G138" s="1">
        <f>'IPCC data'!I137*'Temperature factor'!$D$15*Ecosystems!$A$2</f>
        <v>1.2653184706668372E-12</v>
      </c>
      <c r="H138" s="1">
        <f>IF('AGWP calculation'!C137*'Temperature factor'!$D$17*Ecosystems!$A$2&gt;F138,'AGWP calculation'!C137*'Temperature factor'!$D$17*Ecosystems!$A$2,F138)</f>
        <v>1.8859185277546957E-12</v>
      </c>
      <c r="I138" s="26">
        <f>IF('AGWP calculation'!C137*'Temperature factor'!$D$17*Ecosystems!$A$2&gt;G138,'AGWP calculation'!C137*'Temperature factor'!$D$17*Ecosystems!$A$2,G138)</f>
        <v>1.8859185277546957E-12</v>
      </c>
      <c r="J138" s="27">
        <v>0</v>
      </c>
      <c r="K138" s="1">
        <f>'IPCC data'!I137*'Temperature factor'!$D$15*Ecosystems!$B$3</f>
        <v>3.9327465980185485E-13</v>
      </c>
      <c r="L138" s="27">
        <v>0</v>
      </c>
      <c r="M138" s="1">
        <f>IF('AGWP calculation'!C137*'Temperature factor'!$D$17*Ecosystems!$B$3&gt;K138,'AGWP calculation'!C137*'Temperature factor'!$D$17*Ecosystems!$B$3,K138)</f>
        <v>5.8616386673456768E-13</v>
      </c>
    </row>
    <row r="139" spans="1:13">
      <c r="A139" t="s">
        <v>291</v>
      </c>
      <c r="B139" s="1">
        <f>'IPCC data'!I138*'Temperature factor'!$D$15*'Human health'!$Q$67</f>
        <v>1.9083275437257167E-4</v>
      </c>
      <c r="C139" s="1">
        <f>'IPCC data'!I138*'Temperature factor'!$D$15*'Human health'!$Q$66</f>
        <v>6.268026175338669E-4</v>
      </c>
      <c r="D139" s="1">
        <f>IF('AGWP calculation'!C138*'Temperature factor'!$D$17*'Human health'!$Q$67&gt;B139,'AGWP calculation'!C138*'Temperature factor'!$D$17*'Human health'!$Q$67,B139)</f>
        <v>2.8454253760078625E-4</v>
      </c>
      <c r="E139" s="26">
        <f>IF('AGWP calculation'!C138*'Temperature factor'!$D$17*'Human health'!$Q$66&gt;C139,'AGWP calculation'!C138*'Temperature factor'!$D$17*'Human health'!$Q$66,C139)</f>
        <v>9.3459850723370385E-4</v>
      </c>
      <c r="F139" s="1">
        <f>'IPCC data'!I138*'Temperature factor'!$D$15*Ecosystems!$A$2</f>
        <v>7.8488461462782945E-13</v>
      </c>
      <c r="G139" s="1">
        <f>'IPCC data'!I138*'Temperature factor'!$D$15*Ecosystems!$A$2</f>
        <v>7.8488461462782945E-13</v>
      </c>
      <c r="H139" s="1">
        <f>IF('AGWP calculation'!C138*'Temperature factor'!$D$17*Ecosystems!$A$2&gt;F139,'AGWP calculation'!C138*'Temperature factor'!$D$17*Ecosystems!$A$2,F139)</f>
        <v>1.1703077949291359E-12</v>
      </c>
      <c r="I139" s="26">
        <f>IF('AGWP calculation'!C138*'Temperature factor'!$D$17*Ecosystems!$A$2&gt;G139,'AGWP calculation'!C138*'Temperature factor'!$D$17*Ecosystems!$A$2,G139)</f>
        <v>1.1703077949291359E-12</v>
      </c>
      <c r="J139" s="27">
        <v>0</v>
      </c>
      <c r="K139" s="1">
        <f>'IPCC data'!I138*'Temperature factor'!$D$15*Ecosystems!$B$3</f>
        <v>2.4395062346540643E-13</v>
      </c>
      <c r="L139" s="27">
        <v>0</v>
      </c>
      <c r="M139" s="1">
        <f>IF('AGWP calculation'!C138*'Temperature factor'!$D$17*Ecosystems!$B$3&gt;K139,'AGWP calculation'!C138*'Temperature factor'!$D$17*Ecosystems!$B$3,K139)</f>
        <v>3.6374431464013686E-13</v>
      </c>
    </row>
    <row r="140" spans="1:13">
      <c r="A140" t="s">
        <v>293</v>
      </c>
      <c r="B140" s="1">
        <f>'IPCC data'!I139*'Temperature factor'!$D$15*'Human health'!$Q$67</f>
        <v>1.767128420535249E-4</v>
      </c>
      <c r="C140" s="1">
        <f>'IPCC data'!I139*'Temperature factor'!$D$15*'Human health'!$Q$66</f>
        <v>5.804248453845001E-4</v>
      </c>
      <c r="D140" s="1">
        <f>IF('AGWP calculation'!C139*'Temperature factor'!$D$17*'Human health'!$Q$67&gt;B140,'AGWP calculation'!C139*'Temperature factor'!$D$17*'Human health'!$Q$67,B140)</f>
        <v>2.6354560102960652E-4</v>
      </c>
      <c r="E140" s="26">
        <f>IF('AGWP calculation'!C139*'Temperature factor'!$D$17*'Human health'!$Q$66&gt;C140,'AGWP calculation'!C139*'Temperature factor'!$D$17*'Human health'!$Q$66,C140)</f>
        <v>8.656327007804085E-4</v>
      </c>
      <c r="F140" s="1">
        <f>'IPCC data'!I139*'Temperature factor'!$D$15*Ecosystems!$A$2</f>
        <v>7.2681019246926816E-13</v>
      </c>
      <c r="G140" s="1">
        <f>'IPCC data'!I139*'Temperature factor'!$D$15*Ecosystems!$A$2</f>
        <v>7.2681019246926816E-13</v>
      </c>
      <c r="H140" s="1">
        <f>IF('AGWP calculation'!C139*'Temperature factor'!$D$17*Ecosystems!$A$2&gt;F140,'AGWP calculation'!C139*'Temperature factor'!$D$17*Ecosystems!$A$2,F140)</f>
        <v>1.0839485505571746E-12</v>
      </c>
      <c r="I140" s="26">
        <f>IF('AGWP calculation'!C139*'Temperature factor'!$D$17*Ecosystems!$A$2&gt;G140,'AGWP calculation'!C139*'Temperature factor'!$D$17*Ecosystems!$A$2,G140)</f>
        <v>1.0839485505571746E-12</v>
      </c>
      <c r="J140" s="27">
        <v>0</v>
      </c>
      <c r="K140" s="1">
        <f>'IPCC data'!I139*'Temperature factor'!$D$15*Ecosystems!$B$3</f>
        <v>2.259004652269347E-13</v>
      </c>
      <c r="L140" s="27">
        <v>0</v>
      </c>
      <c r="M140" s="1">
        <f>IF('AGWP calculation'!C139*'Temperature factor'!$D$17*Ecosystems!$B$3&gt;K140,'AGWP calculation'!C139*'Temperature factor'!$D$17*Ecosystems!$B$3,K140)</f>
        <v>3.3690292787587862E-13</v>
      </c>
    </row>
    <row r="141" spans="1:13">
      <c r="A141" t="s">
        <v>295</v>
      </c>
      <c r="B141" s="1">
        <f>'IPCC data'!I140*'Temperature factor'!$D$15*'Human health'!$Q$67</f>
        <v>5.9902658323228777E-6</v>
      </c>
      <c r="C141" s="1">
        <f>'IPCC data'!I140*'Temperature factor'!$D$15*'Human health'!$Q$66</f>
        <v>1.967541848761017E-5</v>
      </c>
      <c r="D141" s="1">
        <f>IF('AGWP calculation'!C140*'Temperature factor'!$D$17*'Human health'!$Q$67&gt;B141,'AGWP calculation'!C140*'Temperature factor'!$D$17*'Human health'!$Q$67,B141)</f>
        <v>8.6925659165953803E-6</v>
      </c>
      <c r="E141" s="26">
        <f>IF('AGWP calculation'!C140*'Temperature factor'!$D$17*'Human health'!$Q$66&gt;C141,'AGWP calculation'!C140*'Temperature factor'!$D$17*'Human health'!$Q$66,C141)</f>
        <v>2.8551299212347246E-5</v>
      </c>
      <c r="F141" s="1">
        <f>'IPCC data'!I140*'Temperature factor'!$D$15*Ecosystems!$A$2</f>
        <v>2.4637633643026035E-14</v>
      </c>
      <c r="G141" s="1">
        <f>'IPCC data'!I140*'Temperature factor'!$D$15*Ecosystems!$A$2</f>
        <v>2.4637633643026035E-14</v>
      </c>
      <c r="H141" s="1">
        <f>IF('AGWP calculation'!C140*'Temperature factor'!$D$17*Ecosystems!$A$2&gt;F141,'AGWP calculation'!C140*'Temperature factor'!$D$17*Ecosystems!$A$2,F141)</f>
        <v>3.5752045145529738E-14</v>
      </c>
      <c r="I141" s="26">
        <f>IF('AGWP calculation'!C140*'Temperature factor'!$D$17*Ecosystems!$A$2&gt;G141,'AGWP calculation'!C140*'Temperature factor'!$D$17*Ecosystems!$A$2,G141)</f>
        <v>3.5752045145529738E-14</v>
      </c>
      <c r="J141" s="27">
        <v>0</v>
      </c>
      <c r="K141" s="1">
        <f>'IPCC data'!I140*'Temperature factor'!$D$15*Ecosystems!$B$3</f>
        <v>7.6576428890486328E-15</v>
      </c>
      <c r="L141" s="27">
        <v>0</v>
      </c>
      <c r="M141" s="1">
        <f>IF('AGWP calculation'!C140*'Temperature factor'!$D$17*Ecosystems!$B$3&gt;K141,'AGWP calculation'!C140*'Temperature factor'!$D$17*Ecosystems!$B$3,K141)</f>
        <v>1.1112122139826811E-14</v>
      </c>
    </row>
    <row r="142" spans="1:13">
      <c r="A142" t="s">
        <v>297</v>
      </c>
      <c r="B142" s="1">
        <f>'IPCC data'!I141*'Temperature factor'!$D$15*'Human health'!$Q$67</f>
        <v>4.278761308802056E-7</v>
      </c>
      <c r="C142" s="1">
        <f>'IPCC data'!I141*'Temperature factor'!$D$15*'Human health'!$Q$66</f>
        <v>1.4053870348292979E-6</v>
      </c>
      <c r="D142" s="1">
        <f>IF('AGWP calculation'!C141*'Temperature factor'!$D$17*'Human health'!$Q$67&gt;B142,'AGWP calculation'!C141*'Temperature factor'!$D$17*'Human health'!$Q$67,B142)</f>
        <v>5.9178988760181346E-7</v>
      </c>
      <c r="E142" s="26">
        <f>IF('AGWP calculation'!C141*'Temperature factor'!$D$17*'Human health'!$Q$66&gt;C142,'AGWP calculation'!C141*'Temperature factor'!$D$17*'Human health'!$Q$66,C142)</f>
        <v>1.9437724503766003E-6</v>
      </c>
      <c r="F142" s="1">
        <f>'IPCC data'!I141*'Temperature factor'!$D$15*Ecosystems!$A$2</f>
        <v>1.7598309745018596E-15</v>
      </c>
      <c r="G142" s="1">
        <f>'IPCC data'!I141*'Temperature factor'!$D$15*Ecosystems!$A$2</f>
        <v>1.7598309745018596E-15</v>
      </c>
      <c r="H142" s="1">
        <f>IF('AGWP calculation'!C141*'Temperature factor'!$D$17*Ecosystems!$A$2&gt;F142,'AGWP calculation'!C141*'Temperature factor'!$D$17*Ecosystems!$A$2,F142)</f>
        <v>2.433999233507664E-15</v>
      </c>
      <c r="I142" s="26">
        <f>IF('AGWP calculation'!C141*'Temperature factor'!$D$17*Ecosystems!$A$2&gt;G142,'AGWP calculation'!C141*'Temperature factor'!$D$17*Ecosystems!$A$2,G142)</f>
        <v>2.433999233507664E-15</v>
      </c>
      <c r="J142" s="27">
        <v>0</v>
      </c>
      <c r="K142" s="1">
        <f>'IPCC data'!I141*'Temperature factor'!$D$15*Ecosystems!$B$3</f>
        <v>5.4697449207490235E-16</v>
      </c>
      <c r="L142" s="27">
        <v>0</v>
      </c>
      <c r="M142" s="1">
        <f>IF('AGWP calculation'!C141*'Temperature factor'!$D$17*Ecosystems!$B$3&gt;K142,'AGWP calculation'!C141*'Temperature factor'!$D$17*Ecosystems!$B$3,K142)</f>
        <v>7.5651327527940915E-16</v>
      </c>
    </row>
    <row r="143" spans="1:13">
      <c r="A143" t="s">
        <v>299</v>
      </c>
      <c r="B143" s="1">
        <f>'IPCC data'!I142*'Temperature factor'!$D$15*'Human health'!$Q$67</f>
        <v>2.4816815591051924E-5</v>
      </c>
      <c r="C143" s="1">
        <f>'IPCC data'!I142*'Temperature factor'!$D$15*'Human health'!$Q$66</f>
        <v>8.1512448020099279E-5</v>
      </c>
      <c r="D143" s="1">
        <f>IF('AGWP calculation'!C142*'Temperature factor'!$D$17*'Human health'!$Q$67&gt;B143,'AGWP calculation'!C142*'Temperature factor'!$D$17*'Human health'!$Q$67,B143)</f>
        <v>3.7204182123028293E-5</v>
      </c>
      <c r="E143" s="26">
        <f>IF('AGWP calculation'!C142*'Temperature factor'!$D$17*'Human health'!$Q$66&gt;C143,'AGWP calculation'!C142*'Temperature factor'!$D$17*'Human health'!$Q$66,C143)</f>
        <v>1.2219956062884641E-4</v>
      </c>
      <c r="F143" s="1">
        <f>'IPCC data'!I142*'Temperature factor'!$D$15*Ecosystems!$A$2</f>
        <v>1.0207019652110787E-13</v>
      </c>
      <c r="G143" s="1">
        <f>'IPCC data'!I142*'Temperature factor'!$D$15*Ecosystems!$A$2</f>
        <v>1.0207019652110787E-13</v>
      </c>
      <c r="H143" s="1">
        <f>IF('AGWP calculation'!C142*'Temperature factor'!$D$17*Ecosystems!$A$2&gt;F143,'AGWP calculation'!C142*'Temperature factor'!$D$17*Ecosystems!$A$2,F143)</f>
        <v>1.5301875322286752E-13</v>
      </c>
      <c r="I143" s="26">
        <f>IF('AGWP calculation'!C142*'Temperature factor'!$D$17*Ecosystems!$A$2&gt;G143,'AGWP calculation'!C142*'Temperature factor'!$D$17*Ecosystems!$A$2,G143)</f>
        <v>1.5301875322286752E-13</v>
      </c>
      <c r="J143" s="27">
        <v>0</v>
      </c>
      <c r="K143" s="1">
        <f>'IPCC data'!I142*'Temperature factor'!$D$15*Ecosystems!$B$3</f>
        <v>3.1724520540344341E-14</v>
      </c>
      <c r="L143" s="27">
        <v>0</v>
      </c>
      <c r="M143" s="1">
        <f>IF('AGWP calculation'!C142*'Temperature factor'!$D$17*Ecosystems!$B$3&gt;K143,'AGWP calculation'!C142*'Temperature factor'!$D$17*Ecosystems!$B$3,K143)</f>
        <v>4.7559882758458828E-14</v>
      </c>
    </row>
    <row r="144" spans="1:13">
      <c r="A144" t="s">
        <v>301</v>
      </c>
      <c r="B144" s="1">
        <f>'IPCC data'!I143*'Temperature factor'!$D$15*'Human health'!$Q$67</f>
        <v>2.6827833406188888E-4</v>
      </c>
      <c r="C144" s="1">
        <f>'IPCC data'!I143*'Temperature factor'!$D$15*'Human health'!$Q$66</f>
        <v>8.8117767083796983E-4</v>
      </c>
      <c r="D144" s="1">
        <f>IF('AGWP calculation'!C143*'Temperature factor'!$D$17*'Human health'!$Q$67&gt;B144,'AGWP calculation'!C143*'Temperature factor'!$D$17*'Human health'!$Q$67,B144)</f>
        <v>4.0004628177512801E-4</v>
      </c>
      <c r="E144" s="26">
        <f>IF('AGWP calculation'!C143*'Temperature factor'!$D$17*'Human health'!$Q$66&gt;C144,'AGWP calculation'!C143*'Temperature factor'!$D$17*'Human health'!$Q$66,C144)</f>
        <v>1.3139780818851991E-3</v>
      </c>
      <c r="F144" s="1">
        <f>'IPCC data'!I143*'Temperature factor'!$D$15*Ecosystems!$A$2</f>
        <v>1.1034140210126661E-12</v>
      </c>
      <c r="G144" s="1">
        <f>'IPCC data'!I143*'Temperature factor'!$D$15*Ecosystems!$A$2</f>
        <v>1.1034140210126661E-12</v>
      </c>
      <c r="H144" s="1">
        <f>IF('AGWP calculation'!C143*'Temperature factor'!$D$17*Ecosystems!$A$2&gt;F144,'AGWP calculation'!C143*'Temperature factor'!$D$17*Ecosystems!$A$2,F144)</f>
        <v>1.6453683369855354E-12</v>
      </c>
      <c r="I144" s="26">
        <f>IF('AGWP calculation'!C143*'Temperature factor'!$D$17*Ecosystems!$A$2&gt;G144,'AGWP calculation'!C143*'Temperature factor'!$D$17*Ecosystems!$A$2,G144)</f>
        <v>1.6453683369855354E-12</v>
      </c>
      <c r="J144" s="27">
        <v>0</v>
      </c>
      <c r="K144" s="1">
        <f>'IPCC data'!I143*'Temperature factor'!$D$15*Ecosystems!$B$3</f>
        <v>3.4295300653096377E-13</v>
      </c>
      <c r="L144" s="27">
        <v>0</v>
      </c>
      <c r="M144" s="1">
        <f>IF('AGWP calculation'!C143*'Temperature factor'!$D$17*Ecosystems!$B$3&gt;K144,'AGWP calculation'!C143*'Temperature factor'!$D$17*Ecosystems!$B$3,K144)</f>
        <v>5.1139826690090967E-13</v>
      </c>
    </row>
    <row r="145" spans="1:13">
      <c r="A145" t="s">
        <v>303</v>
      </c>
      <c r="B145" s="1">
        <f>'IPCC data'!I144*'Temperature factor'!$D$15*'Human health'!$Q$67</f>
        <v>0</v>
      </c>
      <c r="C145" s="1">
        <f>'IPCC data'!I144*'Temperature factor'!$D$15*'Human health'!$Q$66</f>
        <v>0</v>
      </c>
      <c r="D145" s="1">
        <f>IF('AGWP calculation'!C144*'Temperature factor'!$D$17*'Human health'!$Q$67&gt;B145,'AGWP calculation'!C144*'Temperature factor'!$D$17*'Human health'!$Q$67,B145)</f>
        <v>0</v>
      </c>
      <c r="E145" s="26">
        <f>IF('AGWP calculation'!C144*'Temperature factor'!$D$17*'Human health'!$Q$66&gt;C145,'AGWP calculation'!C144*'Temperature factor'!$D$17*'Human health'!$Q$66,C145)</f>
        <v>0</v>
      </c>
      <c r="F145" s="1">
        <f>'IPCC data'!I144*'Temperature factor'!$D$15*Ecosystems!$A$2</f>
        <v>0</v>
      </c>
      <c r="G145" s="1">
        <f>'IPCC data'!I144*'Temperature factor'!$D$15*Ecosystems!$A$2</f>
        <v>0</v>
      </c>
      <c r="H145" s="1">
        <f>IF('AGWP calculation'!C144*'Temperature factor'!$D$17*Ecosystems!$A$2&gt;F145,'AGWP calculation'!C144*'Temperature factor'!$D$17*Ecosystems!$A$2,F145)</f>
        <v>0</v>
      </c>
      <c r="I145" s="26">
        <f>IF('AGWP calculation'!C144*'Temperature factor'!$D$17*Ecosystems!$A$2&gt;G145,'AGWP calculation'!C144*'Temperature factor'!$D$17*Ecosystems!$A$2,G145)</f>
        <v>0</v>
      </c>
      <c r="J145" s="27">
        <v>0</v>
      </c>
      <c r="K145" s="1">
        <f>'IPCC data'!I144*'Temperature factor'!$D$15*Ecosystems!$B$3</f>
        <v>0</v>
      </c>
      <c r="L145" s="27">
        <v>0</v>
      </c>
      <c r="M145" s="1">
        <f>IF('AGWP calculation'!C144*'Temperature factor'!$D$17*Ecosystems!$B$3&gt;K145,'AGWP calculation'!C144*'Temperature factor'!$D$17*Ecosystems!$B$3,K145)</f>
        <v>0</v>
      </c>
    </row>
    <row r="146" spans="1:13">
      <c r="A146" t="s">
        <v>305</v>
      </c>
      <c r="B146" s="1">
        <f>'IPCC data'!I145*'Temperature factor'!$D$15*'Human health'!$Q$67</f>
        <v>5.5623897014426722E-6</v>
      </c>
      <c r="C146" s="1">
        <f>'IPCC data'!I145*'Temperature factor'!$D$15*'Human health'!$Q$66</f>
        <v>1.8270031452780873E-5</v>
      </c>
      <c r="D146" s="1">
        <f>IF('AGWP calculation'!C145*'Temperature factor'!$D$17*'Human health'!$Q$67&gt;B146,'AGWP calculation'!C145*'Temperature factor'!$D$17*'Human health'!$Q$67,B146)</f>
        <v>8.20578222526604E-6</v>
      </c>
      <c r="E146" s="26">
        <f>IF('AGWP calculation'!C145*'Temperature factor'!$D$17*'Human health'!$Q$66&gt;C146,'AGWP calculation'!C145*'Temperature factor'!$D$17*'Human health'!$Q$66,C146)</f>
        <v>2.69524264564558E-5</v>
      </c>
      <c r="F146" s="1">
        <f>'IPCC data'!I145*'Temperature factor'!$D$15*Ecosystems!$A$2</f>
        <v>2.2877802668524176E-14</v>
      </c>
      <c r="G146" s="1">
        <f>'IPCC data'!I145*'Temperature factor'!$D$15*Ecosystems!$A$2</f>
        <v>2.2877802668524176E-14</v>
      </c>
      <c r="H146" s="1">
        <f>IF('AGWP calculation'!C145*'Temperature factor'!$D$17*Ecosystems!$A$2&gt;F146,'AGWP calculation'!C145*'Temperature factor'!$D$17*Ecosystems!$A$2,F146)</f>
        <v>3.3749930617380071E-14</v>
      </c>
      <c r="I146" s="26">
        <f>IF('AGWP calculation'!C145*'Temperature factor'!$D$17*Ecosystems!$A$2&gt;G146,'AGWP calculation'!C145*'Temperature factor'!$D$17*Ecosystems!$A$2,G146)</f>
        <v>3.3749930617380071E-14</v>
      </c>
      <c r="J146" s="27">
        <v>0</v>
      </c>
      <c r="K146" s="1">
        <f>'IPCC data'!I145*'Temperature factor'!$D$15*Ecosystems!$B$3</f>
        <v>7.1106683969737311E-15</v>
      </c>
      <c r="L146" s="27">
        <v>0</v>
      </c>
      <c r="M146" s="1">
        <f>IF('AGWP calculation'!C145*'Temperature factor'!$D$17*Ecosystems!$B$3&gt;K146,'AGWP calculation'!C145*'Temperature factor'!$D$17*Ecosystems!$B$3,K146)</f>
        <v>1.048984329999651E-14</v>
      </c>
    </row>
    <row r="147" spans="1:13">
      <c r="A147" t="s">
        <v>307</v>
      </c>
      <c r="B147" s="1">
        <f>'IPCC data'!I146*'Temperature factor'!$D$15*'Human health'!$Q$67</f>
        <v>1.2066106890821797E-3</v>
      </c>
      <c r="C147" s="1">
        <f>'IPCC data'!I146*'Temperature factor'!$D$15*'Human health'!$Q$66</f>
        <v>3.9631914382186198E-3</v>
      </c>
      <c r="D147" s="1">
        <f>IF('AGWP calculation'!C146*'Temperature factor'!$D$17*'Human health'!$Q$67&gt;B147,'AGWP calculation'!C146*'Temperature factor'!$D$17*'Human health'!$Q$67,B147)</f>
        <v>1.7975862360117352E-3</v>
      </c>
      <c r="E147" s="26">
        <f>IF('AGWP calculation'!C146*'Temperature factor'!$D$17*'Human health'!$Q$66&gt;C147,'AGWP calculation'!C146*'Temperature factor'!$D$17*'Human health'!$Q$66,C147)</f>
        <v>5.9042891335899083E-3</v>
      </c>
      <c r="F147" s="1">
        <f>'IPCC data'!I146*'Temperature factor'!$D$15*Ecosystems!$A$2</f>
        <v>4.9627233480952438E-12</v>
      </c>
      <c r="G147" s="1">
        <f>'IPCC data'!I146*'Temperature factor'!$D$15*Ecosystems!$A$2</f>
        <v>4.9627233480952438E-12</v>
      </c>
      <c r="H147" s="1">
        <f>IF('AGWP calculation'!C146*'Temperature factor'!$D$17*Ecosystems!$A$2&gt;F147,'AGWP calculation'!C146*'Temperature factor'!$D$17*Ecosystems!$A$2,F147)</f>
        <v>7.3933732432420882E-12</v>
      </c>
      <c r="I147" s="26">
        <f>IF('AGWP calculation'!C146*'Temperature factor'!$D$17*Ecosystems!$A$2&gt;G147,'AGWP calculation'!C146*'Temperature factor'!$D$17*Ecosystems!$A$2,G147)</f>
        <v>7.3933732432420882E-12</v>
      </c>
      <c r="J147" s="27">
        <v>0</v>
      </c>
      <c r="K147" s="1">
        <f>'IPCC data'!I146*'Temperature factor'!$D$15*Ecosystems!$B$3</f>
        <v>1.5424680676512245E-12</v>
      </c>
      <c r="L147" s="27">
        <v>0</v>
      </c>
      <c r="M147" s="1">
        <f>IF('AGWP calculation'!C146*'Temperature factor'!$D$17*Ecosystems!$B$3&gt;K147,'AGWP calculation'!C146*'Temperature factor'!$D$17*Ecosystems!$B$3,K147)</f>
        <v>2.2979403323590277E-12</v>
      </c>
    </row>
    <row r="148" spans="1:13">
      <c r="A148" t="s">
        <v>309</v>
      </c>
      <c r="B148" s="1">
        <f>'IPCC data'!I147*'Temperature factor'!$D$15*'Human health'!$Q$67</f>
        <v>1.8013585110056654E-4</v>
      </c>
      <c r="C148" s="1">
        <f>'IPCC data'!I147*'Temperature factor'!$D$15*'Human health'!$Q$66</f>
        <v>5.9166794166313433E-4</v>
      </c>
      <c r="D148" s="1">
        <f>IF('AGWP calculation'!C147*'Temperature factor'!$D$17*'Human health'!$Q$67&gt;B148,'AGWP calculation'!C147*'Temperature factor'!$D$17*'Human health'!$Q$67,B148)</f>
        <v>2.6824189390963556E-4</v>
      </c>
      <c r="E148" s="26">
        <f>IF('AGWP calculation'!C147*'Temperature factor'!$D$17*'Human health'!$Q$66&gt;C148,'AGWP calculation'!C147*'Temperature factor'!$D$17*'Human health'!$Q$66,C148)</f>
        <v>8.8105798078323661E-4</v>
      </c>
      <c r="F148" s="1">
        <f>'IPCC data'!I147*'Temperature factor'!$D$15*Ecosystems!$A$2</f>
        <v>7.4088884026528288E-13</v>
      </c>
      <c r="G148" s="1">
        <f>'IPCC data'!I147*'Temperature factor'!$D$15*Ecosystems!$A$2</f>
        <v>7.4088884026528288E-13</v>
      </c>
      <c r="H148" s="1">
        <f>IF('AGWP calculation'!C147*'Temperature factor'!$D$17*Ecosystems!$A$2&gt;F148,'AGWP calculation'!C147*'Temperature factor'!$D$17*Ecosystems!$A$2,F148)</f>
        <v>1.1032641446722422E-12</v>
      </c>
      <c r="I148" s="26">
        <f>IF('AGWP calculation'!C147*'Temperature factor'!$D$17*Ecosystems!$A$2&gt;G148,'AGWP calculation'!C147*'Temperature factor'!$D$17*Ecosystems!$A$2,G148)</f>
        <v>1.1032641446722422E-12</v>
      </c>
      <c r="J148" s="27">
        <v>0</v>
      </c>
      <c r="K148" s="1">
        <f>'IPCC data'!I147*'Temperature factor'!$D$15*Ecosystems!$B$3</f>
        <v>2.3027626116353388E-13</v>
      </c>
      <c r="L148" s="27">
        <v>0</v>
      </c>
      <c r="M148" s="1">
        <f>IF('AGWP calculation'!C147*'Temperature factor'!$D$17*Ecosystems!$B$3&gt;K148,'AGWP calculation'!C147*'Temperature factor'!$D$17*Ecosystems!$B$3,K148)</f>
        <v>3.4290642334407535E-13</v>
      </c>
    </row>
    <row r="149" spans="1:13">
      <c r="A149" t="s">
        <v>311</v>
      </c>
      <c r="B149" s="1">
        <f>'IPCC data'!I148*'Temperature factor'!$D$15*'Human health'!$Q$67</f>
        <v>2.0794779960777991E-4</v>
      </c>
      <c r="C149" s="1">
        <f>'IPCC data'!I148*'Temperature factor'!$D$15*'Human health'!$Q$66</f>
        <v>6.8301809892703884E-4</v>
      </c>
      <c r="D149" s="1">
        <f>IF('AGWP calculation'!C148*'Temperature factor'!$D$17*'Human health'!$Q$67&gt;B149,'AGWP calculation'!C148*'Temperature factor'!$D$17*'Human health'!$Q$67,B149)</f>
        <v>3.0956606498126375E-4</v>
      </c>
      <c r="E149" s="26">
        <f>IF('AGWP calculation'!C148*'Temperature factor'!$D$17*'Human health'!$Q$66&gt;C149,'AGWP calculation'!C148*'Temperature factor'!$D$17*'Human health'!$Q$66,C149)</f>
        <v>1.0167899135967409E-3</v>
      </c>
      <c r="F149" s="1">
        <f>'IPCC data'!I148*'Temperature factor'!$D$15*Ecosystems!$A$2</f>
        <v>8.5527785360790388E-13</v>
      </c>
      <c r="G149" s="1">
        <f>'IPCC data'!I148*'Temperature factor'!$D$15*Ecosystems!$A$2</f>
        <v>8.5527785360790388E-13</v>
      </c>
      <c r="H149" s="1">
        <f>IF('AGWP calculation'!C148*'Temperature factor'!$D$17*Ecosystems!$A$2&gt;F149,'AGWP calculation'!C148*'Temperature factor'!$D$17*Ecosystems!$A$2,F149)</f>
        <v>1.2732281856620067E-12</v>
      </c>
      <c r="I149" s="26">
        <f>IF('AGWP calculation'!C148*'Temperature factor'!$D$17*Ecosystems!$A$2&gt;G149,'AGWP calculation'!C148*'Temperature factor'!$D$17*Ecosystems!$A$2,G149)</f>
        <v>1.2732281856620067E-12</v>
      </c>
      <c r="J149" s="27">
        <v>0</v>
      </c>
      <c r="K149" s="1">
        <f>'IPCC data'!I148*'Temperature factor'!$D$15*Ecosystems!$B$3</f>
        <v>2.6582960314840255E-13</v>
      </c>
      <c r="L149" s="27">
        <v>0</v>
      </c>
      <c r="M149" s="1">
        <f>IF('AGWP calculation'!C148*'Temperature factor'!$D$17*Ecosystems!$B$3&gt;K149,'AGWP calculation'!C148*'Temperature factor'!$D$17*Ecosystems!$B$3,K149)</f>
        <v>3.9573308473278589E-13</v>
      </c>
    </row>
    <row r="150" spans="1:13">
      <c r="A150" t="s">
        <v>313</v>
      </c>
      <c r="B150" s="1">
        <f>'IPCC data'!I149*'Temperature factor'!$D$15*'Human health'!$Q$67</f>
        <v>1.7414558526824368E-4</v>
      </c>
      <c r="C150" s="1">
        <f>'IPCC data'!I149*'Temperature factor'!$D$15*'Human health'!$Q$66</f>
        <v>5.7199252317552429E-4</v>
      </c>
      <c r="D150" s="1">
        <f>IF('AGWP calculation'!C149*'Temperature factor'!$D$17*'Human health'!$Q$67&gt;B150,'AGWP calculation'!C149*'Temperature factor'!$D$17*'Human health'!$Q$67,B150)</f>
        <v>2.5948927512261014E-4</v>
      </c>
      <c r="E150" s="26">
        <f>IF('AGWP calculation'!C149*'Temperature factor'!$D$17*'Human health'!$Q$66&gt;C150,'AGWP calculation'!C149*'Temperature factor'!$D$17*'Human health'!$Q$66,C150)</f>
        <v>8.5230943400455982E-4</v>
      </c>
      <c r="F150" s="1">
        <f>'IPCC data'!I149*'Temperature factor'!$D$15*Ecosystems!$A$2</f>
        <v>7.1625120662225692E-13</v>
      </c>
      <c r="G150" s="1">
        <f>'IPCC data'!I149*'Temperature factor'!$D$15*Ecosystems!$A$2</f>
        <v>7.1625120662225692E-13</v>
      </c>
      <c r="H150" s="1">
        <f>IF('AGWP calculation'!C149*'Temperature factor'!$D$17*Ecosystems!$A$2&gt;F150,'AGWP calculation'!C149*'Temperature factor'!$D$17*Ecosystems!$A$2,F150)</f>
        <v>1.0672651053761551E-12</v>
      </c>
      <c r="I150" s="26">
        <f>IF('AGWP calculation'!C149*'Temperature factor'!$D$17*Ecosystems!$A$2&gt;G150,'AGWP calculation'!C149*'Temperature factor'!$D$17*Ecosystems!$A$2,G150)</f>
        <v>1.0672651053761551E-12</v>
      </c>
      <c r="J150" s="27">
        <v>0</v>
      </c>
      <c r="K150" s="1">
        <f>'IPCC data'!I149*'Temperature factor'!$D$15*Ecosystems!$B$3</f>
        <v>2.2261861827448527E-13</v>
      </c>
      <c r="L150" s="27">
        <v>0</v>
      </c>
      <c r="M150" s="1">
        <f>IF('AGWP calculation'!C149*'Temperature factor'!$D$17*Ecosystems!$B$3&gt;K150,'AGWP calculation'!C149*'Temperature factor'!$D$17*Ecosystems!$B$3,K150)</f>
        <v>3.3171753275204823E-13</v>
      </c>
    </row>
    <row r="151" spans="1:13">
      <c r="A151" t="s">
        <v>315</v>
      </c>
      <c r="B151" s="1">
        <f>'IPCC data'!I150*'Temperature factor'!$D$15*'Human health'!$Q$67</f>
        <v>2.4388939460171719E-5</v>
      </c>
      <c r="C151" s="1">
        <f>'IPCC data'!I150*'Temperature factor'!$D$15*'Human health'!$Q$66</f>
        <v>8.0107060985269986E-5</v>
      </c>
      <c r="D151" s="1">
        <f>IF('AGWP calculation'!C150*'Temperature factor'!$D$17*'Human health'!$Q$67&gt;B151,'AGWP calculation'!C150*'Temperature factor'!$D$17*'Human health'!$Q$67,B151)</f>
        <v>3.6230614740621123E-5</v>
      </c>
      <c r="E151" s="26">
        <f>IF('AGWP calculation'!C150*'Temperature factor'!$D$17*'Human health'!$Q$66&gt;C151,'AGWP calculation'!C150*'Temperature factor'!$D$17*'Human health'!$Q$66,C151)</f>
        <v>1.1900181511788963E-4</v>
      </c>
      <c r="F151" s="1">
        <f>'IPCC data'!I150*'Temperature factor'!$D$15*Ecosystems!$A$2</f>
        <v>1.0031036554660601E-13</v>
      </c>
      <c r="G151" s="1">
        <f>'IPCC data'!I150*'Temperature factor'!$D$15*Ecosystems!$A$2</f>
        <v>1.0031036554660601E-13</v>
      </c>
      <c r="H151" s="1">
        <f>IF('AGWP calculation'!C150*'Temperature factor'!$D$17*Ecosystems!$A$2&gt;F151,'AGWP calculation'!C150*'Temperature factor'!$D$17*Ecosystems!$A$2,F151)</f>
        <v>1.4901452416760266E-13</v>
      </c>
      <c r="I151" s="26">
        <f>IF('AGWP calculation'!C150*'Temperature factor'!$D$17*Ecosystems!$A$2&gt;G151,'AGWP calculation'!C150*'Temperature factor'!$D$17*Ecosystems!$A$2,G151)</f>
        <v>1.4901452416760266E-13</v>
      </c>
      <c r="J151" s="27">
        <v>0</v>
      </c>
      <c r="K151" s="1">
        <f>'IPCC data'!I150*'Temperature factor'!$D$15*Ecosystems!$B$3</f>
        <v>3.1177546048269433E-14</v>
      </c>
      <c r="L151" s="27">
        <v>0</v>
      </c>
      <c r="M151" s="1">
        <f>IF('AGWP calculation'!C150*'Temperature factor'!$D$17*Ecosystems!$B$3&gt;K151,'AGWP calculation'!C150*'Temperature factor'!$D$17*Ecosystems!$B$3,K151)</f>
        <v>4.6315325079119746E-14</v>
      </c>
    </row>
    <row r="152" spans="1:13">
      <c r="A152" t="s">
        <v>317</v>
      </c>
      <c r="B152" s="1">
        <f>'IPCC data'!I151*'Temperature factor'!$D$15*'Human health'!$Q$67</f>
        <v>2.7811948507213363E-5</v>
      </c>
      <c r="C152" s="1">
        <f>'IPCC data'!I151*'Temperature factor'!$D$15*'Human health'!$Q$66</f>
        <v>9.1350157263904371E-5</v>
      </c>
      <c r="D152" s="1">
        <f>IF('AGWP calculation'!C151*'Temperature factor'!$D$17*'Human health'!$Q$67&gt;B152,'AGWP calculation'!C151*'Temperature factor'!$D$17*'Human health'!$Q$67,B152)</f>
        <v>4.1167992181281593E-5</v>
      </c>
      <c r="E152" s="26">
        <f>IF('AGWP calculation'!C151*'Temperature factor'!$D$17*'Human health'!$Q$66&gt;C152,'AGWP calculation'!C151*'Temperature factor'!$D$17*'Human health'!$Q$66,C152)</f>
        <v>1.3521895307061553E-4</v>
      </c>
      <c r="F152" s="1">
        <f>'IPCC data'!I151*'Temperature factor'!$D$15*Ecosystems!$A$2</f>
        <v>1.143890133426209E-13</v>
      </c>
      <c r="G152" s="1">
        <f>'IPCC data'!I151*'Temperature factor'!$D$15*Ecosystems!$A$2</f>
        <v>1.143890133426209E-13</v>
      </c>
      <c r="H152" s="1">
        <f>IF('AGWP calculation'!C151*'Temperature factor'!$D$17*Ecosystems!$A$2&gt;F152,'AGWP calculation'!C151*'Temperature factor'!$D$17*Ecosystems!$A$2,F152)</f>
        <v>1.6932168581040461E-13</v>
      </c>
      <c r="I152" s="26">
        <f>IF('AGWP calculation'!C151*'Temperature factor'!$D$17*Ecosystems!$A$2&gt;G152,'AGWP calculation'!C151*'Temperature factor'!$D$17*Ecosystems!$A$2,G152)</f>
        <v>1.6932168581040461E-13</v>
      </c>
      <c r="J152" s="27">
        <v>0</v>
      </c>
      <c r="K152" s="1">
        <f>'IPCC data'!I151*'Temperature factor'!$D$15*Ecosystems!$B$3</f>
        <v>3.5553341984868652E-14</v>
      </c>
      <c r="L152" s="27">
        <v>0</v>
      </c>
      <c r="M152" s="1">
        <f>IF('AGWP calculation'!C151*'Temperature factor'!$D$17*Ecosystems!$B$3&gt;K152,'AGWP calculation'!C151*'Temperature factor'!$D$17*Ecosystems!$B$3,K152)</f>
        <v>5.2627010454585218E-14</v>
      </c>
    </row>
    <row r="153" spans="1:13">
      <c r="A153" t="s">
        <v>319</v>
      </c>
      <c r="B153" s="1">
        <f>'IPCC data'!I152*'Temperature factor'!$D$15*'Human health'!$Q$67</f>
        <v>1.8826549758729045E-5</v>
      </c>
      <c r="C153" s="1">
        <f>'IPCC data'!I152*'Temperature factor'!$D$15*'Human health'!$Q$66</f>
        <v>6.1837029532489109E-5</v>
      </c>
      <c r="D153" s="1">
        <f>IF('AGWP calculation'!C152*'Temperature factor'!$D$17*'Human health'!$Q$67&gt;B153,'AGWP calculation'!C152*'Temperature factor'!$D$17*'Human health'!$Q$67,B153)</f>
        <v>2.8233454097297849E-5</v>
      </c>
      <c r="E153" s="26">
        <f>IF('AGWP calculation'!C152*'Temperature factor'!$D$17*'Human health'!$Q$66&gt;C153,'AGWP calculation'!C152*'Temperature factor'!$D$17*'Human health'!$Q$66,C153)</f>
        <v>9.2734619842347801E-5</v>
      </c>
      <c r="F153" s="1">
        <f>'IPCC data'!I152*'Temperature factor'!$D$15*Ecosystems!$A$2</f>
        <v>7.7432562878081828E-14</v>
      </c>
      <c r="G153" s="1">
        <f>'IPCC data'!I152*'Temperature factor'!$D$15*Ecosystems!$A$2</f>
        <v>7.7432562878081828E-14</v>
      </c>
      <c r="H153" s="1">
        <f>IF('AGWP calculation'!C152*'Temperature factor'!$D$17*Ecosystems!$A$2&gt;F153,'AGWP calculation'!C152*'Temperature factor'!$D$17*Ecosystems!$A$2,F153)</f>
        <v>1.1612264263348694E-13</v>
      </c>
      <c r="I153" s="26">
        <f>IF('AGWP calculation'!C152*'Temperature factor'!$D$17*Ecosystems!$A$2&gt;G153,'AGWP calculation'!C152*'Temperature factor'!$D$17*Ecosystems!$A$2,G153)</f>
        <v>1.1612264263348694E-13</v>
      </c>
      <c r="J153" s="27">
        <v>0</v>
      </c>
      <c r="K153" s="1">
        <f>'IPCC data'!I152*'Temperature factor'!$D$15*Ecosystems!$B$3</f>
        <v>2.4066877651295705E-14</v>
      </c>
      <c r="L153" s="27">
        <v>0</v>
      </c>
      <c r="M153" s="1">
        <f>IF('AGWP calculation'!C152*'Temperature factor'!$D$17*Ecosystems!$B$3&gt;K153,'AGWP calculation'!C152*'Temperature factor'!$D$17*Ecosystems!$B$3,K153)</f>
        <v>3.6092172710408102E-14</v>
      </c>
    </row>
    <row r="154" spans="1:13">
      <c r="A154" t="s">
        <v>321</v>
      </c>
      <c r="B154" s="1">
        <f>'IPCC data'!I153*'Temperature factor'!$D$15*'Human health'!$Q$67</f>
        <v>2.2891373002090999E-3</v>
      </c>
      <c r="C154" s="1">
        <f>'IPCC data'!I153*'Temperature factor'!$D$15*'Human health'!$Q$66</f>
        <v>7.5188206363367436E-3</v>
      </c>
      <c r="D154" s="1">
        <f>IF('AGWP calculation'!C153*'Temperature factor'!$D$17*'Human health'!$Q$67&gt;B154,'AGWP calculation'!C153*'Temperature factor'!$D$17*'Human health'!$Q$67,B154)</f>
        <v>3.4754668323110516E-3</v>
      </c>
      <c r="E154" s="26">
        <f>IF('AGWP calculation'!C153*'Temperature factor'!$D$17*'Human health'!$Q$66&gt;C154,'AGWP calculation'!C153*'Temperature factor'!$D$17*'Human health'!$Q$66,C154)</f>
        <v>1.1415397292813004E-2</v>
      </c>
      <c r="F154" s="1">
        <f>'IPCC data'!I153*'Temperature factor'!$D$15*Ecosystems!$A$2</f>
        <v>9.4150957135849496E-12</v>
      </c>
      <c r="G154" s="1">
        <f>'IPCC data'!I153*'Temperature factor'!$D$15*Ecosystems!$A$2</f>
        <v>9.4150957135849496E-12</v>
      </c>
      <c r="H154" s="1">
        <f>IF('AGWP calculation'!C153*'Temperature factor'!$D$17*Ecosystems!$A$2&gt;F154,'AGWP calculation'!C153*'Temperature factor'!$D$17*Ecosystems!$A$2,F154)</f>
        <v>1.4294403779366788E-11</v>
      </c>
      <c r="I154" s="26">
        <f>IF('AGWP calculation'!C153*'Temperature factor'!$D$17*Ecosystems!$A$2&gt;G154,'AGWP calculation'!C153*'Temperature factor'!$D$17*Ecosystems!$A$2,G154)</f>
        <v>1.4294403779366788E-11</v>
      </c>
      <c r="J154" s="27">
        <v>0</v>
      </c>
      <c r="K154" s="1">
        <f>'IPCC data'!I153*'Temperature factor'!$D$15*Ecosystems!$B$3</f>
        <v>2.9263135326007275E-12</v>
      </c>
      <c r="L154" s="27">
        <v>0</v>
      </c>
      <c r="M154" s="1">
        <f>IF('AGWP calculation'!C153*'Temperature factor'!$D$17*Ecosystems!$B$3&gt;K154,'AGWP calculation'!C153*'Temperature factor'!$D$17*Ecosystems!$B$3,K154)</f>
        <v>4.44285522872211E-12</v>
      </c>
    </row>
    <row r="155" spans="1:13">
      <c r="A155" t="s">
        <v>323</v>
      </c>
      <c r="B155" s="1">
        <f>'IPCC data'!I154*'Temperature factor'!$D$15*'Human health'!$Q$67</f>
        <v>1.2451195408613982E-3</v>
      </c>
      <c r="C155" s="1">
        <f>'IPCC data'!I154*'Temperature factor'!$D$15*'Human health'!$Q$66</f>
        <v>4.0896762713532571E-3</v>
      </c>
      <c r="D155" s="1">
        <f>IF('AGWP calculation'!C154*'Temperature factor'!$D$17*'Human health'!$Q$67&gt;B155,'AGWP calculation'!C154*'Temperature factor'!$D$17*'Human health'!$Q$67,B155)</f>
        <v>1.8555789426374389E-3</v>
      </c>
      <c r="E155" s="26">
        <f>IF('AGWP calculation'!C154*'Temperature factor'!$D$17*'Human health'!$Q$66&gt;C155,'AGWP calculation'!C154*'Temperature factor'!$D$17*'Human health'!$Q$66,C155)</f>
        <v>6.0947699576516775E-3</v>
      </c>
      <c r="F155" s="1">
        <f>'IPCC data'!I154*'Temperature factor'!$D$15*Ecosystems!$A$2</f>
        <v>5.1211081358004115E-12</v>
      </c>
      <c r="G155" s="1">
        <f>'IPCC data'!I154*'Temperature factor'!$D$15*Ecosystems!$A$2</f>
        <v>5.1211081358004115E-12</v>
      </c>
      <c r="H155" s="1">
        <f>IF('AGWP calculation'!C154*'Temperature factor'!$D$17*Ecosystems!$A$2&gt;F155,'AGWP calculation'!C154*'Temperature factor'!$D$17*Ecosystems!$A$2,F155)</f>
        <v>7.6318940534708935E-12</v>
      </c>
      <c r="I155" s="26">
        <f>IF('AGWP calculation'!C154*'Temperature factor'!$D$17*Ecosystems!$A$2&gt;G155,'AGWP calculation'!C154*'Temperature factor'!$D$17*Ecosystems!$A$2,G155)</f>
        <v>7.6318940534708935E-12</v>
      </c>
      <c r="J155" s="27">
        <v>0</v>
      </c>
      <c r="K155" s="1">
        <f>'IPCC data'!I154*'Temperature factor'!$D$15*Ecosystems!$B$3</f>
        <v>1.5916957719379659E-12</v>
      </c>
      <c r="L155" s="27">
        <v>0</v>
      </c>
      <c r="M155" s="1">
        <f>IF('AGWP calculation'!C154*'Temperature factor'!$D$17*Ecosystems!$B$3&gt;K155,'AGWP calculation'!C154*'Temperature factor'!$D$17*Ecosystems!$B$3,K155)</f>
        <v>2.3720751787814939E-12</v>
      </c>
    </row>
    <row r="156" spans="1:13">
      <c r="A156" t="s">
        <v>325</v>
      </c>
      <c r="B156" s="1">
        <f>'IPCC data'!I155*'Temperature factor'!$D$15*'Human health'!$Q$67</f>
        <v>7.7873455820197415E-5</v>
      </c>
      <c r="C156" s="1">
        <f>'IPCC data'!I155*'Temperature factor'!$D$15*'Human health'!$Q$66</f>
        <v>2.5578044033893225E-4</v>
      </c>
      <c r="D156" s="1">
        <f>IF('AGWP calculation'!C155*'Temperature factor'!$D$17*'Human health'!$Q$67&gt;B156,'AGWP calculation'!C155*'Temperature factor'!$D$17*'Human health'!$Q$67,B156)</f>
        <v>1.1613423809976097E-4</v>
      </c>
      <c r="E156" s="26">
        <f>IF('AGWP calculation'!C155*'Temperature factor'!$D$17*'Human health'!$Q$66&gt;C156,'AGWP calculation'!C155*'Temperature factor'!$D$17*'Human health'!$Q$66,C156)</f>
        <v>3.814504730362685E-4</v>
      </c>
      <c r="F156" s="1">
        <f>'IPCC data'!I155*'Temperature factor'!$D$15*Ecosystems!$A$2</f>
        <v>3.2028923735933851E-13</v>
      </c>
      <c r="G156" s="1">
        <f>'IPCC data'!I155*'Temperature factor'!$D$15*Ecosystems!$A$2</f>
        <v>3.2028923735933851E-13</v>
      </c>
      <c r="H156" s="1">
        <f>IF('AGWP calculation'!C155*'Temperature factor'!$D$17*Ecosystems!$A$2&gt;F156,'AGWP calculation'!C155*'Temperature factor'!$D$17*Ecosystems!$A$2,F156)</f>
        <v>4.7765372886704353E-13</v>
      </c>
      <c r="I156" s="26">
        <f>IF('AGWP calculation'!C155*'Temperature factor'!$D$17*Ecosystems!$A$2&gt;G156,'AGWP calculation'!C155*'Temperature factor'!$D$17*Ecosystems!$A$2,G156)</f>
        <v>4.7765372886704353E-13</v>
      </c>
      <c r="J156" s="27">
        <v>0</v>
      </c>
      <c r="K156" s="1">
        <f>'IPCC data'!I155*'Temperature factor'!$D$15*Ecosystems!$B$3</f>
        <v>9.9549357557632242E-14</v>
      </c>
      <c r="L156" s="27">
        <v>0</v>
      </c>
      <c r="M156" s="1">
        <f>IF('AGWP calculation'!C155*'Temperature factor'!$D$17*Ecosystems!$B$3&gt;K156,'AGWP calculation'!C155*'Temperature factor'!$D$17*Ecosystems!$B$3,K156)</f>
        <v>1.4845994275597301E-13</v>
      </c>
    </row>
    <row r="157" spans="1:13">
      <c r="A157" t="s">
        <v>327</v>
      </c>
      <c r="B157" s="1">
        <f>'IPCC data'!I156*'Temperature factor'!$D$15*'Human health'!$Q$67</f>
        <v>1.1681018373029611E-3</v>
      </c>
      <c r="C157" s="1">
        <f>'IPCC data'!I156*'Temperature factor'!$D$15*'Human health'!$Q$66</f>
        <v>3.836706605083983E-3</v>
      </c>
      <c r="D157" s="1">
        <f>IF('AGWP calculation'!C156*'Temperature factor'!$D$17*'Human health'!$Q$67&gt;B157,'AGWP calculation'!C156*'Temperature factor'!$D$17*'Human health'!$Q$67,B157)</f>
        <v>1.7390698954289937E-3</v>
      </c>
      <c r="E157" s="26">
        <f>IF('AGWP calculation'!C156*'Temperature factor'!$D$17*'Human health'!$Q$66&gt;C157,'AGWP calculation'!C156*'Temperature factor'!$D$17*'Human health'!$Q$66,C157)</f>
        <v>5.712088399673145E-3</v>
      </c>
      <c r="F157" s="1">
        <f>'IPCC data'!I156*'Temperature factor'!$D$15*Ecosystems!$A$2</f>
        <v>4.8043385603900768E-12</v>
      </c>
      <c r="G157" s="1">
        <f>'IPCC data'!I156*'Temperature factor'!$D$15*Ecosystems!$A$2</f>
        <v>4.8043385603900768E-12</v>
      </c>
      <c r="H157" s="1">
        <f>IF('AGWP calculation'!C156*'Temperature factor'!$D$17*Ecosystems!$A$2&gt;F157,'AGWP calculation'!C156*'Temperature factor'!$D$17*Ecosystems!$A$2,F157)</f>
        <v>7.1526987553706443E-12</v>
      </c>
      <c r="I157" s="26">
        <f>IF('AGWP calculation'!C156*'Temperature factor'!$D$17*Ecosystems!$A$2&gt;G157,'AGWP calculation'!C156*'Temperature factor'!$D$17*Ecosystems!$A$2,G157)</f>
        <v>7.1526987553706443E-12</v>
      </c>
      <c r="J157" s="27">
        <v>0</v>
      </c>
      <c r="K157" s="1">
        <f>'IPCC data'!I156*'Temperature factor'!$D$15*Ecosystems!$B$3</f>
        <v>1.4932403633644833E-12</v>
      </c>
      <c r="L157" s="27">
        <v>0</v>
      </c>
      <c r="M157" s="1">
        <f>IF('AGWP calculation'!C156*'Temperature factor'!$D$17*Ecosystems!$B$3&gt;K157,'AGWP calculation'!C156*'Temperature factor'!$D$17*Ecosystems!$B$3,K157)</f>
        <v>2.2231360996422273E-12</v>
      </c>
    </row>
    <row r="158" spans="1:13">
      <c r="A158" t="s">
        <v>329</v>
      </c>
      <c r="B158" s="1">
        <f>'IPCC data'!I157*'Temperature factor'!$D$15*'Human health'!$Q$67</f>
        <v>1.2194469730085857E-3</v>
      </c>
      <c r="C158" s="1">
        <f>'IPCC data'!I157*'Temperature factor'!$D$15*'Human health'!$Q$66</f>
        <v>4.0053530492634984E-3</v>
      </c>
      <c r="D158" s="1">
        <f>IF('AGWP calculation'!C157*'Temperature factor'!$D$17*'Human health'!$Q$67&gt;B158,'AGWP calculation'!C157*'Temperature factor'!$D$17*'Human health'!$Q$67,B158)</f>
        <v>1.8205327408378404E-3</v>
      </c>
      <c r="E158" s="26">
        <f>IF('AGWP calculation'!C157*'Temperature factor'!$D$17*'Human health'!$Q$66&gt;C158,'AGWP calculation'!C157*'Temperature factor'!$D$17*'Human health'!$Q$66,C158)</f>
        <v>5.9796584240219674E-3</v>
      </c>
      <c r="F158" s="1">
        <f>'IPCC data'!I157*'Temperature factor'!$D$15*Ecosystems!$A$2</f>
        <v>5.0155182773302997E-12</v>
      </c>
      <c r="G158" s="1">
        <f>'IPCC data'!I157*'Temperature factor'!$D$15*Ecosystems!$A$2</f>
        <v>5.0155182773302997E-12</v>
      </c>
      <c r="H158" s="1">
        <f>IF('AGWP calculation'!C157*'Temperature factor'!$D$17*Ecosystems!$A$2&gt;F158,'AGWP calculation'!C157*'Temperature factor'!$D$17*Ecosystems!$A$2,F158)</f>
        <v>7.4877509545354592E-12</v>
      </c>
      <c r="I158" s="26">
        <f>IF('AGWP calculation'!C157*'Temperature factor'!$D$17*Ecosystems!$A$2&gt;G158,'AGWP calculation'!C157*'Temperature factor'!$D$17*Ecosystems!$A$2,G158)</f>
        <v>7.4877509545354592E-12</v>
      </c>
      <c r="J158" s="27">
        <v>0</v>
      </c>
      <c r="K158" s="1">
        <f>'IPCC data'!I157*'Temperature factor'!$D$15*Ecosystems!$B$3</f>
        <v>1.5588773024134717E-12</v>
      </c>
      <c r="L158" s="27">
        <v>0</v>
      </c>
      <c r="M158" s="1">
        <f>IF('AGWP calculation'!C157*'Temperature factor'!$D$17*Ecosystems!$B$3&gt;K158,'AGWP calculation'!C157*'Temperature factor'!$D$17*Ecosystems!$B$3,K158)</f>
        <v>2.3272739453285887E-12</v>
      </c>
    </row>
    <row r="159" spans="1:13">
      <c r="A159" t="s">
        <v>331</v>
      </c>
      <c r="B159" s="1">
        <f>'IPCC data'!I158*'Temperature factor'!$D$15*'Human health'!$Q$67</f>
        <v>2.2677434936650897E-3</v>
      </c>
      <c r="C159" s="1">
        <f>'IPCC data'!I158*'Temperature factor'!$D$15*'Human health'!$Q$66</f>
        <v>7.4485512845952791E-3</v>
      </c>
      <c r="D159" s="1">
        <f>IF('AGWP calculation'!C158*'Temperature factor'!$D$17*'Human health'!$Q$67&gt;B159,'AGWP calculation'!C158*'Temperature factor'!$D$17*'Human health'!$Q$67,B159)</f>
        <v>3.4451290149461779E-3</v>
      </c>
      <c r="E159" s="26">
        <f>IF('AGWP calculation'!C158*'Temperature factor'!$D$17*'Human health'!$Q$66&gt;C159,'AGWP calculation'!C158*'Temperature factor'!$D$17*'Human health'!$Q$66,C159)</f>
        <v>1.131575075468548E-2</v>
      </c>
      <c r="F159" s="1">
        <f>'IPCC data'!I158*'Temperature factor'!$D$15*Ecosystems!$A$2</f>
        <v>9.3271041648598575E-12</v>
      </c>
      <c r="G159" s="1">
        <f>'IPCC data'!I158*'Temperature factor'!$D$15*Ecosystems!$A$2</f>
        <v>9.3271041648598575E-12</v>
      </c>
      <c r="H159" s="1">
        <f>IF('AGWP calculation'!C158*'Temperature factor'!$D$17*Ecosystems!$A$2&gt;F159,'AGWP calculation'!C158*'Temperature factor'!$D$17*Ecosystems!$A$2,F159)</f>
        <v>1.4169626006445325E-11</v>
      </c>
      <c r="I159" s="26">
        <f>IF('AGWP calculation'!C158*'Temperature factor'!$D$17*Ecosystems!$A$2&gt;G159,'AGWP calculation'!C158*'Temperature factor'!$D$17*Ecosystems!$A$2,G159)</f>
        <v>1.4169626006445325E-11</v>
      </c>
      <c r="J159" s="27">
        <v>0</v>
      </c>
      <c r="K159" s="1">
        <f>'IPCC data'!I158*'Temperature factor'!$D$15*Ecosystems!$B$3</f>
        <v>2.8989648079969826E-12</v>
      </c>
      <c r="L159" s="27">
        <v>0</v>
      </c>
      <c r="M159" s="1">
        <f>IF('AGWP calculation'!C158*'Temperature factor'!$D$17*Ecosystems!$B$3&gt;K159,'AGWP calculation'!C158*'Temperature factor'!$D$17*Ecosystems!$B$3,K159)</f>
        <v>4.4040729479492225E-12</v>
      </c>
    </row>
    <row r="160" spans="1:13">
      <c r="A160" t="s">
        <v>333</v>
      </c>
      <c r="B160" s="1">
        <f>'IPCC data'!I159*'Temperature factor'!$D$15*'Human health'!$Q$67</f>
        <v>1.6644381491239997E-3</v>
      </c>
      <c r="C160" s="1">
        <f>'IPCC data'!I159*'Temperature factor'!$D$15*'Human health'!$Q$66</f>
        <v>5.4669555654859687E-3</v>
      </c>
      <c r="D160" s="1">
        <f>IF('AGWP calculation'!C159*'Temperature factor'!$D$17*'Human health'!$Q$67&gt;B160,'AGWP calculation'!C159*'Temperature factor'!$D$17*'Human health'!$Q$67,B160)</f>
        <v>2.4840089775083141E-3</v>
      </c>
      <c r="E160" s="26">
        <f>IF('AGWP calculation'!C159*'Temperature factor'!$D$17*'Human health'!$Q$66&gt;C160,'AGWP calculation'!C159*'Temperature factor'!$D$17*'Human health'!$Q$66,C160)</f>
        <v>8.1588893594234067E-3</v>
      </c>
      <c r="F160" s="1">
        <f>'IPCC data'!I159*'Temperature factor'!$D$15*Ecosystems!$A$2</f>
        <v>6.845742490812234E-12</v>
      </c>
      <c r="G160" s="1">
        <f>'IPCC data'!I159*'Temperature factor'!$D$15*Ecosystems!$A$2</f>
        <v>6.845742490812234E-12</v>
      </c>
      <c r="H160" s="1">
        <f>IF('AGWP calculation'!C159*'Temperature factor'!$D$17*Ecosystems!$A$2&gt;F160,'AGWP calculation'!C159*'Temperature factor'!$D$17*Ecosystems!$A$2,F160)</f>
        <v>1.0216592195893525E-11</v>
      </c>
      <c r="I160" s="26">
        <f>IF('AGWP calculation'!C159*'Temperature factor'!$D$17*Ecosystems!$A$2&gt;G160,'AGWP calculation'!C159*'Temperature factor'!$D$17*Ecosystems!$A$2,G160)</f>
        <v>1.0216592195893525E-11</v>
      </c>
      <c r="J160" s="27">
        <v>0</v>
      </c>
      <c r="K160" s="1">
        <f>'IPCC data'!I159*'Temperature factor'!$D$15*Ecosystems!$B$3</f>
        <v>2.1277307741713701E-12</v>
      </c>
      <c r="L160" s="27">
        <v>0</v>
      </c>
      <c r="M160" s="1">
        <f>IF('AGWP calculation'!C159*'Temperature factor'!$D$17*Ecosystems!$B$3&gt;K160,'AGWP calculation'!C159*'Temperature factor'!$D$17*Ecosystems!$B$3,K160)</f>
        <v>3.1754273041290687E-12</v>
      </c>
    </row>
    <row r="161" spans="1:13">
      <c r="A161" t="s">
        <v>335</v>
      </c>
      <c r="B161" s="1">
        <f>'IPCC data'!I160*'Temperature factor'!$D$15*'Human health'!$Q$67</f>
        <v>3.1363320393519066E-3</v>
      </c>
      <c r="C161" s="1">
        <f>'IPCC data'!I160*'Temperature factor'!$D$15*'Human health'!$Q$66</f>
        <v>1.0301486965298753E-2</v>
      </c>
      <c r="D161" s="1">
        <f>IF('AGWP calculation'!C160*'Temperature factor'!$D$17*'Human health'!$Q$67&gt;B161,'AGWP calculation'!C160*'Temperature factor'!$D$17*'Human health'!$Q$67,B161)</f>
        <v>4.7641369273790863E-3</v>
      </c>
      <c r="E161" s="26">
        <f>IF('AGWP calculation'!C160*'Temperature factor'!$D$17*'Human health'!$Q$66&gt;C161,'AGWP calculation'!C160*'Temperature factor'!$D$17*'Human health'!$Q$66,C161)</f>
        <v>1.5648118197471066E-2</v>
      </c>
      <c r="F161" s="1">
        <f>'IPCC data'!I160*'Temperature factor'!$D$15*Ecosystems!$A$2</f>
        <v>1.2899561043098631E-11</v>
      </c>
      <c r="G161" s="1">
        <f>'IPCC data'!I160*'Temperature factor'!$D$15*Ecosystems!$A$2</f>
        <v>1.2899561043098631E-11</v>
      </c>
      <c r="H161" s="1">
        <f>IF('AGWP calculation'!C160*'Temperature factor'!$D$17*Ecosystems!$A$2&gt;F161,'AGWP calculation'!C160*'Temperature factor'!$D$17*Ecosystems!$A$2,F161)</f>
        <v>1.9594632947443289E-11</v>
      </c>
      <c r="I161" s="26">
        <f>IF('AGWP calculation'!C160*'Temperature factor'!$D$17*Ecosystems!$A$2&gt;G161,'AGWP calculation'!C160*'Temperature factor'!$D$17*Ecosystems!$A$2,G161)</f>
        <v>1.9594632947443289E-11</v>
      </c>
      <c r="J161" s="27">
        <v>0</v>
      </c>
      <c r="K161" s="1">
        <f>'IPCC data'!I160*'Temperature factor'!$D$15*Ecosystems!$B$3</f>
        <v>4.0093230269090338E-12</v>
      </c>
      <c r="L161" s="27">
        <v>0</v>
      </c>
      <c r="M161" s="1">
        <f>IF('AGWP calculation'!C160*'Temperature factor'!$D$17*Ecosystems!$B$3&gt;K161,'AGWP calculation'!C160*'Temperature factor'!$D$17*Ecosystems!$B$3,K161)</f>
        <v>6.0902237539350767E-12</v>
      </c>
    </row>
    <row r="162" spans="1:13">
      <c r="A162" t="s">
        <v>337</v>
      </c>
      <c r="B162" s="1">
        <f>'IPCC data'!I161*'Temperature factor'!$D$15*'Human health'!$Q$67</f>
        <v>2.6100443983692541E-5</v>
      </c>
      <c r="C162" s="1">
        <f>'IPCC data'!I161*'Temperature factor'!$D$15*'Human health'!$Q$66</f>
        <v>8.5728609124587172E-5</v>
      </c>
      <c r="D162" s="1">
        <f>IF('AGWP calculation'!C161*'Temperature factor'!$D$17*'Human health'!$Q$67&gt;B162,'AGWP calculation'!C161*'Temperature factor'!$D$17*'Human health'!$Q$67,B162)</f>
        <v>3.866453319728474E-5</v>
      </c>
      <c r="E162" s="26">
        <f>IF('AGWP calculation'!C161*'Temperature factor'!$D$17*'Human health'!$Q$66&gt;C162,'AGWP calculation'!C161*'Temperature factor'!$D$17*'Human health'!$Q$66,C162)</f>
        <v>1.2699617889740241E-4</v>
      </c>
      <c r="F162" s="1">
        <f>'IPCC data'!I161*'Temperature factor'!$D$15*Ecosystems!$A$2</f>
        <v>1.0734968944461345E-13</v>
      </c>
      <c r="G162" s="1">
        <f>'IPCC data'!I161*'Temperature factor'!$D$15*Ecosystems!$A$2</f>
        <v>1.0734968944461345E-13</v>
      </c>
      <c r="H162" s="1">
        <f>IF('AGWP calculation'!C161*'Temperature factor'!$D$17*Ecosystems!$A$2&gt;F162,'AGWP calculation'!C161*'Temperature factor'!$D$17*Ecosystems!$A$2,F162)</f>
        <v>1.5902509680842055E-13</v>
      </c>
      <c r="I162" s="26">
        <f>IF('AGWP calculation'!C161*'Temperature factor'!$D$17*Ecosystems!$A$2&gt;G162,'AGWP calculation'!C161*'Temperature factor'!$D$17*Ecosystems!$A$2,G162)</f>
        <v>1.5902509680842055E-13</v>
      </c>
      <c r="J162" s="27">
        <v>0</v>
      </c>
      <c r="K162" s="1">
        <f>'IPCC data'!I161*'Temperature factor'!$D$15*Ecosystems!$B$3</f>
        <v>3.3365444016569046E-14</v>
      </c>
      <c r="L162" s="27">
        <v>0</v>
      </c>
      <c r="M162" s="1">
        <f>IF('AGWP calculation'!C161*'Temperature factor'!$D$17*Ecosystems!$B$3&gt;K162,'AGWP calculation'!C161*'Temperature factor'!$D$17*Ecosystems!$B$3,K162)</f>
        <v>4.9426719278292875E-14</v>
      </c>
    </row>
    <row r="163" spans="1:13">
      <c r="A163" t="s">
        <v>339</v>
      </c>
      <c r="B163" s="1">
        <f>'IPCC data'!I162*'Temperature factor'!$D$15*'Human health'!$Q$67</f>
        <v>0</v>
      </c>
      <c r="C163" s="1">
        <f>'IPCC data'!I162*'Temperature factor'!$D$15*'Human health'!$Q$66</f>
        <v>0</v>
      </c>
      <c r="D163" s="1">
        <f>IF('AGWP calculation'!C162*'Temperature factor'!$D$17*'Human health'!$Q$67&gt;B163,'AGWP calculation'!C162*'Temperature factor'!$D$17*'Human health'!$Q$67,B163)</f>
        <v>0</v>
      </c>
      <c r="E163" s="26">
        <f>IF('AGWP calculation'!C162*'Temperature factor'!$D$17*'Human health'!$Q$66&gt;C163,'AGWP calculation'!C162*'Temperature factor'!$D$17*'Human health'!$Q$66,C163)</f>
        <v>0</v>
      </c>
      <c r="F163" s="1">
        <f>'IPCC data'!I162*'Temperature factor'!$D$15*Ecosystems!$A$2</f>
        <v>0</v>
      </c>
      <c r="G163" s="1">
        <f>'IPCC data'!I162*'Temperature factor'!$D$15*Ecosystems!$A$2</f>
        <v>0</v>
      </c>
      <c r="H163" s="1">
        <f>IF('AGWP calculation'!C162*'Temperature factor'!$D$17*Ecosystems!$A$2&gt;F163,'AGWP calculation'!C162*'Temperature factor'!$D$17*Ecosystems!$A$2,F163)</f>
        <v>0</v>
      </c>
      <c r="I163" s="26">
        <f>IF('AGWP calculation'!C162*'Temperature factor'!$D$17*Ecosystems!$A$2&gt;G163,'AGWP calculation'!C162*'Temperature factor'!$D$17*Ecosystems!$A$2,G163)</f>
        <v>0</v>
      </c>
      <c r="J163" s="27">
        <v>0</v>
      </c>
      <c r="K163" s="1">
        <f>'IPCC data'!I162*'Temperature factor'!$D$15*Ecosystems!$B$3</f>
        <v>0</v>
      </c>
      <c r="L163" s="27">
        <v>0</v>
      </c>
      <c r="M163" s="1">
        <f>IF('AGWP calculation'!C162*'Temperature factor'!$D$17*Ecosystems!$B$3&gt;K163,'AGWP calculation'!C162*'Temperature factor'!$D$17*Ecosystems!$B$3,K163)</f>
        <v>0</v>
      </c>
    </row>
    <row r="164" spans="1:13">
      <c r="A164" t="s">
        <v>341</v>
      </c>
      <c r="B164" s="1">
        <f>'IPCC data'!I163*'Temperature factor'!$D$15*'Human health'!$Q$67</f>
        <v>3.7268010999665904E-4</v>
      </c>
      <c r="C164" s="1">
        <f>'IPCC data'!I163*'Temperature factor'!$D$15*'Human health'!$Q$66</f>
        <v>1.2240921073363184E-3</v>
      </c>
      <c r="D164" s="1">
        <f>IF('AGWP calculation'!C163*'Temperature factor'!$D$17*'Human health'!$Q$67&gt;B164,'AGWP calculation'!C163*'Temperature factor'!$D$17*'Human health'!$Q$67,B164)</f>
        <v>5.5589651767605822E-4</v>
      </c>
      <c r="E164" s="26">
        <f>IF('AGWP calculation'!C163*'Temperature factor'!$D$17*'Human health'!$Q$66&gt;C164,'AGWP calculation'!C163*'Temperature factor'!$D$17*'Human health'!$Q$66,C164)</f>
        <v>1.8258783378300154E-3</v>
      </c>
      <c r="F164" s="1">
        <f>'IPCC data'!I163*'Temperature factor'!$D$15*Ecosystems!$A$2</f>
        <v>1.5328127787911198E-12</v>
      </c>
      <c r="G164" s="1">
        <f>'IPCC data'!I163*'Temperature factor'!$D$15*Ecosystems!$A$2</f>
        <v>1.5328127787911198E-12</v>
      </c>
      <c r="H164" s="1">
        <f>IF('AGWP calculation'!C163*'Temperature factor'!$D$17*Ecosystems!$A$2&gt;F164,'AGWP calculation'!C163*'Temperature factor'!$D$17*Ecosystems!$A$2,F164)</f>
        <v>2.2863717787004635E-12</v>
      </c>
      <c r="I164" s="26">
        <f>IF('AGWP calculation'!C163*'Temperature factor'!$D$17*Ecosystems!$A$2&gt;G164,'AGWP calculation'!C163*'Temperature factor'!$D$17*Ecosystems!$A$2,G164)</f>
        <v>2.2863717787004635E-12</v>
      </c>
      <c r="J164" s="27">
        <v>0</v>
      </c>
      <c r="K164" s="1">
        <f>'IPCC data'!I163*'Temperature factor'!$D$15*Ecosystems!$B$3</f>
        <v>4.7641478259723995E-13</v>
      </c>
      <c r="L164" s="27">
        <v>0</v>
      </c>
      <c r="M164" s="1">
        <f>IF('AGWP calculation'!C163*'Temperature factor'!$D$17*Ecosystems!$B$3&gt;K164,'AGWP calculation'!C163*'Temperature factor'!$D$17*Ecosystems!$B$3,K164)</f>
        <v>7.1062906635284678E-13</v>
      </c>
    </row>
    <row r="165" spans="1:13">
      <c r="A165" t="s">
        <v>343</v>
      </c>
      <c r="B165" s="1">
        <f>'IPCC data'!I164*'Temperature factor'!$D$15*'Human health'!$Q$67</f>
        <v>2.3961063329291511E-5</v>
      </c>
      <c r="C165" s="1">
        <f>'IPCC data'!I164*'Temperature factor'!$D$15*'Human health'!$Q$66</f>
        <v>7.8701673950440679E-5</v>
      </c>
      <c r="D165" s="1">
        <f>IF('AGWP calculation'!C164*'Temperature factor'!$D$17*'Human health'!$Q$67&gt;B165,'AGWP calculation'!C164*'Temperature factor'!$D$17*'Human health'!$Q$67,B165)</f>
        <v>3.5396128448854822E-5</v>
      </c>
      <c r="E165" s="26">
        <f>IF('AGWP calculation'!C164*'Temperature factor'!$D$17*'Human health'!$Q$66&gt;C165,'AGWP calculation'!C164*'Temperature factor'!$D$17*'Human health'!$Q$66,C165)</f>
        <v>1.1626089051249376E-4</v>
      </c>
      <c r="F165" s="1">
        <f>'IPCC data'!I164*'Temperature factor'!$D$15*Ecosystems!$A$2</f>
        <v>9.8550534572104142E-14</v>
      </c>
      <c r="G165" s="1">
        <f>'IPCC data'!I164*'Temperature factor'!$D$15*Ecosystems!$A$2</f>
        <v>9.8550534572104142E-14</v>
      </c>
      <c r="H165" s="1">
        <f>IF('AGWP calculation'!C164*'Temperature factor'!$D$17*Ecosystems!$A$2&gt;F165,'AGWP calculation'!C164*'Temperature factor'!$D$17*Ecosystems!$A$2,F165)</f>
        <v>1.4558232798263085E-13</v>
      </c>
      <c r="I165" s="26">
        <f>IF('AGWP calculation'!C164*'Temperature factor'!$D$17*Ecosystems!$A$2&gt;G165,'AGWP calculation'!C164*'Temperature factor'!$D$17*Ecosystems!$A$2,G165)</f>
        <v>1.4558232798263085E-13</v>
      </c>
      <c r="J165" s="27">
        <v>0</v>
      </c>
      <c r="K165" s="1">
        <f>'IPCC data'!I164*'Temperature factor'!$D$15*Ecosystems!$B$3</f>
        <v>3.0630571556194531E-14</v>
      </c>
      <c r="L165" s="27">
        <v>0</v>
      </c>
      <c r="M165" s="1">
        <f>IF('AGWP calculation'!C164*'Temperature factor'!$D$17*Ecosystems!$B$3&gt;K165,'AGWP calculation'!C164*'Temperature factor'!$D$17*Ecosystems!$B$3,K165)</f>
        <v>4.5248561400006888E-14</v>
      </c>
    </row>
    <row r="166" spans="1:13">
      <c r="A166" t="s">
        <v>345</v>
      </c>
      <c r="B166" s="1">
        <f>'IPCC data'!I165*'Temperature factor'!$D$15*'Human health'!$Q$67</f>
        <v>5.5623897014426722E-6</v>
      </c>
      <c r="C166" s="1">
        <f>'IPCC data'!I165*'Temperature factor'!$D$15*'Human health'!$Q$66</f>
        <v>1.8270031452780873E-5</v>
      </c>
      <c r="D166" s="1">
        <f>IF('AGWP calculation'!C165*'Temperature factor'!$D$17*'Human health'!$Q$67&gt;B166,'AGWP calculation'!C165*'Temperature factor'!$D$17*'Human health'!$Q$67,B166)</f>
        <v>7.9971606432677496E-6</v>
      </c>
      <c r="E166" s="26">
        <f>IF('AGWP calculation'!C165*'Temperature factor'!$D$17*'Human health'!$Q$66&gt;C166,'AGWP calculation'!C165*'Temperature factor'!$D$17*'Human health'!$Q$66,C166)</f>
        <v>2.6267195275359465E-5</v>
      </c>
      <c r="F166" s="1">
        <f>'IPCC data'!I165*'Temperature factor'!$D$15*Ecosystems!$A$2</f>
        <v>2.2877802668524176E-14</v>
      </c>
      <c r="G166" s="1">
        <f>'IPCC data'!I165*'Temperature factor'!$D$15*Ecosystems!$A$2</f>
        <v>2.2877802668524176E-14</v>
      </c>
      <c r="H166" s="1">
        <f>IF('AGWP calculation'!C165*'Temperature factor'!$D$17*Ecosystems!$A$2&gt;F166,'AGWP calculation'!C165*'Temperature factor'!$D$17*Ecosystems!$A$2,F166)</f>
        <v>3.2891881533887355E-14</v>
      </c>
      <c r="I166" s="26">
        <f>IF('AGWP calculation'!C165*'Temperature factor'!$D$17*Ecosystems!$A$2&gt;G166,'AGWP calculation'!C165*'Temperature factor'!$D$17*Ecosystems!$A$2,G166)</f>
        <v>3.2891881533887355E-14</v>
      </c>
      <c r="J166" s="27">
        <v>0</v>
      </c>
      <c r="K166" s="1">
        <f>'IPCC data'!I165*'Temperature factor'!$D$15*Ecosystems!$B$3</f>
        <v>7.1106683969737311E-15</v>
      </c>
      <c r="L166" s="27">
        <v>0</v>
      </c>
      <c r="M166" s="1">
        <f>IF('AGWP calculation'!C165*'Temperature factor'!$D$17*Ecosystems!$B$3&gt;K166,'AGWP calculation'!C165*'Temperature factor'!$D$17*Ecosystems!$B$3,K166)</f>
        <v>1.0223152368640665E-14</v>
      </c>
    </row>
    <row r="167" spans="1:13">
      <c r="A167" t="s">
        <v>347</v>
      </c>
      <c r="B167" s="1">
        <f>'IPCC data'!I166*'Temperature factor'!$D$15*'Human health'!$Q$67</f>
        <v>6.1614162846749604E-5</v>
      </c>
      <c r="C167" s="1">
        <f>'IPCC data'!I166*'Temperature factor'!$D$15*'Human health'!$Q$66</f>
        <v>2.023757330154189E-4</v>
      </c>
      <c r="D167" s="1">
        <f>IF('AGWP calculation'!C166*'Temperature factor'!$D$17*'Human health'!$Q$67&gt;B167,'AGWP calculation'!C166*'Temperature factor'!$D$17*'Human health'!$Q$67,B167)</f>
        <v>9.179349666204597E-5</v>
      </c>
      <c r="E167" s="26">
        <f>IF('AGWP calculation'!C166*'Temperature factor'!$D$17*'Human health'!$Q$66&gt;C167,'AGWP calculation'!C166*'Temperature factor'!$D$17*'Human health'!$Q$66,C167)</f>
        <v>3.0150172159662742E-4</v>
      </c>
      <c r="F167" s="1">
        <f>'IPCC data'!I166*'Temperature factor'!$D$15*Ecosystems!$A$2</f>
        <v>2.5341566032826781E-13</v>
      </c>
      <c r="G167" s="1">
        <f>'IPCC data'!I166*'Temperature factor'!$D$15*Ecosystems!$A$2</f>
        <v>2.5341566032826781E-13</v>
      </c>
      <c r="H167" s="1">
        <f>IF('AGWP calculation'!C166*'Temperature factor'!$D$17*Ecosystems!$A$2&gt;F167,'AGWP calculation'!C166*'Temperature factor'!$D$17*Ecosystems!$A$2,F167)</f>
        <v>3.7754159913381325E-13</v>
      </c>
      <c r="I167" s="26">
        <f>IF('AGWP calculation'!C166*'Temperature factor'!$D$17*Ecosystems!$A$2&gt;G167,'AGWP calculation'!C166*'Temperature factor'!$D$17*Ecosystems!$A$2,G167)</f>
        <v>3.7754159913381325E-13</v>
      </c>
      <c r="J167" s="27">
        <v>0</v>
      </c>
      <c r="K167" s="1">
        <f>'IPCC data'!I166*'Temperature factor'!$D$15*Ecosystems!$B$3</f>
        <v>7.8764326858785941E-14</v>
      </c>
      <c r="L167" s="27">
        <v>0</v>
      </c>
      <c r="M167" s="1">
        <f>IF('AGWP calculation'!C166*'Temperature factor'!$D$17*Ecosystems!$B$3&gt;K167,'AGWP calculation'!C166*'Temperature factor'!$D$17*Ecosystems!$B$3,K167)</f>
        <v>1.173440105415906E-13</v>
      </c>
    </row>
    <row r="168" spans="1:13">
      <c r="A168" t="s">
        <v>349</v>
      </c>
      <c r="B168" s="1">
        <f>'IPCC data'!I167*'Temperature factor'!$D$15*'Human health'!$Q$67</f>
        <v>5.5623897014426726E-5</v>
      </c>
      <c r="C168" s="1">
        <f>'IPCC data'!I167*'Temperature factor'!$D$15*'Human health'!$Q$66</f>
        <v>1.8270031452780874E-4</v>
      </c>
      <c r="D168" s="1">
        <f>IF('AGWP calculation'!C167*'Temperature factor'!$D$17*'Human health'!$Q$67&gt;B168,'AGWP calculation'!C167*'Temperature factor'!$D$17*'Human health'!$Q$67,B168)</f>
        <v>8.3448632808635318E-5</v>
      </c>
      <c r="E168" s="26">
        <f>IF('AGWP calculation'!C167*'Temperature factor'!$D$17*'Human health'!$Q$66&gt;C168,'AGWP calculation'!C167*'Temperature factor'!$D$17*'Human health'!$Q$66,C168)</f>
        <v>2.7409247246914462E-4</v>
      </c>
      <c r="F168" s="1">
        <f>'IPCC data'!I167*'Temperature factor'!$D$15*Ecosystems!$A$2</f>
        <v>2.2877802668524179E-13</v>
      </c>
      <c r="G168" s="1">
        <f>'IPCC data'!I167*'Temperature factor'!$D$15*Ecosystems!$A$2</f>
        <v>2.2877802668524179E-13</v>
      </c>
      <c r="H168" s="1">
        <f>IF('AGWP calculation'!C167*'Temperature factor'!$D$17*Ecosystems!$A$2&gt;F168,'AGWP calculation'!C167*'Temperature factor'!$D$17*Ecosystems!$A$2,F168)</f>
        <v>3.4321963343541675E-13</v>
      </c>
      <c r="I168" s="26">
        <f>IF('AGWP calculation'!C167*'Temperature factor'!$D$17*Ecosystems!$A$2&gt;G168,'AGWP calculation'!C167*'Temperature factor'!$D$17*Ecosystems!$A$2,G168)</f>
        <v>3.4321963343541675E-13</v>
      </c>
      <c r="J168" s="27">
        <v>0</v>
      </c>
      <c r="K168" s="1">
        <f>'IPCC data'!I167*'Temperature factor'!$D$15*Ecosystems!$B$3</f>
        <v>7.1106683969737305E-14</v>
      </c>
      <c r="L168" s="27">
        <v>0</v>
      </c>
      <c r="M168" s="1">
        <f>IF('AGWP calculation'!C167*'Temperature factor'!$D$17*Ecosystems!$B$3&gt;K168,'AGWP calculation'!C167*'Temperature factor'!$D$17*Ecosystems!$B$3,K168)</f>
        <v>1.0667637255425115E-13</v>
      </c>
    </row>
    <row r="169" spans="1:13">
      <c r="A169" t="s">
        <v>351</v>
      </c>
      <c r="B169" s="1">
        <f>'IPCC data'!I168*'Temperature factor'!$D$15*'Human health'!$Q$67</f>
        <v>2.6399957275308688E-4</v>
      </c>
      <c r="C169" s="1">
        <f>'IPCC data'!I168*'Temperature factor'!$D$15*'Human health'!$Q$66</f>
        <v>8.6712380048967685E-4</v>
      </c>
      <c r="D169" s="1">
        <f>IF('AGWP calculation'!C168*'Temperature factor'!$D$17*'Human health'!$Q$67&gt;B169,'AGWP calculation'!C168*'Temperature factor'!$D$17*'Human health'!$Q$67,B169)</f>
        <v>3.9371107366655662E-4</v>
      </c>
      <c r="E169" s="26">
        <f>IF('AGWP calculation'!C168*'Temperature factor'!$D$17*'Human health'!$Q$66&gt;C169,'AGWP calculation'!C168*'Temperature factor'!$D$17*'Human health'!$Q$66,C169)</f>
        <v>1.2931696780127606E-3</v>
      </c>
      <c r="F169" s="1">
        <f>'IPCC data'!I168*'Temperature factor'!$D$15*Ecosystems!$A$2</f>
        <v>1.0858157112676476E-12</v>
      </c>
      <c r="G169" s="1">
        <f>'IPCC data'!I168*'Temperature factor'!$D$15*Ecosystems!$A$2</f>
        <v>1.0858157112676476E-12</v>
      </c>
      <c r="H169" s="1">
        <f>IF('AGWP calculation'!C168*'Temperature factor'!$D$17*Ecosystems!$A$2&gt;F169,'AGWP calculation'!C168*'Temperature factor'!$D$17*Ecosystems!$A$2,F169)</f>
        <v>1.6193119747471362E-12</v>
      </c>
      <c r="I169" s="26">
        <f>IF('AGWP calculation'!C168*'Temperature factor'!$D$17*Ecosystems!$A$2&gt;G169,'AGWP calculation'!C168*'Temperature factor'!$D$17*Ecosystems!$A$2,G169)</f>
        <v>1.6193119747471362E-12</v>
      </c>
      <c r="J169" s="27">
        <v>0</v>
      </c>
      <c r="K169" s="1">
        <f>'IPCC data'!I168*'Temperature factor'!$D$15*Ecosystems!$B$3</f>
        <v>3.3748326161021479E-13</v>
      </c>
      <c r="L169" s="27">
        <v>0</v>
      </c>
      <c r="M169" s="1">
        <f>IF('AGWP calculation'!C168*'Temperature factor'!$D$17*Ecosystems!$B$3&gt;K169,'AGWP calculation'!C168*'Temperature factor'!$D$17*Ecosystems!$B$3,K169)</f>
        <v>5.0329966782681261E-13</v>
      </c>
    </row>
    <row r="170" spans="1:13">
      <c r="A170" t="s">
        <v>353</v>
      </c>
      <c r="B170" s="1">
        <f>'IPCC data'!I169*'Temperature factor'!$D$15*'Human health'!$Q$67</f>
        <v>3.213349742910344E-4</v>
      </c>
      <c r="C170" s="1">
        <f>'IPCC data'!I169*'Temperature factor'!$D$15*'Human health'!$Q$66</f>
        <v>1.0554456631568028E-3</v>
      </c>
      <c r="D170" s="1">
        <f>IF('AGWP calculation'!C169*'Temperature factor'!$D$17*'Human health'!$Q$67&gt;B170,'AGWP calculation'!C169*'Temperature factor'!$D$17*'Human health'!$Q$67,B170)</f>
        <v>4.7924457414839054E-4</v>
      </c>
      <c r="E170" s="26">
        <f>IF('AGWP calculation'!C169*'Temperature factor'!$D$17*'Human health'!$Q$66&gt;C170,'AGWP calculation'!C169*'Temperature factor'!$D$17*'Human health'!$Q$66,C170)</f>
        <v>1.5741100342169024E-3</v>
      </c>
      <c r="F170" s="1">
        <f>'IPCC data'!I169*'Temperature factor'!$D$15*Ecosystems!$A$2</f>
        <v>1.3216330618508967E-12</v>
      </c>
      <c r="G170" s="1">
        <f>'IPCC data'!I169*'Temperature factor'!$D$15*Ecosystems!$A$2</f>
        <v>1.3216330618508967E-12</v>
      </c>
      <c r="H170" s="1">
        <f>IF('AGWP calculation'!C169*'Temperature factor'!$D$17*Ecosystems!$A$2&gt;F170,'AGWP calculation'!C169*'Temperature factor'!$D$17*Ecosystems!$A$2,F170)</f>
        <v>1.9711065541639631E-12</v>
      </c>
      <c r="I170" s="26">
        <f>IF('AGWP calculation'!C169*'Temperature factor'!$D$17*Ecosystems!$A$2&gt;G170,'AGWP calculation'!C169*'Temperature factor'!$D$17*Ecosystems!$A$2,G170)</f>
        <v>1.9711065541639631E-12</v>
      </c>
      <c r="J170" s="27">
        <v>0</v>
      </c>
      <c r="K170" s="1">
        <f>'IPCC data'!I169*'Temperature factor'!$D$15*Ecosystems!$B$3</f>
        <v>4.1077784354825165E-13</v>
      </c>
      <c r="L170" s="27">
        <v>0</v>
      </c>
      <c r="M170" s="1">
        <f>IF('AGWP calculation'!C169*'Temperature factor'!$D$17*Ecosystems!$B$3&gt;K170,'AGWP calculation'!C169*'Temperature factor'!$D$17*Ecosystems!$B$3,K170)</f>
        <v>6.1264122629420475E-13</v>
      </c>
    </row>
    <row r="171" spans="1:13">
      <c r="A171" t="s">
        <v>355</v>
      </c>
      <c r="B171" s="1">
        <f>'IPCC data'!I170*'Temperature factor'!$D$15*'Human health'!$Q$67</f>
        <v>9.4988501055405641E-5</v>
      </c>
      <c r="C171" s="1">
        <f>'IPCC data'!I170*'Temperature factor'!$D$15*'Human health'!$Q$66</f>
        <v>3.1199592173210413E-4</v>
      </c>
      <c r="D171" s="1">
        <f>IF('AGWP calculation'!C170*'Temperature factor'!$D$17*'Human health'!$Q$67&gt;B171,'AGWP calculation'!C170*'Temperature factor'!$D$17*'Human health'!$Q$67,B171)</f>
        <v>1.411704751230817E-4</v>
      </c>
      <c r="E171" s="26">
        <f>IF('AGWP calculation'!C170*'Temperature factor'!$D$17*'Human health'!$Q$66&gt;C171,'AGWP calculation'!C170*'Temperature factor'!$D$17*'Human health'!$Q$66,C171)</f>
        <v>4.6368362504946005E-4</v>
      </c>
      <c r="F171" s="1">
        <f>'IPCC data'!I170*'Temperature factor'!$D$15*Ecosystems!$A$2</f>
        <v>3.9068247633941284E-13</v>
      </c>
      <c r="G171" s="1">
        <f>'IPCC data'!I170*'Temperature factor'!$D$15*Ecosystems!$A$2</f>
        <v>3.9068247633941284E-13</v>
      </c>
      <c r="H171" s="1">
        <f>IF('AGWP calculation'!C170*'Temperature factor'!$D$17*Ecosystems!$A$2&gt;F171,'AGWP calculation'!C170*'Temperature factor'!$D$17*Ecosystems!$A$2,F171)</f>
        <v>5.8062639366134492E-13</v>
      </c>
      <c r="I171" s="26">
        <f>IF('AGWP calculation'!C170*'Temperature factor'!$D$17*Ecosystems!$A$2&gt;G171,'AGWP calculation'!C170*'Temperature factor'!$D$17*Ecosystems!$A$2,G171)</f>
        <v>5.8062639366134492E-13</v>
      </c>
      <c r="J171" s="27">
        <v>0</v>
      </c>
      <c r="K171" s="1">
        <f>'IPCC data'!I170*'Temperature factor'!$D$15*Ecosystems!$B$3</f>
        <v>1.2142833724062833E-13</v>
      </c>
      <c r="L171" s="27">
        <v>0</v>
      </c>
      <c r="M171" s="1">
        <f>IF('AGWP calculation'!C170*'Temperature factor'!$D$17*Ecosystems!$B$3&gt;K171,'AGWP calculation'!C170*'Temperature factor'!$D$17*Ecosystems!$B$3,K171)</f>
        <v>1.8046496019203965E-13</v>
      </c>
    </row>
    <row r="172" spans="1:13">
      <c r="A172" t="s">
        <v>357</v>
      </c>
      <c r="B172" s="1">
        <f>'IPCC data'!I171*'Temperature factor'!$D$15*'Human health'!$Q$67</f>
        <v>1.0097876688772851E-4</v>
      </c>
      <c r="C172" s="1">
        <f>'IPCC data'!I171*'Temperature factor'!$D$15*'Human health'!$Q$66</f>
        <v>3.3167134021971429E-4</v>
      </c>
      <c r="D172" s="1">
        <f>IF('AGWP calculation'!C171*'Temperature factor'!$D$17*'Human health'!$Q$67&gt;B172,'AGWP calculation'!C171*'Temperature factor'!$D$17*'Human health'!$Q$67,B172)</f>
        <v>1.5021094889943669E-4</v>
      </c>
      <c r="E172" s="26">
        <f>IF('AGWP calculation'!C171*'Temperature factor'!$D$17*'Human health'!$Q$66&gt;C172,'AGWP calculation'!C171*'Temperature factor'!$D$17*'Human health'!$Q$66,C172)</f>
        <v>4.933776502989329E-4</v>
      </c>
      <c r="F172" s="1">
        <f>'IPCC data'!I171*'Temperature factor'!$D$15*Ecosystems!$A$2</f>
        <v>4.1532010998243885E-13</v>
      </c>
      <c r="G172" s="1">
        <f>'IPCC data'!I171*'Temperature factor'!$D$15*Ecosystems!$A$2</f>
        <v>4.1532010998243885E-13</v>
      </c>
      <c r="H172" s="1">
        <f>IF('AGWP calculation'!C171*'Temperature factor'!$D$17*Ecosystems!$A$2&gt;F172,'AGWP calculation'!C171*'Temperature factor'!$D$17*Ecosystems!$A$2,F172)</f>
        <v>6.178093646839927E-13</v>
      </c>
      <c r="I172" s="26">
        <f>IF('AGWP calculation'!C171*'Temperature factor'!$D$17*Ecosystems!$A$2&gt;G172,'AGWP calculation'!C171*'Temperature factor'!$D$17*Ecosystems!$A$2,G172)</f>
        <v>6.178093646839927E-13</v>
      </c>
      <c r="J172" s="27">
        <v>0</v>
      </c>
      <c r="K172" s="1">
        <f>'IPCC data'!I171*'Temperature factor'!$D$15*Ecosystems!$B$3</f>
        <v>1.2908598012967694E-13</v>
      </c>
      <c r="L172" s="27">
        <v>0</v>
      </c>
      <c r="M172" s="1">
        <f>IF('AGWP calculation'!C171*'Temperature factor'!$D$17*Ecosystems!$B$3&gt;K172,'AGWP calculation'!C171*'Temperature factor'!$D$17*Ecosystems!$B$3,K172)</f>
        <v>1.9202182956394368E-13</v>
      </c>
    </row>
    <row r="173" spans="1:13">
      <c r="A173" t="s">
        <v>359</v>
      </c>
      <c r="B173" s="1">
        <f>'IPCC data'!I172*'Temperature factor'!$D$15*'Human health'!$Q$67</f>
        <v>9.4560624924525433E-5</v>
      </c>
      <c r="C173" s="1">
        <f>'IPCC data'!I172*'Temperature factor'!$D$15*'Human health'!$Q$66</f>
        <v>3.1059053469727481E-4</v>
      </c>
      <c r="D173" s="1">
        <f>IF('AGWP calculation'!C172*'Temperature factor'!$D$17*'Human health'!$Q$67&gt;B173,'AGWP calculation'!C172*'Temperature factor'!$D$17*'Human health'!$Q$67,B173)</f>
        <v>1.411704751230817E-4</v>
      </c>
      <c r="E173" s="26">
        <f>IF('AGWP calculation'!C172*'Temperature factor'!$D$17*'Human health'!$Q$66&gt;C173,'AGWP calculation'!C172*'Temperature factor'!$D$17*'Human health'!$Q$66,C173)</f>
        <v>4.6368362504946005E-4</v>
      </c>
      <c r="F173" s="1">
        <f>'IPCC data'!I172*'Temperature factor'!$D$15*Ecosystems!$A$2</f>
        <v>3.8892264536491099E-13</v>
      </c>
      <c r="G173" s="1">
        <f>'IPCC data'!I172*'Temperature factor'!$D$15*Ecosystems!$A$2</f>
        <v>3.8892264536491099E-13</v>
      </c>
      <c r="H173" s="1">
        <f>IF('AGWP calculation'!C172*'Temperature factor'!$D$17*Ecosystems!$A$2&gt;F173,'AGWP calculation'!C172*'Temperature factor'!$D$17*Ecosystems!$A$2,F173)</f>
        <v>5.8062639366134492E-13</v>
      </c>
      <c r="I173" s="26">
        <f>IF('AGWP calculation'!C172*'Temperature factor'!$D$17*Ecosystems!$A$2&gt;G173,'AGWP calculation'!C172*'Temperature factor'!$D$17*Ecosystems!$A$2,G173)</f>
        <v>5.8062639366134492E-13</v>
      </c>
      <c r="J173" s="27">
        <v>0</v>
      </c>
      <c r="K173" s="1">
        <f>'IPCC data'!I172*'Temperature factor'!$D$15*Ecosystems!$B$3</f>
        <v>1.2088136274855343E-13</v>
      </c>
      <c r="L173" s="27">
        <v>0</v>
      </c>
      <c r="M173" s="1">
        <f>IF('AGWP calculation'!C172*'Temperature factor'!$D$17*Ecosystems!$B$3&gt;K173,'AGWP calculation'!C172*'Temperature factor'!$D$17*Ecosystems!$B$3,K173)</f>
        <v>1.8046496019203965E-13</v>
      </c>
    </row>
    <row r="174" spans="1:13">
      <c r="A174" t="s">
        <v>361</v>
      </c>
      <c r="B174" s="1">
        <f>'IPCC data'!I173*'Temperature factor'!$D$15*'Human health'!$Q$67</f>
        <v>1.9468363955049354E-3</v>
      </c>
      <c r="C174" s="1">
        <f>'IPCC data'!I173*'Temperature factor'!$D$15*'Human health'!$Q$66</f>
        <v>6.3945110084733057E-3</v>
      </c>
      <c r="D174" s="1">
        <f>IF('AGWP calculation'!C173*'Temperature factor'!$D$17*'Human health'!$Q$67&gt;B174,'AGWP calculation'!C173*'Temperature factor'!$D$17*'Human health'!$Q$67,B174)</f>
        <v>3.1613745070856866E-3</v>
      </c>
      <c r="E174" s="26">
        <f>IF('AGWP calculation'!C173*'Temperature factor'!$D$17*'Human health'!$Q$66&gt;C174,'AGWP calculation'!C173*'Temperature factor'!$D$17*'Human health'!$Q$66,C174)</f>
        <v>1.0383740582486478E-2</v>
      </c>
      <c r="F174" s="1">
        <f>'IPCC data'!I173*'Temperature factor'!$D$15*Ecosystems!$A$2</f>
        <v>8.0072309339834611E-12</v>
      </c>
      <c r="G174" s="1">
        <f>'IPCC data'!I173*'Temperature factor'!$D$15*Ecosystems!$A$2</f>
        <v>8.0072309339834611E-12</v>
      </c>
      <c r="H174" s="1">
        <f>IF('AGWP calculation'!C173*'Temperature factor'!$D$17*Ecosystems!$A$2&gt;F174,'AGWP calculation'!C173*'Temperature factor'!$D$17*Ecosystems!$A$2,F174)</f>
        <v>1.300255933446209E-11</v>
      </c>
      <c r="I174" s="26">
        <f>IF('AGWP calculation'!C173*'Temperature factor'!$D$17*Ecosystems!$A$2&gt;G174,'AGWP calculation'!C173*'Temperature factor'!$D$17*Ecosystems!$A$2,G174)</f>
        <v>1.300255933446209E-11</v>
      </c>
      <c r="J174" s="27">
        <v>0</v>
      </c>
      <c r="K174" s="1">
        <f>'IPCC data'!I173*'Temperature factor'!$D$15*Ecosystems!$B$3</f>
        <v>2.4887339389408055E-12</v>
      </c>
      <c r="L174" s="27">
        <v>0</v>
      </c>
      <c r="M174" s="1">
        <f>IF('AGWP calculation'!C173*'Temperature factor'!$D$17*Ecosystems!$B$3&gt;K174,'AGWP calculation'!C173*'Temperature factor'!$D$17*Ecosystems!$B$3,K174)</f>
        <v>4.041336009359839E-12</v>
      </c>
    </row>
    <row r="175" spans="1:13">
      <c r="A175" t="s">
        <v>363</v>
      </c>
      <c r="B175" s="1">
        <f>'IPCC data'!I174*'Temperature factor'!$D$15*'Human health'!$Q$67</f>
        <v>0</v>
      </c>
      <c r="C175" s="1">
        <f>'IPCC data'!I174*'Temperature factor'!$D$15*'Human health'!$Q$66</f>
        <v>0</v>
      </c>
      <c r="D175" s="1">
        <f>IF('AGWP calculation'!C174*'Temperature factor'!$D$17*'Human health'!$Q$67&gt;B175,'AGWP calculation'!C174*'Temperature factor'!$D$17*'Human health'!$Q$67,B175)</f>
        <v>0</v>
      </c>
      <c r="E175" s="26">
        <f>IF('AGWP calculation'!C174*'Temperature factor'!$D$17*'Human health'!$Q$66&gt;C175,'AGWP calculation'!C174*'Temperature factor'!$D$17*'Human health'!$Q$66,C175)</f>
        <v>0</v>
      </c>
      <c r="F175" s="1">
        <f>'IPCC data'!I174*'Temperature factor'!$D$15*Ecosystems!$A$2</f>
        <v>0</v>
      </c>
      <c r="G175" s="1">
        <f>'IPCC data'!I174*'Temperature factor'!$D$15*Ecosystems!$A$2</f>
        <v>0</v>
      </c>
      <c r="H175" s="1">
        <f>IF('AGWP calculation'!C174*'Temperature factor'!$D$17*Ecosystems!$A$2&gt;F175,'AGWP calculation'!C174*'Temperature factor'!$D$17*Ecosystems!$A$2,F175)</f>
        <v>0</v>
      </c>
      <c r="I175" s="26">
        <f>IF('AGWP calculation'!C174*'Temperature factor'!$D$17*Ecosystems!$A$2&gt;G175,'AGWP calculation'!C174*'Temperature factor'!$D$17*Ecosystems!$A$2,G175)</f>
        <v>0</v>
      </c>
      <c r="J175" s="27">
        <v>0</v>
      </c>
      <c r="K175" s="1">
        <f>'IPCC data'!I174*'Temperature factor'!$D$15*Ecosystems!$B$3</f>
        <v>0</v>
      </c>
      <c r="L175" s="27">
        <v>0</v>
      </c>
      <c r="M175" s="1">
        <f>IF('AGWP calculation'!C174*'Temperature factor'!$D$17*Ecosystems!$B$3&gt;K175,'AGWP calculation'!C174*'Temperature factor'!$D$17*Ecosystems!$B$3,K175)</f>
        <v>0</v>
      </c>
    </row>
    <row r="176" spans="1:13">
      <c r="A176" t="s">
        <v>365</v>
      </c>
      <c r="B176" s="1">
        <f>'IPCC data'!I175*'Temperature factor'!$D$15*'Human health'!$Q$67</f>
        <v>0</v>
      </c>
      <c r="C176" s="1">
        <f>'IPCC data'!I175*'Temperature factor'!$D$15*'Human health'!$Q$66</f>
        <v>0</v>
      </c>
      <c r="D176" s="1">
        <f>IF('AGWP calculation'!C175*'Temperature factor'!$D$17*'Human health'!$Q$67&gt;B176,'AGWP calculation'!C175*'Temperature factor'!$D$17*'Human health'!$Q$67,B176)</f>
        <v>0</v>
      </c>
      <c r="E176" s="26">
        <f>IF('AGWP calculation'!C175*'Temperature factor'!$D$17*'Human health'!$Q$66&gt;C176,'AGWP calculation'!C175*'Temperature factor'!$D$17*'Human health'!$Q$66,C176)</f>
        <v>0</v>
      </c>
      <c r="F176" s="1">
        <f>'IPCC data'!I175*'Temperature factor'!$D$15*Ecosystems!$A$2</f>
        <v>0</v>
      </c>
      <c r="G176" s="1">
        <f>'IPCC data'!I175*'Temperature factor'!$D$15*Ecosystems!$A$2</f>
        <v>0</v>
      </c>
      <c r="H176" s="1">
        <f>IF('AGWP calculation'!C175*'Temperature factor'!$D$17*Ecosystems!$A$2&gt;F176,'AGWP calculation'!C175*'Temperature factor'!$D$17*Ecosystems!$A$2,F176)</f>
        <v>0</v>
      </c>
      <c r="I176" s="26">
        <f>IF('AGWP calculation'!C175*'Temperature factor'!$D$17*Ecosystems!$A$2&gt;G176,'AGWP calculation'!C175*'Temperature factor'!$D$17*Ecosystems!$A$2,G176)</f>
        <v>0</v>
      </c>
      <c r="J176" s="27">
        <v>0</v>
      </c>
      <c r="K176" s="1">
        <f>'IPCC data'!I175*'Temperature factor'!$D$15*Ecosystems!$B$3</f>
        <v>0</v>
      </c>
      <c r="L176" s="27">
        <v>0</v>
      </c>
      <c r="M176" s="1">
        <f>IF('AGWP calculation'!C175*'Temperature factor'!$D$17*Ecosystems!$B$3&gt;K176,'AGWP calculation'!C175*'Temperature factor'!$D$17*Ecosystems!$B$3,K176)</f>
        <v>0</v>
      </c>
    </row>
    <row r="177" spans="1:13">
      <c r="A177" t="s">
        <v>367</v>
      </c>
      <c r="B177" s="1">
        <f>'IPCC data'!I176*'Temperature factor'!$D$15*'Human health'!$Q$67</f>
        <v>0</v>
      </c>
      <c r="C177" s="1">
        <f>'IPCC data'!I176*'Temperature factor'!$D$15*'Human health'!$Q$66</f>
        <v>0</v>
      </c>
      <c r="D177" s="1">
        <f>IF('AGWP calculation'!C176*'Temperature factor'!$D$17*'Human health'!$Q$67&gt;B177,'AGWP calculation'!C176*'Temperature factor'!$D$17*'Human health'!$Q$67,B177)</f>
        <v>0</v>
      </c>
      <c r="E177" s="26">
        <f>IF('AGWP calculation'!C176*'Temperature factor'!$D$17*'Human health'!$Q$66&gt;C177,'AGWP calculation'!C176*'Temperature factor'!$D$17*'Human health'!$Q$66,C177)</f>
        <v>0</v>
      </c>
      <c r="F177" s="1">
        <f>'IPCC data'!I176*'Temperature factor'!$D$15*Ecosystems!$A$2</f>
        <v>0</v>
      </c>
      <c r="G177" s="1">
        <f>'IPCC data'!I176*'Temperature factor'!$D$15*Ecosystems!$A$2</f>
        <v>0</v>
      </c>
      <c r="H177" s="1">
        <f>IF('AGWP calculation'!C176*'Temperature factor'!$D$17*Ecosystems!$A$2&gt;F177,'AGWP calculation'!C176*'Temperature factor'!$D$17*Ecosystems!$A$2,F177)</f>
        <v>0</v>
      </c>
      <c r="I177" s="26">
        <f>IF('AGWP calculation'!C176*'Temperature factor'!$D$17*Ecosystems!$A$2&gt;G177,'AGWP calculation'!C176*'Temperature factor'!$D$17*Ecosystems!$A$2,G177)</f>
        <v>0</v>
      </c>
      <c r="J177" s="27">
        <v>0</v>
      </c>
      <c r="K177" s="1">
        <f>'IPCC data'!I176*'Temperature factor'!$D$15*Ecosystems!$B$3</f>
        <v>0</v>
      </c>
      <c r="L177" s="27">
        <v>0</v>
      </c>
      <c r="M177" s="1">
        <f>IF('AGWP calculation'!C176*'Temperature factor'!$D$17*Ecosystems!$B$3&gt;K177,'AGWP calculation'!C176*'Temperature factor'!$D$17*Ecosystems!$B$3,K177)</f>
        <v>0</v>
      </c>
    </row>
    <row r="178" spans="1:13">
      <c r="A178" t="s">
        <v>369</v>
      </c>
      <c r="B178" s="1">
        <f>'IPCC data'!I177*'Temperature factor'!$D$15*'Human health'!$Q$67</f>
        <v>5.2200887967385082E-5</v>
      </c>
      <c r="C178" s="1">
        <f>'IPCC data'!I177*'Temperature factor'!$D$15*'Human health'!$Q$66</f>
        <v>1.7145721824917434E-4</v>
      </c>
      <c r="D178" s="1">
        <f>IF('AGWP calculation'!C177*'Temperature factor'!$D$17*'Human health'!$Q$67&gt;B178,'AGWP calculation'!C177*'Temperature factor'!$D$17*'Human health'!$Q$67,B178)</f>
        <v>7.7885414947024634E-5</v>
      </c>
      <c r="E178" s="26">
        <f>IF('AGWP calculation'!C177*'Temperature factor'!$D$17*'Human health'!$Q$66&gt;C178,'AGWP calculation'!C177*'Temperature factor'!$D$17*'Human health'!$Q$66,C178)</f>
        <v>2.5581972087032406E-4</v>
      </c>
      <c r="F178" s="1">
        <f>'IPCC data'!I177*'Temperature factor'!$D$15*Ecosystems!$A$2</f>
        <v>2.1469937888922689E-13</v>
      </c>
      <c r="G178" s="1">
        <f>'IPCC data'!I177*'Temperature factor'!$D$15*Ecosystems!$A$2</f>
        <v>2.1469937888922689E-13</v>
      </c>
      <c r="H178" s="1">
        <f>IF('AGWP calculation'!C177*'Temperature factor'!$D$17*Ecosystems!$A$2&gt;F178,'AGWP calculation'!C177*'Temperature factor'!$D$17*Ecosystems!$A$2,F178)</f>
        <v>3.2033842458970638E-13</v>
      </c>
      <c r="I178" s="26">
        <f>IF('AGWP calculation'!C177*'Temperature factor'!$D$17*Ecosystems!$A$2&gt;G178,'AGWP calculation'!C177*'Temperature factor'!$D$17*Ecosystems!$A$2,G178)</f>
        <v>3.2033842458970638E-13</v>
      </c>
      <c r="J178" s="27">
        <v>0</v>
      </c>
      <c r="K178" s="1">
        <f>'IPCC data'!I177*'Temperature factor'!$D$15*Ecosystems!$B$3</f>
        <v>6.6730888033138091E-14</v>
      </c>
      <c r="L178" s="27">
        <v>0</v>
      </c>
      <c r="M178" s="1">
        <f>IF('AGWP calculation'!C177*'Temperature factor'!$D$17*Ecosystems!$B$3&gt;K178,'AGWP calculation'!C177*'Temperature factor'!$D$17*Ecosystems!$B$3,K178)</f>
        <v>9.9564645480584411E-14</v>
      </c>
    </row>
    <row r="179" spans="1:13">
      <c r="A179" t="s">
        <v>371</v>
      </c>
      <c r="B179" s="1">
        <f>'IPCC data'!I178*'Temperature factor'!$D$15*'Human health'!$Q$67</f>
        <v>4.1546772308467964E-3</v>
      </c>
      <c r="C179" s="1">
        <f>'IPCC data'!I178*'Temperature factor'!$D$15*'Human health'!$Q$66</f>
        <v>1.3646308108192484E-2</v>
      </c>
      <c r="D179" s="1">
        <f>IF('AGWP calculation'!C178*'Temperature factor'!$D$17*'Human health'!$Q$67&gt;B179,'AGWP calculation'!C178*'Temperature factor'!$D$17*'Human health'!$Q$67,B179)</f>
        <v>3.7580181039665012E-2</v>
      </c>
      <c r="E179" s="26">
        <f>IF('AGWP calculation'!C178*'Temperature factor'!$D$17*'Human health'!$Q$66&gt;C179,'AGWP calculation'!C178*'Temperature factor'!$D$17*'Human health'!$Q$66,C179)</f>
        <v>0.12343455357286519</v>
      </c>
      <c r="F179" s="1">
        <f>'IPCC data'!I178*'Temperature factor'!$D$15*Ecosystems!$A$2</f>
        <v>1.7087958762413059E-11</v>
      </c>
      <c r="G179" s="1">
        <f>'IPCC data'!I178*'Temperature factor'!$D$15*Ecosystems!$A$2</f>
        <v>1.7087958762413059E-11</v>
      </c>
      <c r="H179" s="1">
        <f>IF('AGWP calculation'!C178*'Temperature factor'!$D$17*Ecosystems!$A$2&gt;F179,'AGWP calculation'!C178*'Temperature factor'!$D$17*Ecosystems!$A$2,F179)</f>
        <v>1.5456521607069041E-10</v>
      </c>
      <c r="I179" s="26">
        <f>IF('AGWP calculation'!C178*'Temperature factor'!$D$17*Ecosystems!$A$2&gt;G179,'AGWP calculation'!C178*'Temperature factor'!$D$17*Ecosystems!$A$2,G179)</f>
        <v>1.5456521607069041E-10</v>
      </c>
      <c r="J179" s="27">
        <v>0</v>
      </c>
      <c r="K179" s="1">
        <f>'IPCC data'!I178*'Temperature factor'!$D$15*Ecosystems!$B$3</f>
        <v>5.311122318047302E-12</v>
      </c>
      <c r="L179" s="27">
        <v>0</v>
      </c>
      <c r="M179" s="1">
        <f>IF('AGWP calculation'!C178*'Temperature factor'!$D$17*Ecosystems!$B$3&gt;K179,'AGWP calculation'!C178*'Temperature factor'!$D$17*Ecosystems!$B$3,K179)</f>
        <v>4.8040540130079455E-11</v>
      </c>
    </row>
    <row r="180" spans="1:13">
      <c r="A180" t="s">
        <v>373</v>
      </c>
      <c r="B180" s="1">
        <f>'IPCC data'!I179*'Temperature factor'!$D$15*'Human health'!$Q$67</f>
        <v>0</v>
      </c>
      <c r="C180" s="1">
        <f>'IPCC data'!I179*'Temperature factor'!$D$15*'Human health'!$Q$66</f>
        <v>0</v>
      </c>
      <c r="D180" s="1">
        <f>IF('AGWP calculation'!C179*'Temperature factor'!$D$17*'Human health'!$Q$67&gt;B180,'AGWP calculation'!C179*'Temperature factor'!$D$17*'Human health'!$Q$67,B180)</f>
        <v>0</v>
      </c>
      <c r="E180" s="26">
        <f>IF('AGWP calculation'!C179*'Temperature factor'!$D$17*'Human health'!$Q$66&gt;C180,'AGWP calculation'!C179*'Temperature factor'!$D$17*'Human health'!$Q$66,C180)</f>
        <v>0</v>
      </c>
      <c r="F180" s="1">
        <f>'IPCC data'!I179*'Temperature factor'!$D$15*Ecosystems!$A$2</f>
        <v>0</v>
      </c>
      <c r="G180" s="1">
        <f>'IPCC data'!I179*'Temperature factor'!$D$15*Ecosystems!$A$2</f>
        <v>0</v>
      </c>
      <c r="H180" s="1">
        <f>IF('AGWP calculation'!C179*'Temperature factor'!$D$17*Ecosystems!$A$2&gt;F180,'AGWP calculation'!C179*'Temperature factor'!$D$17*Ecosystems!$A$2,F180)</f>
        <v>0</v>
      </c>
      <c r="I180" s="26">
        <f>IF('AGWP calculation'!C179*'Temperature factor'!$D$17*Ecosystems!$A$2&gt;G180,'AGWP calculation'!C179*'Temperature factor'!$D$17*Ecosystems!$A$2,G180)</f>
        <v>0</v>
      </c>
      <c r="J180" s="27">
        <v>0</v>
      </c>
      <c r="K180" s="1">
        <f>'IPCC data'!I179*'Temperature factor'!$D$15*Ecosystems!$B$3</f>
        <v>0</v>
      </c>
      <c r="L180" s="27">
        <v>0</v>
      </c>
      <c r="M180" s="1">
        <f>IF('AGWP calculation'!C179*'Temperature factor'!$D$17*Ecosystems!$B$3&gt;K180,'AGWP calculation'!C179*'Temperature factor'!$D$17*Ecosystems!$B$3,K180)</f>
        <v>0</v>
      </c>
    </row>
    <row r="181" spans="1:13">
      <c r="A181" t="s">
        <v>375</v>
      </c>
      <c r="B181" s="1">
        <f>'IPCC data'!I180*'Temperature factor'!$D$15*'Human health'!$Q$67</f>
        <v>2.5159116495756091E-4</v>
      </c>
      <c r="C181" s="1">
        <f>'IPCC data'!I180*'Temperature factor'!$D$15*'Human health'!$Q$66</f>
        <v>8.2636757647962722E-4</v>
      </c>
      <c r="D181" s="1">
        <f>IF('AGWP calculation'!C180*'Temperature factor'!$D$17*'Human health'!$Q$67&gt;B181,'AGWP calculation'!C180*'Temperature factor'!$D$17*'Human health'!$Q$67,B181)</f>
        <v>3.7474596011581249E-4</v>
      </c>
      <c r="E181" s="26">
        <f>IF('AGWP calculation'!C180*'Temperature factor'!$D$17*'Human health'!$Q$66&gt;C181,'AGWP calculation'!C180*'Temperature factor'!$D$17*'Human health'!$Q$66,C181)</f>
        <v>1.2308775266757573E-3</v>
      </c>
      <c r="F181" s="1">
        <f>'IPCC data'!I180*'Temperature factor'!$D$15*Ecosystems!$A$2</f>
        <v>1.0347806130070935E-12</v>
      </c>
      <c r="G181" s="1">
        <f>'IPCC data'!I180*'Temperature factor'!$D$15*Ecosystems!$A$2</f>
        <v>1.0347806130070935E-12</v>
      </c>
      <c r="H181" s="1">
        <f>IF('AGWP calculation'!C180*'Temperature factor'!$D$17*Ecosystems!$A$2&gt;F181,'AGWP calculation'!C180*'Temperature factor'!$D$17*Ecosystems!$A$2,F181)</f>
        <v>1.5413095066195352E-12</v>
      </c>
      <c r="I181" s="26">
        <f>IF('AGWP calculation'!C180*'Temperature factor'!$D$17*Ecosystems!$A$2&gt;G181,'AGWP calculation'!C180*'Temperature factor'!$D$17*Ecosystems!$A$2,G181)</f>
        <v>1.5413095066195352E-12</v>
      </c>
      <c r="J181" s="27">
        <v>0</v>
      </c>
      <c r="K181" s="1">
        <f>'IPCC data'!I180*'Temperature factor'!$D$15*Ecosystems!$B$3</f>
        <v>3.2162100134004261E-13</v>
      </c>
      <c r="L181" s="27">
        <v>0</v>
      </c>
      <c r="M181" s="1">
        <f>IF('AGWP calculation'!C180*'Temperature factor'!$D$17*Ecosystems!$B$3&gt;K181,'AGWP calculation'!C180*'Temperature factor'!$D$17*Ecosystems!$B$3,K181)</f>
        <v>4.7905565746282853E-13</v>
      </c>
    </row>
    <row r="182" spans="1:13">
      <c r="A182" t="s">
        <v>377</v>
      </c>
      <c r="B182" s="1">
        <f>'IPCC data'!I181*'Temperature factor'!$D$15*'Human health'!$Q$67</f>
        <v>2.4816815591051925E-4</v>
      </c>
      <c r="C182" s="1">
        <f>'IPCC data'!I181*'Temperature factor'!$D$15*'Human health'!$Q$66</f>
        <v>8.1512448020099276E-4</v>
      </c>
      <c r="D182" s="1">
        <f>IF('AGWP calculation'!C181*'Temperature factor'!$D$17*'Human health'!$Q$67&gt;B182,'AGWP calculation'!C181*'Temperature factor'!$D$17*'Human health'!$Q$67,B182)</f>
        <v>3.6987006833946707E-4</v>
      </c>
      <c r="E182" s="26">
        <f>IF('AGWP calculation'!C181*'Temperature factor'!$D$17*'Human health'!$Q$66&gt;C182,'AGWP calculation'!C181*'Temperature factor'!$D$17*'Human health'!$Q$66,C182)</f>
        <v>1.2148623423942457E-3</v>
      </c>
      <c r="F182" s="1">
        <f>'IPCC data'!I181*'Temperature factor'!$D$15*Ecosystems!$A$2</f>
        <v>1.0207019652110786E-12</v>
      </c>
      <c r="G182" s="1">
        <f>'IPCC data'!I181*'Temperature factor'!$D$15*Ecosystems!$A$2</f>
        <v>1.0207019652110786E-12</v>
      </c>
      <c r="H182" s="1">
        <f>IF('AGWP calculation'!C181*'Temperature factor'!$D$17*Ecosystems!$A$2&gt;F182,'AGWP calculation'!C181*'Temperature factor'!$D$17*Ecosystems!$A$2,F182)</f>
        <v>1.5212552321296737E-12</v>
      </c>
      <c r="I182" s="26">
        <f>IF('AGWP calculation'!C181*'Temperature factor'!$D$17*Ecosystems!$A$2&gt;G182,'AGWP calculation'!C181*'Temperature factor'!$D$17*Ecosystems!$A$2,G182)</f>
        <v>1.5212552321296737E-12</v>
      </c>
      <c r="J182" s="27">
        <v>0</v>
      </c>
      <c r="K182" s="1">
        <f>'IPCC data'!I181*'Temperature factor'!$D$15*Ecosystems!$B$3</f>
        <v>3.1724520540344339E-13</v>
      </c>
      <c r="L182" s="27">
        <v>0</v>
      </c>
      <c r="M182" s="1">
        <f>IF('AGWP calculation'!C181*'Temperature factor'!$D$17*Ecosystems!$B$3&gt;K182,'AGWP calculation'!C181*'Temperature factor'!$D$17*Ecosystems!$B$3,K182)</f>
        <v>4.7282257214841214E-13</v>
      </c>
    </row>
    <row r="183" spans="1:13">
      <c r="A183" t="s">
        <v>379</v>
      </c>
      <c r="B183" s="1">
        <f>'IPCC data'!I182*'Temperature factor'!$D$15*'Human health'!$Q$67</f>
        <v>1.608814252109573E-4</v>
      </c>
      <c r="C183" s="1">
        <f>'IPCC data'!I182*'Temperature factor'!$D$15*'Human health'!$Q$66</f>
        <v>5.2842552509581601E-4</v>
      </c>
      <c r="D183" s="1">
        <f>IF('AGWP calculation'!C182*'Temperature factor'!$D$17*'Human health'!$Q$67&gt;B183,'AGWP calculation'!C182*'Temperature factor'!$D$17*'Human health'!$Q$67,B183)</f>
        <v>2.3996958372142241E-4</v>
      </c>
      <c r="E183" s="26">
        <f>IF('AGWP calculation'!C182*'Temperature factor'!$D$17*'Human health'!$Q$66&gt;C183,'AGWP calculation'!C182*'Temperature factor'!$D$17*'Human health'!$Q$66,C183)</f>
        <v>7.8819573557818365E-4</v>
      </c>
      <c r="F183" s="1">
        <f>'IPCC data'!I182*'Temperature factor'!$D$15*Ecosystems!$A$2</f>
        <v>6.616964464126992E-13</v>
      </c>
      <c r="G183" s="1">
        <f>'IPCC data'!I182*'Temperature factor'!$D$15*Ecosystems!$A$2</f>
        <v>6.616964464126992E-13</v>
      </c>
      <c r="H183" s="1">
        <f>IF('AGWP calculation'!C182*'Temperature factor'!$D$17*Ecosystems!$A$2&gt;F183,'AGWP calculation'!C182*'Temperature factor'!$D$17*Ecosystems!$A$2,F183)</f>
        <v>9.8698168907559677E-13</v>
      </c>
      <c r="I183" s="26">
        <f>IF('AGWP calculation'!C182*'Temperature factor'!$D$17*Ecosystems!$A$2&gt;G183,'AGWP calculation'!C182*'Temperature factor'!$D$17*Ecosystems!$A$2,G183)</f>
        <v>9.8698168907559677E-13</v>
      </c>
      <c r="J183" s="27">
        <v>0</v>
      </c>
      <c r="K183" s="1">
        <f>'IPCC data'!I182*'Temperature factor'!$D$15*Ecosystems!$B$3</f>
        <v>2.0566240902016328E-13</v>
      </c>
      <c r="L183" s="27">
        <v>0</v>
      </c>
      <c r="M183" s="1">
        <f>IF('AGWP calculation'!C182*'Temperature factor'!$D$17*Ecosystems!$B$3&gt;K183,'AGWP calculation'!C182*'Temperature factor'!$D$17*Ecosystems!$B$3,K183)</f>
        <v>3.0676457903700981E-13</v>
      </c>
    </row>
    <row r="184" spans="1:13">
      <c r="A184" t="s">
        <v>381</v>
      </c>
      <c r="B184" s="1">
        <f>'IPCC data'!I183*'Temperature factor'!$D$15*'Human health'!$Q$67</f>
        <v>1.677274433050406E-4</v>
      </c>
      <c r="C184" s="1">
        <f>'IPCC data'!I183*'Temperature factor'!$D$15*'Human health'!$Q$66</f>
        <v>5.5091171765308481E-4</v>
      </c>
      <c r="D184" s="1">
        <f>IF('AGWP calculation'!C183*'Temperature factor'!$D$17*'Human health'!$Q$67&gt;B184,'AGWP calculation'!C183*'Temperature factor'!$D$17*'Human health'!$Q$67,B184)</f>
        <v>2.4980955237683631E-4</v>
      </c>
      <c r="E184" s="26">
        <f>IF('AGWP calculation'!C183*'Temperature factor'!$D$17*'Human health'!$Q$66&gt;C184,'AGWP calculation'!C183*'Temperature factor'!$D$17*'Human health'!$Q$66,C184)</f>
        <v>8.2051575385776632E-4</v>
      </c>
      <c r="F184" s="1">
        <f>'IPCC data'!I183*'Temperature factor'!$D$15*Ecosystems!$A$2</f>
        <v>6.8985374200472905E-13</v>
      </c>
      <c r="G184" s="1">
        <f>'IPCC data'!I183*'Temperature factor'!$D$15*Ecosystems!$A$2</f>
        <v>6.8985374200472905E-13</v>
      </c>
      <c r="H184" s="1">
        <f>IF('AGWP calculation'!C183*'Temperature factor'!$D$17*Ecosystems!$A$2&gt;F184,'AGWP calculation'!C183*'Temperature factor'!$D$17*Ecosystems!$A$2,F184)</f>
        <v>1.0274529385288014E-12</v>
      </c>
      <c r="I184" s="26">
        <f>IF('AGWP calculation'!C183*'Temperature factor'!$D$17*Ecosystems!$A$2&gt;G184,'AGWP calculation'!C183*'Temperature factor'!$D$17*Ecosystems!$A$2,G184)</f>
        <v>1.0274529385288014E-12</v>
      </c>
      <c r="J184" s="27">
        <v>0</v>
      </c>
      <c r="K184" s="1">
        <f>'IPCC data'!I183*'Temperature factor'!$D$15*Ecosystems!$B$3</f>
        <v>2.1441400089336173E-13</v>
      </c>
      <c r="L184" s="27">
        <v>0</v>
      </c>
      <c r="M184" s="1">
        <f>IF('AGWP calculation'!C183*'Temperature factor'!$D$17*Ecosystems!$B$3&gt;K184,'AGWP calculation'!C183*'Temperature factor'!$D$17*Ecosystems!$B$3,K184)</f>
        <v>3.1934348089408688E-13</v>
      </c>
    </row>
    <row r="185" spans="1:13">
      <c r="A185" t="s">
        <v>383</v>
      </c>
      <c r="B185" s="1">
        <f>'IPCC data'!I184*'Temperature factor'!$D$15*'Human health'!$Q$67</f>
        <v>1.4119912319046785E-5</v>
      </c>
      <c r="C185" s="1">
        <f>'IPCC data'!I184*'Temperature factor'!$D$15*'Human health'!$Q$66</f>
        <v>4.6377772149366832E-5</v>
      </c>
      <c r="D185" s="1">
        <f>IF('AGWP calculation'!C184*'Temperature factor'!$D$17*'Human health'!$Q$67&gt;B185,'AGWP calculation'!C184*'Temperature factor'!$D$17*'Human health'!$Q$67,B185)</f>
        <v>2.1348941891158255E-5</v>
      </c>
      <c r="E185" s="26">
        <f>IF('AGWP calculation'!C184*'Temperature factor'!$D$17*'Human health'!$Q$66&gt;C185,'AGWP calculation'!C184*'Temperature factor'!$D$17*'Human health'!$Q$66,C185)</f>
        <v>7.0121990865524832E-5</v>
      </c>
      <c r="F185" s="1">
        <f>'IPCC data'!I184*'Temperature factor'!$D$15*Ecosystems!$A$2</f>
        <v>5.8074422158561368E-14</v>
      </c>
      <c r="G185" s="1">
        <f>'IPCC data'!I184*'Temperature factor'!$D$15*Ecosystems!$A$2</f>
        <v>5.8074422158561368E-14</v>
      </c>
      <c r="H185" s="1">
        <f>IF('AGWP calculation'!C184*'Temperature factor'!$D$17*Ecosystems!$A$2&gt;F185,'AGWP calculation'!C184*'Temperature factor'!$D$17*Ecosystems!$A$2,F185)</f>
        <v>8.780702287742103E-14</v>
      </c>
      <c r="I185" s="26">
        <f>IF('AGWP calculation'!C184*'Temperature factor'!$D$17*Ecosystems!$A$2&gt;G185,'AGWP calculation'!C184*'Temperature factor'!$D$17*Ecosystems!$A$2,G185)</f>
        <v>8.780702287742103E-14</v>
      </c>
      <c r="J185" s="27">
        <v>0</v>
      </c>
      <c r="K185" s="1">
        <f>'IPCC data'!I184*'Temperature factor'!$D$15*Ecosystems!$B$3</f>
        <v>1.805015823847178E-14</v>
      </c>
      <c r="L185" s="27">
        <v>0</v>
      </c>
      <c r="M185" s="1">
        <f>IF('AGWP calculation'!C184*'Temperature factor'!$D$17*Ecosystems!$B$3&gt;K185,'AGWP calculation'!C184*'Temperature factor'!$D$17*Ecosystems!$B$3,K185)</f>
        <v>2.7291371975414647E-14</v>
      </c>
    </row>
    <row r="186" spans="1:13">
      <c r="A186" t="s">
        <v>385</v>
      </c>
      <c r="B186" s="1">
        <f>'IPCC data'!I185*'Temperature factor'!$D$15*'Human health'!$Q$67</f>
        <v>7.2738942249634951E-6</v>
      </c>
      <c r="C186" s="1">
        <f>'IPCC data'!I185*'Temperature factor'!$D$15*'Human health'!$Q$66</f>
        <v>2.3891579592098066E-5</v>
      </c>
      <c r="D186" s="1">
        <f>IF('AGWP calculation'!C185*'Temperature factor'!$D$17*'Human health'!$Q$67&gt;B186,'AGWP calculation'!C185*'Temperature factor'!$D$17*'Human health'!$Q$67,B186)</f>
        <v>1.1126484373242089E-5</v>
      </c>
      <c r="E186" s="26">
        <f>IF('AGWP calculation'!C185*'Temperature factor'!$D$17*'Human health'!$Q$66&gt;C186,'AGWP calculation'!C185*'Temperature factor'!$D$17*'Human health'!$Q$66,C186)</f>
        <v>3.6545662991804479E-5</v>
      </c>
      <c r="F186" s="1">
        <f>'IPCC data'!I185*'Temperature factor'!$D$15*Ecosystems!$A$2</f>
        <v>2.9917126566531617E-14</v>
      </c>
      <c r="G186" s="1">
        <f>'IPCC data'!I185*'Temperature factor'!$D$15*Ecosystems!$A$2</f>
        <v>2.9917126566531617E-14</v>
      </c>
      <c r="H186" s="1">
        <f>IF('AGWP calculation'!C185*'Temperature factor'!$D$17*Ecosystems!$A$2&gt;F186,'AGWP calculation'!C185*'Temperature factor'!$D$17*Ecosystems!$A$2,F186)</f>
        <v>4.5762617786278068E-14</v>
      </c>
      <c r="I186" s="26">
        <f>IF('AGWP calculation'!C185*'Temperature factor'!$D$17*Ecosystems!$A$2&gt;G186,'AGWP calculation'!C185*'Temperature factor'!$D$17*Ecosystems!$A$2,G186)</f>
        <v>4.5762617786278068E-14</v>
      </c>
      <c r="J186" s="27">
        <v>0</v>
      </c>
      <c r="K186" s="1">
        <f>'IPCC data'!I185*'Temperature factor'!$D$15*Ecosystems!$B$3</f>
        <v>9.2985663652733409E-15</v>
      </c>
      <c r="L186" s="27">
        <v>0</v>
      </c>
      <c r="M186" s="1">
        <f>IF('AGWP calculation'!C185*'Temperature factor'!$D$17*Ecosystems!$B$3&gt;K186,'AGWP calculation'!C185*'Temperature factor'!$D$17*Ecosystems!$B$3,K186)</f>
        <v>1.4223516338978321E-14</v>
      </c>
    </row>
    <row r="187" spans="1:13">
      <c r="A187" t="s">
        <v>387</v>
      </c>
      <c r="B187" s="1">
        <f>'IPCC data'!I186*'Temperature factor'!$D$15*'Human health'!$Q$67</f>
        <v>2.0110178151369661E-4</v>
      </c>
      <c r="C187" s="1">
        <f>'IPCC data'!I186*'Temperature factor'!$D$15*'Human health'!$Q$66</f>
        <v>6.6053190636976994E-4</v>
      </c>
      <c r="D187" s="1">
        <f>IF('AGWP calculation'!C186*'Temperature factor'!$D$17*'Human health'!$Q$67&gt;B187,'AGWP calculation'!C186*'Temperature factor'!$D$17*'Human health'!$Q$67,B187)</f>
        <v>2.9966115474215074E-4</v>
      </c>
      <c r="E187" s="26">
        <f>IF('AGWP calculation'!C186*'Temperature factor'!$D$17*'Human health'!$Q$66&gt;C187,'AGWP calculation'!C186*'Temperature factor'!$D$17*'Human health'!$Q$66,C187)</f>
        <v>9.8425659045351874E-4</v>
      </c>
      <c r="F187" s="1">
        <f>'IPCC data'!I186*'Temperature factor'!$D$15*Ecosystems!$A$2</f>
        <v>8.2712055801587403E-13</v>
      </c>
      <c r="G187" s="1">
        <f>'IPCC data'!I186*'Temperature factor'!$D$15*Ecosystems!$A$2</f>
        <v>8.2712055801587403E-13</v>
      </c>
      <c r="H187" s="1">
        <f>IF('AGWP calculation'!C186*'Temperature factor'!$D$17*Ecosystems!$A$2&gt;F187,'AGWP calculation'!C186*'Temperature factor'!$D$17*Ecosystems!$A$2,F187)</f>
        <v>1.232489835049661E-12</v>
      </c>
      <c r="I187" s="26">
        <f>IF('AGWP calculation'!C186*'Temperature factor'!$D$17*Ecosystems!$A$2&gt;G187,'AGWP calculation'!C186*'Temperature factor'!$D$17*Ecosystems!$A$2,G187)</f>
        <v>1.232489835049661E-12</v>
      </c>
      <c r="J187" s="27">
        <v>0</v>
      </c>
      <c r="K187" s="1">
        <f>'IPCC data'!I186*'Temperature factor'!$D$15*Ecosystems!$B$3</f>
        <v>2.5707801127520412E-13</v>
      </c>
      <c r="L187" s="27">
        <v>0</v>
      </c>
      <c r="M187" s="1">
        <f>IF('AGWP calculation'!C186*'Temperature factor'!$D$17*Ecosystems!$B$3&gt;K187,'AGWP calculation'!C186*'Temperature factor'!$D$17*Ecosystems!$B$3,K187)</f>
        <v>3.8307116494786762E-13</v>
      </c>
    </row>
    <row r="188" spans="1:13">
      <c r="A188" t="s">
        <v>389</v>
      </c>
      <c r="B188" s="1">
        <f>'IPCC data'!I187*'Temperature factor'!$D$15*'Human health'!$Q$67</f>
        <v>1.4248275158310845E-4</v>
      </c>
      <c r="C188" s="1">
        <f>'IPCC data'!I187*'Temperature factor'!$D$15*'Human health'!$Q$66</f>
        <v>4.6799388259815617E-4</v>
      </c>
      <c r="D188" s="1">
        <f>IF('AGWP calculation'!C187*'Temperature factor'!$D$17*'Human health'!$Q$67&gt;B188,'AGWP calculation'!C187*'Temperature factor'!$D$17*'Human health'!$Q$67,B188)</f>
        <v>2.1230372765621754E-4</v>
      </c>
      <c r="E188" s="26">
        <f>IF('AGWP calculation'!C187*'Temperature factor'!$D$17*'Human health'!$Q$66&gt;C188,'AGWP calculation'!C187*'Temperature factor'!$D$17*'Human health'!$Q$66,C188)</f>
        <v>6.9732542846030852E-4</v>
      </c>
      <c r="F188" s="1">
        <f>'IPCC data'!I187*'Temperature factor'!$D$15*Ecosystems!$A$2</f>
        <v>5.860237145091193E-13</v>
      </c>
      <c r="G188" s="1">
        <f>'IPCC data'!I187*'Temperature factor'!$D$15*Ecosystems!$A$2</f>
        <v>5.860237145091193E-13</v>
      </c>
      <c r="H188" s="1">
        <f>IF('AGWP calculation'!C187*'Temperature factor'!$D$17*Ecosystems!$A$2&gt;F188,'AGWP calculation'!C187*'Temperature factor'!$D$17*Ecosystems!$A$2,F188)</f>
        <v>8.731935459055146E-13</v>
      </c>
      <c r="I188" s="26">
        <f>IF('AGWP calculation'!C187*'Temperature factor'!$D$17*Ecosystems!$A$2&gt;G188,'AGWP calculation'!C187*'Temperature factor'!$D$17*Ecosystems!$A$2,G188)</f>
        <v>8.731935459055146E-13</v>
      </c>
      <c r="J188" s="27">
        <v>0</v>
      </c>
      <c r="K188" s="1">
        <f>'IPCC data'!I187*'Temperature factor'!$D$15*Ecosystems!$B$3</f>
        <v>1.8214250586094249E-13</v>
      </c>
      <c r="L188" s="27">
        <v>0</v>
      </c>
      <c r="M188" s="1">
        <f>IF('AGWP calculation'!C187*'Temperature factor'!$D$17*Ecosystems!$B$3&gt;K188,'AGWP calculation'!C187*'Temperature factor'!$D$17*Ecosystems!$B$3,K188)</f>
        <v>2.7139799399765995E-13</v>
      </c>
    </row>
    <row r="189" spans="1:13">
      <c r="A189" t="s">
        <v>391</v>
      </c>
      <c r="B189" s="1">
        <f>'IPCC data'!I188*'Temperature factor'!$D$15*'Human health'!$Q$67</f>
        <v>8.5575226176041119E-7</v>
      </c>
      <c r="C189" s="1">
        <f>'IPCC data'!I188*'Temperature factor'!$D$15*'Human health'!$Q$66</f>
        <v>2.8107740696585958E-6</v>
      </c>
      <c r="D189" s="1">
        <f>IF('AGWP calculation'!C188*'Temperature factor'!$D$17*'Human health'!$Q$67&gt;B189,'AGWP calculation'!C188*'Temperature factor'!$D$17*'Human health'!$Q$67,B189)</f>
        <v>1.0570160154579981E-6</v>
      </c>
      <c r="E189" s="26">
        <f>IF('AGWP calculation'!C188*'Temperature factor'!$D$17*'Human health'!$Q$66&gt;C189,'AGWP calculation'!C188*'Temperature factor'!$D$17*'Human health'!$Q$66,C189)</f>
        <v>3.4718379842214247E-6</v>
      </c>
      <c r="F189" s="1">
        <f>'IPCC data'!I188*'Temperature factor'!$D$15*Ecosystems!$A$2</f>
        <v>3.5196619490037193E-15</v>
      </c>
      <c r="G189" s="1">
        <f>'IPCC data'!I188*'Temperature factor'!$D$15*Ecosystems!$A$2</f>
        <v>3.5196619490037193E-15</v>
      </c>
      <c r="H189" s="1">
        <f>IF('AGWP calculation'!C188*'Temperature factor'!$D$17*Ecosystems!$A$2&gt;F189,'AGWP calculation'!C188*'Temperature factor'!$D$17*Ecosystems!$A$2,F189)</f>
        <v>4.3474486896964159E-15</v>
      </c>
      <c r="I189" s="26">
        <f>IF('AGWP calculation'!C188*'Temperature factor'!$D$17*Ecosystems!$A$2&gt;G189,'AGWP calculation'!C188*'Temperature factor'!$D$17*Ecosystems!$A$2,G189)</f>
        <v>4.3474486896964159E-15</v>
      </c>
      <c r="J189" s="27">
        <v>0</v>
      </c>
      <c r="K189" s="1">
        <f>'IPCC data'!I188*'Temperature factor'!$D$15*Ecosystems!$B$3</f>
        <v>1.0939489841498047E-15</v>
      </c>
      <c r="L189" s="27">
        <v>0</v>
      </c>
      <c r="M189" s="1">
        <f>IF('AGWP calculation'!C188*'Temperature factor'!$D$17*Ecosystems!$B$3&gt;K189,'AGWP calculation'!C188*'Temperature factor'!$D$17*Ecosystems!$B$3,K189)</f>
        <v>1.35123405220294E-15</v>
      </c>
    </row>
    <row r="190" spans="1:13">
      <c r="A190" t="s">
        <v>393</v>
      </c>
      <c r="B190" s="1">
        <f>'IPCC data'!I189*'Temperature factor'!$D$15*'Human health'!$Q$67</f>
        <v>8.5575226176041119E-7</v>
      </c>
      <c r="C190" s="1">
        <f>'IPCC data'!I189*'Temperature factor'!$D$15*'Human health'!$Q$66</f>
        <v>2.8107740696585958E-6</v>
      </c>
      <c r="D190" s="1">
        <f>IF('AGWP calculation'!C189*'Temperature factor'!$D$17*'Human health'!$Q$67&gt;B190,'AGWP calculation'!C189*'Temperature factor'!$D$17*'Human health'!$Q$67,B190)</f>
        <v>1.1056943845909326E-6</v>
      </c>
      <c r="E190" s="26">
        <f>IF('AGWP calculation'!C189*'Temperature factor'!$D$17*'Human health'!$Q$66&gt;C190,'AGWP calculation'!C189*'Temperature factor'!$D$17*'Human health'!$Q$66,C190)</f>
        <v>3.63172525981057E-6</v>
      </c>
      <c r="F190" s="1">
        <f>'IPCC data'!I189*'Temperature factor'!$D$15*Ecosystems!$A$2</f>
        <v>3.5196619490037193E-15</v>
      </c>
      <c r="G190" s="1">
        <f>'IPCC data'!I189*'Temperature factor'!$D$15*Ecosystems!$A$2</f>
        <v>3.5196619490037193E-15</v>
      </c>
      <c r="H190" s="1">
        <f>IF('AGWP calculation'!C189*'Temperature factor'!$D$17*Ecosystems!$A$2&gt;F190,'AGWP calculation'!C189*'Temperature factor'!$D$17*Ecosystems!$A$2,F190)</f>
        <v>4.5476601425113831E-15</v>
      </c>
      <c r="I190" s="26">
        <f>IF('AGWP calculation'!C189*'Temperature factor'!$D$17*Ecosystems!$A$2&gt;G190,'AGWP calculation'!C189*'Temperature factor'!$D$17*Ecosystems!$A$2,G190)</f>
        <v>4.5476601425113831E-15</v>
      </c>
      <c r="J190" s="27">
        <v>0</v>
      </c>
      <c r="K190" s="1">
        <f>'IPCC data'!I189*'Temperature factor'!$D$15*Ecosystems!$B$3</f>
        <v>1.0939489841498047E-15</v>
      </c>
      <c r="L190" s="27">
        <v>0</v>
      </c>
      <c r="M190" s="1">
        <f>IF('AGWP calculation'!C189*'Temperature factor'!$D$17*Ecosystems!$B$3&gt;K190,'AGWP calculation'!C189*'Temperature factor'!$D$17*Ecosystems!$B$3,K190)</f>
        <v>1.4134619361859705E-15</v>
      </c>
    </row>
    <row r="191" spans="1:13">
      <c r="A191" t="s">
        <v>395</v>
      </c>
      <c r="B191" s="1">
        <f>'IPCC data'!I190*'Temperature factor'!$D$15*'Human health'!$Q$67</f>
        <v>8.5575226176041119E-7</v>
      </c>
      <c r="C191" s="1">
        <f>'IPCC data'!I190*'Temperature factor'!$D$15*'Human health'!$Q$66</f>
        <v>2.8107740696585958E-6</v>
      </c>
      <c r="D191" s="1">
        <f>IF('AGWP calculation'!C190*'Temperature factor'!$D$17*'Human health'!$Q$67&gt;B191,'AGWP calculation'!C190*'Temperature factor'!$D$17*'Human health'!$Q$67,B191)</f>
        <v>1.3143159665892217E-6</v>
      </c>
      <c r="E191" s="26">
        <f>IF('AGWP calculation'!C190*'Temperature factor'!$D$17*'Human health'!$Q$66&gt;C191,'AGWP calculation'!C190*'Temperature factor'!$D$17*'Human health'!$Q$66,C191)</f>
        <v>4.3169564409069037E-6</v>
      </c>
      <c r="F191" s="1">
        <f>'IPCC data'!I190*'Temperature factor'!$D$15*Ecosystems!$A$2</f>
        <v>3.5196619490037193E-15</v>
      </c>
      <c r="G191" s="1">
        <f>'IPCC data'!I190*'Temperature factor'!$D$15*Ecosystems!$A$2</f>
        <v>3.5196619490037193E-15</v>
      </c>
      <c r="H191" s="1">
        <f>IF('AGWP calculation'!C190*'Temperature factor'!$D$17*Ecosystems!$A$2&gt;F191,'AGWP calculation'!C190*'Temperature factor'!$D$17*Ecosystems!$A$2,F191)</f>
        <v>5.4057092260040963E-15</v>
      </c>
      <c r="I191" s="26">
        <f>IF('AGWP calculation'!C190*'Temperature factor'!$D$17*Ecosystems!$A$2&gt;G191,'AGWP calculation'!C190*'Temperature factor'!$D$17*Ecosystems!$A$2,G191)</f>
        <v>5.4057092260040963E-15</v>
      </c>
      <c r="J191" s="27">
        <v>0</v>
      </c>
      <c r="K191" s="1">
        <f>'IPCC data'!I190*'Temperature factor'!$D$15*Ecosystems!$B$3</f>
        <v>1.0939489841498047E-15</v>
      </c>
      <c r="L191" s="27">
        <v>0</v>
      </c>
      <c r="M191" s="1">
        <f>IF('AGWP calculation'!C190*'Temperature factor'!$D$17*Ecosystems!$B$3&gt;K191,'AGWP calculation'!C190*'Temperature factor'!$D$17*Ecosystems!$B$3,K191)</f>
        <v>1.6801528675418137E-15</v>
      </c>
    </row>
    <row r="192" spans="1:13">
      <c r="A192" t="s">
        <v>397</v>
      </c>
      <c r="B192" s="1">
        <f>'IPCC data'!I191*'Temperature factor'!$D$15*'Human health'!$Q$67</f>
        <v>8.5575226176041119E-7</v>
      </c>
      <c r="C192" s="1">
        <f>'IPCC data'!I191*'Temperature factor'!$D$15*'Human health'!$Q$66</f>
        <v>2.8107740696585958E-6</v>
      </c>
      <c r="D192" s="1">
        <f>IF('AGWP calculation'!C191*'Temperature factor'!$D$17*'Human health'!$Q$67&gt;B192,'AGWP calculation'!C191*'Temperature factor'!$D$17*'Human health'!$Q$67,B192)</f>
        <v>1.321270019322498E-6</v>
      </c>
      <c r="E192" s="26">
        <f>IF('AGWP calculation'!C191*'Temperature factor'!$D$17*'Human health'!$Q$66&gt;C192,'AGWP calculation'!C191*'Temperature factor'!$D$17*'Human health'!$Q$66,C192)</f>
        <v>4.3397974802767813E-6</v>
      </c>
      <c r="F192" s="1">
        <f>'IPCC data'!I191*'Temperature factor'!$D$15*Ecosystems!$A$2</f>
        <v>3.5196619490037193E-15</v>
      </c>
      <c r="G192" s="1">
        <f>'IPCC data'!I191*'Temperature factor'!$D$15*Ecosystems!$A$2</f>
        <v>3.5196619490037193E-15</v>
      </c>
      <c r="H192" s="1">
        <f>IF('AGWP calculation'!C191*'Temperature factor'!$D$17*Ecosystems!$A$2&gt;F192,'AGWP calculation'!C191*'Temperature factor'!$D$17*Ecosystems!$A$2,F192)</f>
        <v>5.4343108621205208E-15</v>
      </c>
      <c r="I192" s="26">
        <f>IF('AGWP calculation'!C191*'Temperature factor'!$D$17*Ecosystems!$A$2&gt;G192,'AGWP calculation'!C191*'Temperature factor'!$D$17*Ecosystems!$A$2,G192)</f>
        <v>5.4343108621205208E-15</v>
      </c>
      <c r="J192" s="27">
        <v>0</v>
      </c>
      <c r="K192" s="1">
        <f>'IPCC data'!I191*'Temperature factor'!$D$15*Ecosystems!$B$3</f>
        <v>1.0939489841498047E-15</v>
      </c>
      <c r="L192" s="27">
        <v>0</v>
      </c>
      <c r="M192" s="1">
        <f>IF('AGWP calculation'!C191*'Temperature factor'!$D$17*Ecosystems!$B$3&gt;K192,'AGWP calculation'!C191*'Temperature factor'!$D$17*Ecosystems!$B$3,K192)</f>
        <v>1.6890425652536754E-15</v>
      </c>
    </row>
    <row r="193" spans="1:13">
      <c r="A193" t="s">
        <v>399</v>
      </c>
      <c r="B193" s="1">
        <f>'IPCC data'!I192*'Temperature factor'!$D$15*'Human health'!$Q$67</f>
        <v>4.0648232433619526E-5</v>
      </c>
      <c r="C193" s="1">
        <f>'IPCC data'!I192*'Temperature factor'!$D$15*'Human health'!$Q$66</f>
        <v>1.335117683087833E-4</v>
      </c>
      <c r="D193" s="1">
        <f>IF('AGWP calculation'!C192*'Temperature factor'!$D$17*'Human health'!$Q$67&gt;B193,'AGWP calculation'!C192*'Temperature factor'!$D$17*'Human health'!$Q$67,B193)</f>
        <v>6.0778875072660418E-5</v>
      </c>
      <c r="E193" s="26">
        <f>IF('AGWP calculation'!C192*'Temperature factor'!$D$17*'Human health'!$Q$66&gt;C193,'AGWP calculation'!C192*'Temperature factor'!$D$17*'Human health'!$Q$66,C193)</f>
        <v>1.9963217588910419E-4</v>
      </c>
      <c r="F193" s="1">
        <f>'IPCC data'!I192*'Temperature factor'!$D$15*Ecosystems!$A$2</f>
        <v>1.6718394257767667E-13</v>
      </c>
      <c r="G193" s="1">
        <f>'IPCC data'!I192*'Temperature factor'!$D$15*Ecosystems!$A$2</f>
        <v>1.6718394257767667E-13</v>
      </c>
      <c r="H193" s="1">
        <f>IF('AGWP calculation'!C192*'Temperature factor'!$D$17*Ecosystems!$A$2&gt;F193,'AGWP calculation'!C192*'Temperature factor'!$D$17*Ecosystems!$A$2,F193)</f>
        <v>2.4998016769061843E-13</v>
      </c>
      <c r="I193" s="26">
        <f>IF('AGWP calculation'!C192*'Temperature factor'!$D$17*Ecosystems!$A$2&gt;G193,'AGWP calculation'!C192*'Temperature factor'!$D$17*Ecosystems!$A$2,G193)</f>
        <v>2.4998016769061843E-13</v>
      </c>
      <c r="J193" s="27">
        <v>0</v>
      </c>
      <c r="K193" s="1">
        <f>'IPCC data'!I192*'Temperature factor'!$D$15*Ecosystems!$B$3</f>
        <v>5.1962576747115721E-14</v>
      </c>
      <c r="L193" s="27">
        <v>0</v>
      </c>
      <c r="M193" s="1">
        <f>IF('AGWP calculation'!C192*'Temperature factor'!$D$17*Ecosystems!$B$3&gt;K193,'AGWP calculation'!C192*'Temperature factor'!$D$17*Ecosystems!$B$3,K193)</f>
        <v>7.7696538606543555E-14</v>
      </c>
    </row>
    <row r="194" spans="1:13">
      <c r="A194" t="s">
        <v>401</v>
      </c>
      <c r="B194" s="1">
        <f>'IPCC data'!I193*'Temperature factor'!$D$15*'Human health'!$Q$67</f>
        <v>1.1552655533765549E-5</v>
      </c>
      <c r="C194" s="1">
        <f>'IPCC data'!I193*'Temperature factor'!$D$15*'Human health'!$Q$66</f>
        <v>3.794544994039104E-5</v>
      </c>
      <c r="D194" s="1">
        <f>IF('AGWP calculation'!C193*'Temperature factor'!$D$17*'Human health'!$Q$67&gt;B194,'AGWP calculation'!C193*'Temperature factor'!$D$17*'Human health'!$Q$67,B194)</f>
        <v>1.7106969723859712E-5</v>
      </c>
      <c r="E194" s="26">
        <f>IF('AGWP calculation'!C193*'Temperature factor'!$D$17*'Human health'!$Q$66&gt;C194,'AGWP calculation'!C193*'Temperature factor'!$D$17*'Human health'!$Q$66,C194)</f>
        <v>5.6188956849899381E-5</v>
      </c>
      <c r="F194" s="1">
        <f>'IPCC data'!I193*'Temperature factor'!$D$15*Ecosystems!$A$2</f>
        <v>4.7515436311550211E-14</v>
      </c>
      <c r="G194" s="1">
        <f>'IPCC data'!I193*'Temperature factor'!$D$15*Ecosystems!$A$2</f>
        <v>4.7515436311550211E-14</v>
      </c>
      <c r="H194" s="1">
        <f>IF('AGWP calculation'!C193*'Temperature factor'!$D$17*Ecosystems!$A$2&gt;F194,'AGWP calculation'!C193*'Temperature factor'!$D$17*Ecosystems!$A$2,F194)</f>
        <v>7.0360024846402526E-14</v>
      </c>
      <c r="I194" s="26">
        <f>IF('AGWP calculation'!C193*'Temperature factor'!$D$17*Ecosystems!$A$2&gt;G194,'AGWP calculation'!C193*'Temperature factor'!$D$17*Ecosystems!$A$2,G194)</f>
        <v>7.0360024846402526E-14</v>
      </c>
      <c r="J194" s="27">
        <v>0</v>
      </c>
      <c r="K194" s="1">
        <f>'IPCC data'!I193*'Temperature factor'!$D$15*Ecosystems!$B$3</f>
        <v>1.4768311286022364E-14</v>
      </c>
      <c r="L194" s="27">
        <v>0</v>
      </c>
      <c r="M194" s="1">
        <f>IF('AGWP calculation'!C193*'Temperature factor'!$D$17*Ecosystems!$B$3&gt;K194,'AGWP calculation'!C193*'Temperature factor'!$D$17*Ecosystems!$B$3,K194)</f>
        <v>2.1868656371179164E-14</v>
      </c>
    </row>
    <row r="195" spans="1:13">
      <c r="A195" t="s">
        <v>403</v>
      </c>
      <c r="B195" s="1">
        <f>'IPCC data'!I194*'Temperature factor'!$D$15*'Human health'!$Q$67</f>
        <v>1.3264160057286371E-5</v>
      </c>
      <c r="C195" s="1">
        <f>'IPCC data'!I194*'Temperature factor'!$D$15*'Human health'!$Q$66</f>
        <v>4.3566998079708232E-5</v>
      </c>
      <c r="D195" s="1">
        <f>IF('AGWP calculation'!C194*'Temperature factor'!$D$17*'Human health'!$Q$67&gt;B195,'AGWP calculation'!C194*'Temperature factor'!$D$17*'Human health'!$Q$67,B195)</f>
        <v>1.9679969235171942E-5</v>
      </c>
      <c r="E195" s="26">
        <f>IF('AGWP calculation'!C194*'Temperature factor'!$D$17*'Human health'!$Q$66&gt;C195,'AGWP calculation'!C194*'Temperature factor'!$D$17*'Human health'!$Q$66,C195)</f>
        <v>6.4640141416754166E-5</v>
      </c>
      <c r="F195" s="1">
        <f>'IPCC data'!I194*'Temperature factor'!$D$15*Ecosystems!$A$2</f>
        <v>5.4554760209557649E-14</v>
      </c>
      <c r="G195" s="1">
        <f>'IPCC data'!I194*'Temperature factor'!$D$15*Ecosystems!$A$2</f>
        <v>5.4554760209557649E-14</v>
      </c>
      <c r="H195" s="1">
        <f>IF('AGWP calculation'!C194*'Temperature factor'!$D$17*Ecosystems!$A$2&gt;F195,'AGWP calculation'!C194*'Temperature factor'!$D$17*Ecosystems!$A$2,F195)</f>
        <v>8.0942630209479325E-14</v>
      </c>
      <c r="I195" s="26">
        <f>IF('AGWP calculation'!C194*'Temperature factor'!$D$17*Ecosystems!$A$2&gt;G195,'AGWP calculation'!C194*'Temperature factor'!$D$17*Ecosystems!$A$2,G195)</f>
        <v>8.0942630209479325E-14</v>
      </c>
      <c r="J195" s="27">
        <v>0</v>
      </c>
      <c r="K195" s="1">
        <f>'IPCC data'!I194*'Temperature factor'!$D$15*Ecosystems!$B$3</f>
        <v>1.6956209254321971E-14</v>
      </c>
      <c r="L195" s="27">
        <v>0</v>
      </c>
      <c r="M195" s="1">
        <f>IF('AGWP calculation'!C194*'Temperature factor'!$D$17*Ecosystems!$B$3&gt;K195,'AGWP calculation'!C194*'Temperature factor'!$D$17*Ecosystems!$B$3,K195)</f>
        <v>2.5157844524567899E-14</v>
      </c>
    </row>
    <row r="196" spans="1:13">
      <c r="A196" t="s">
        <v>405</v>
      </c>
      <c r="B196" s="1">
        <f>'IPCC data'!I195*'Temperature factor'!$D$15*'Human health'!$Q$67</f>
        <v>4.278761308802056E-7</v>
      </c>
      <c r="C196" s="1">
        <f>'IPCC data'!I195*'Temperature factor'!$D$15*'Human health'!$Q$66</f>
        <v>1.4053870348292979E-6</v>
      </c>
      <c r="D196" s="1">
        <f>IF('AGWP calculation'!C195*'Temperature factor'!$D$17*'Human health'!$Q$67&gt;B196,'AGWP calculation'!C195*'Temperature factor'!$D$17*'Human health'!$Q$67,B196)</f>
        <v>8.7621064439281432E-7</v>
      </c>
      <c r="E196" s="26">
        <f>IF('AGWP calculation'!C195*'Temperature factor'!$D$17*'Human health'!$Q$66&gt;C196,'AGWP calculation'!C195*'Temperature factor'!$D$17*'Human health'!$Q$66,C196)</f>
        <v>2.8779709606046019E-6</v>
      </c>
      <c r="F196" s="1">
        <f>'IPCC data'!I195*'Temperature factor'!$D$15*Ecosystems!$A$2</f>
        <v>1.7598309745018596E-15</v>
      </c>
      <c r="G196" s="1">
        <f>'IPCC data'!I195*'Temperature factor'!$D$15*Ecosystems!$A$2</f>
        <v>1.7598309745018596E-15</v>
      </c>
      <c r="H196" s="1">
        <f>IF('AGWP calculation'!C195*'Temperature factor'!$D$17*Ecosystems!$A$2&gt;F196,'AGWP calculation'!C195*'Temperature factor'!$D$17*Ecosystems!$A$2,F196)</f>
        <v>3.603806150669397E-15</v>
      </c>
      <c r="I196" s="26">
        <f>IF('AGWP calculation'!C195*'Temperature factor'!$D$17*Ecosystems!$A$2&gt;G196,'AGWP calculation'!C195*'Temperature factor'!$D$17*Ecosystems!$A$2,G196)</f>
        <v>3.603806150669397E-15</v>
      </c>
      <c r="J196" s="27">
        <v>0</v>
      </c>
      <c r="K196" s="1">
        <f>'IPCC data'!I195*'Temperature factor'!$D$15*Ecosystems!$B$3</f>
        <v>5.4697449207490235E-16</v>
      </c>
      <c r="L196" s="27">
        <v>0</v>
      </c>
      <c r="M196" s="1">
        <f>IF('AGWP calculation'!C195*'Temperature factor'!$D$17*Ecosystems!$B$3&gt;K196,'AGWP calculation'!C195*'Temperature factor'!$D$17*Ecosystems!$B$3,K196)</f>
        <v>1.1201019116945423E-15</v>
      </c>
    </row>
    <row r="197" spans="1:13">
      <c r="A197" t="s">
        <v>407</v>
      </c>
      <c r="B197" s="1">
        <f>'IPCC data'!I196*'Temperature factor'!$D$15*'Human health'!$Q$67</f>
        <v>2.9951329161614389E-6</v>
      </c>
      <c r="C197" s="1">
        <f>'IPCC data'!I196*'Temperature factor'!$D$15*'Human health'!$Q$66</f>
        <v>9.8377092438050849E-6</v>
      </c>
      <c r="D197" s="1">
        <f>IF('AGWP calculation'!C196*'Temperature factor'!$D$17*'Human health'!$Q$67&gt;B197,'AGWP calculation'!C196*'Temperature factor'!$D$17*'Human health'!$Q$67,B197)</f>
        <v>4.3601910637642427E-6</v>
      </c>
      <c r="E197" s="26">
        <f>IF('AGWP calculation'!C196*'Temperature factor'!$D$17*'Human health'!$Q$66&gt;C197,'AGWP calculation'!C196*'Temperature factor'!$D$17*'Human health'!$Q$66,C197)</f>
        <v>1.4321331684913377E-5</v>
      </c>
      <c r="F197" s="1">
        <f>'IPCC data'!I196*'Temperature factor'!$D$15*Ecosystems!$A$2</f>
        <v>1.2318816821513018E-14</v>
      </c>
      <c r="G197" s="1">
        <f>'IPCC data'!I196*'Temperature factor'!$D$15*Ecosystems!$A$2</f>
        <v>1.2318816821513018E-14</v>
      </c>
      <c r="H197" s="1">
        <f>IF('AGWP calculation'!C196*'Temperature factor'!$D$17*Ecosystems!$A$2&gt;F197,'AGWP calculation'!C196*'Temperature factor'!$D$17*Ecosystems!$A$2,F197)</f>
        <v>1.7933225844997714E-14</v>
      </c>
      <c r="I197" s="26">
        <f>IF('AGWP calculation'!C196*'Temperature factor'!$D$17*Ecosystems!$A$2&gt;G197,'AGWP calculation'!C196*'Temperature factor'!$D$17*Ecosystems!$A$2,G197)</f>
        <v>1.7933225844997714E-14</v>
      </c>
      <c r="J197" s="27">
        <v>0</v>
      </c>
      <c r="K197" s="1">
        <f>'IPCC data'!I196*'Temperature factor'!$D$15*Ecosystems!$B$3</f>
        <v>3.8288214445243164E-15</v>
      </c>
      <c r="L197" s="27">
        <v>0</v>
      </c>
      <c r="M197" s="1">
        <f>IF('AGWP calculation'!C196*'Temperature factor'!$D$17*Ecosystems!$B$3&gt;K197,'AGWP calculation'!C196*'Temperature factor'!$D$17*Ecosystems!$B$3,K197)</f>
        <v>5.5738404653371274E-15</v>
      </c>
    </row>
    <row r="198" spans="1:13">
      <c r="A198" t="s">
        <v>409</v>
      </c>
      <c r="B198" s="1">
        <f>'IPCC data'!I197*'Temperature factor'!$D$15*'Human health'!$Q$67</f>
        <v>2.2249558805770689E-5</v>
      </c>
      <c r="C198" s="1">
        <f>'IPCC data'!I197*'Temperature factor'!$D$15*'Human health'!$Q$66</f>
        <v>7.3080125811123494E-5</v>
      </c>
      <c r="D198" s="1">
        <f>IF('AGWP calculation'!C197*'Temperature factor'!$D$17*'Human health'!$Q$67&gt;B198,'AGWP calculation'!C197*'Temperature factor'!$D$17*'Human health'!$Q$67,B198)</f>
        <v>3.3379453119726311E-5</v>
      </c>
      <c r="E198" s="26">
        <f>IF('AGWP calculation'!C197*'Temperature factor'!$D$17*'Human health'!$Q$66&gt;C198,'AGWP calculation'!C197*'Temperature factor'!$D$17*'Human health'!$Q$66,C198)</f>
        <v>1.0963698897541359E-4</v>
      </c>
      <c r="F198" s="1">
        <f>'IPCC data'!I197*'Temperature factor'!$D$15*Ecosystems!$A$2</f>
        <v>9.1511210674096704E-14</v>
      </c>
      <c r="G198" s="1">
        <f>'IPCC data'!I197*'Temperature factor'!$D$15*Ecosystems!$A$2</f>
        <v>9.1511210674096704E-14</v>
      </c>
      <c r="H198" s="1">
        <f>IF('AGWP calculation'!C197*'Temperature factor'!$D$17*Ecosystems!$A$2&gt;F198,'AGWP calculation'!C197*'Temperature factor'!$D$17*Ecosystems!$A$2,F198)</f>
        <v>1.3728785335883439E-13</v>
      </c>
      <c r="I198" s="26">
        <f>IF('AGWP calculation'!C197*'Temperature factor'!$D$17*Ecosystems!$A$2&gt;G198,'AGWP calculation'!C197*'Temperature factor'!$D$17*Ecosystems!$A$2,G198)</f>
        <v>1.3728785335883439E-13</v>
      </c>
      <c r="J198" s="27">
        <v>0</v>
      </c>
      <c r="K198" s="1">
        <f>'IPCC data'!I197*'Temperature factor'!$D$15*Ecosystems!$B$3</f>
        <v>2.8442673587894924E-14</v>
      </c>
      <c r="L198" s="27">
        <v>0</v>
      </c>
      <c r="M198" s="1">
        <f>IF('AGWP calculation'!C197*'Temperature factor'!$D$17*Ecosystems!$B$3&gt;K198,'AGWP calculation'!C197*'Temperature factor'!$D$17*Ecosystems!$B$3,K198)</f>
        <v>4.2670549016935018E-14</v>
      </c>
    </row>
    <row r="199" spans="1:13">
      <c r="A199" t="s">
        <v>411</v>
      </c>
      <c r="B199" s="1">
        <f>'IPCC data'!I198*'Temperature factor'!$D$15*'Human health'!$Q$67</f>
        <v>1.2836283926406167E-6</v>
      </c>
      <c r="C199" s="1">
        <f>'IPCC data'!I198*'Temperature factor'!$D$15*'Human health'!$Q$66</f>
        <v>4.2161611044878934E-6</v>
      </c>
      <c r="D199" s="1">
        <f>IF('AGWP calculation'!C198*'Temperature factor'!$D$17*'Human health'!$Q$67&gt;B199,'AGWP calculation'!C198*'Temperature factor'!$D$17*'Human health'!$Q$67,B199)</f>
        <v>2.0862158199828915E-6</v>
      </c>
      <c r="E199" s="26">
        <f>IF('AGWP calculation'!C198*'Temperature factor'!$D$17*'Human health'!$Q$66&gt;C199,'AGWP calculation'!C198*'Temperature factor'!$D$17*'Human health'!$Q$66,C199)</f>
        <v>6.8523118109633381E-6</v>
      </c>
      <c r="F199" s="1">
        <f>'IPCC data'!I198*'Temperature factor'!$D$15*Ecosystems!$A$2</f>
        <v>5.2794929235055791E-15</v>
      </c>
      <c r="G199" s="1">
        <f>'IPCC data'!I198*'Temperature factor'!$D$15*Ecosystems!$A$2</f>
        <v>5.2794929235055791E-15</v>
      </c>
      <c r="H199" s="1">
        <f>IF('AGWP calculation'!C198*'Temperature factor'!$D$17*Ecosystems!$A$2&gt;F199,'AGWP calculation'!C198*'Temperature factor'!$D$17*Ecosystems!$A$2,F199)</f>
        <v>8.5804908349271366E-15</v>
      </c>
      <c r="I199" s="26">
        <f>IF('AGWP calculation'!C198*'Temperature factor'!$D$17*Ecosystems!$A$2&gt;G199,'AGWP calculation'!C198*'Temperature factor'!$D$17*Ecosystems!$A$2,G199)</f>
        <v>8.5804908349271366E-15</v>
      </c>
      <c r="J199" s="27">
        <v>0</v>
      </c>
      <c r="K199" s="1">
        <f>'IPCC data'!I198*'Temperature factor'!$D$15*Ecosystems!$B$3</f>
        <v>1.6409234762247072E-15</v>
      </c>
      <c r="L199" s="27">
        <v>0</v>
      </c>
      <c r="M199" s="1">
        <f>IF('AGWP calculation'!C198*'Temperature factor'!$D$17*Ecosystems!$B$3&gt;K199,'AGWP calculation'!C198*'Temperature factor'!$D$17*Ecosystems!$B$3,K199)</f>
        <v>2.6669093135584343E-15</v>
      </c>
    </row>
    <row r="200" spans="1:13">
      <c r="A200" t="s">
        <v>413</v>
      </c>
      <c r="B200" s="1">
        <f>'IPCC data'!I199*'Temperature factor'!$D$15*'Human health'!$Q$67</f>
        <v>1.1552655533765549E-5</v>
      </c>
      <c r="C200" s="1">
        <f>'IPCC data'!I199*'Temperature factor'!$D$15*'Human health'!$Q$66</f>
        <v>3.794544994039104E-5</v>
      </c>
      <c r="D200" s="1">
        <f>IF('AGWP calculation'!C199*'Temperature factor'!$D$17*'Human health'!$Q$67&gt;B200,'AGWP calculation'!C199*'Temperature factor'!$D$17*'Human health'!$Q$67,B200)</f>
        <v>1.7246050778525235E-5</v>
      </c>
      <c r="E200" s="26">
        <f>IF('AGWP calculation'!C199*'Temperature factor'!$D$17*'Human health'!$Q$66&gt;C200,'AGWP calculation'!C199*'Temperature factor'!$D$17*'Human health'!$Q$66,C200)</f>
        <v>5.664577763729694E-5</v>
      </c>
      <c r="F200" s="1">
        <f>'IPCC data'!I199*'Temperature factor'!$D$15*Ecosystems!$A$2</f>
        <v>4.7515436311550211E-14</v>
      </c>
      <c r="G200" s="1">
        <f>'IPCC data'!I199*'Temperature factor'!$D$15*Ecosystems!$A$2</f>
        <v>4.7515436311550211E-14</v>
      </c>
      <c r="H200" s="1">
        <f>IF('AGWP calculation'!C199*'Temperature factor'!$D$17*Ecosystems!$A$2&gt;F200,'AGWP calculation'!C199*'Temperature factor'!$D$17*Ecosystems!$A$2,F200)</f>
        <v>7.0932057568731008E-14</v>
      </c>
      <c r="I200" s="26">
        <f>IF('AGWP calculation'!C199*'Temperature factor'!$D$17*Ecosystems!$A$2&gt;G200,'AGWP calculation'!C199*'Temperature factor'!$D$17*Ecosystems!$A$2,G200)</f>
        <v>7.0932057568731008E-14</v>
      </c>
      <c r="J200" s="27">
        <v>0</v>
      </c>
      <c r="K200" s="1">
        <f>'IPCC data'!I199*'Temperature factor'!$D$15*Ecosystems!$B$3</f>
        <v>1.4768311286022364E-14</v>
      </c>
      <c r="L200" s="27">
        <v>0</v>
      </c>
      <c r="M200" s="1">
        <f>IF('AGWP calculation'!C199*'Temperature factor'!$D$17*Ecosystems!$B$3&gt;K200,'AGWP calculation'!C199*'Temperature factor'!$D$17*Ecosystems!$B$3,K200)</f>
        <v>2.2046450325416395E-14</v>
      </c>
    </row>
    <row r="201" spans="1:13">
      <c r="A201" t="s">
        <v>415</v>
      </c>
      <c r="B201" s="1">
        <f>'IPCC data'!I200*'Temperature factor'!$D$15*'Human health'!$Q$67</f>
        <v>1.454778844992699E-5</v>
      </c>
      <c r="C201" s="1">
        <f>'IPCC data'!I200*'Temperature factor'!$D$15*'Human health'!$Q$66</f>
        <v>4.7783159184196132E-5</v>
      </c>
      <c r="D201" s="1">
        <f>IF('AGWP calculation'!C200*'Temperature factor'!$D$17*'Human health'!$Q$67&gt;B201,'AGWP calculation'!C200*'Temperature factor'!$D$17*'Human health'!$Q$67,B201)</f>
        <v>2.1557563473156576E-5</v>
      </c>
      <c r="E201" s="26">
        <f>IF('AGWP calculation'!C200*'Temperature factor'!$D$17*'Human health'!$Q$66&gt;C201,'AGWP calculation'!C200*'Temperature factor'!$D$17*'Human health'!$Q$66,C201)</f>
        <v>7.0807222046621272E-5</v>
      </c>
      <c r="F201" s="1">
        <f>'IPCC data'!I200*'Temperature factor'!$D$15*Ecosystems!$A$2</f>
        <v>5.9834253133063234E-14</v>
      </c>
      <c r="G201" s="1">
        <f>'IPCC data'!I200*'Temperature factor'!$D$15*Ecosystems!$A$2</f>
        <v>5.9834253133063234E-14</v>
      </c>
      <c r="H201" s="1">
        <f>IF('AGWP calculation'!C200*'Temperature factor'!$D$17*Ecosystems!$A$2&gt;F201,'AGWP calculation'!C200*'Temperature factor'!$D$17*Ecosystems!$A$2,F201)</f>
        <v>8.8665071960913879E-14</v>
      </c>
      <c r="I201" s="26">
        <f>IF('AGWP calculation'!C200*'Temperature factor'!$D$17*Ecosystems!$A$2&gt;G201,'AGWP calculation'!C200*'Temperature factor'!$D$17*Ecosystems!$A$2,G201)</f>
        <v>8.8665071960913879E-14</v>
      </c>
      <c r="J201" s="27">
        <v>0</v>
      </c>
      <c r="K201" s="1">
        <f>'IPCC data'!I200*'Temperature factor'!$D$15*Ecosystems!$B$3</f>
        <v>1.8597132730546682E-14</v>
      </c>
      <c r="L201" s="27">
        <v>0</v>
      </c>
      <c r="M201" s="1">
        <f>IF('AGWP calculation'!C200*'Temperature factor'!$D$17*Ecosystems!$B$3&gt;K201,'AGWP calculation'!C200*'Temperature factor'!$D$17*Ecosystems!$B$3,K201)</f>
        <v>2.7558062906770534E-14</v>
      </c>
    </row>
    <row r="202" spans="1:13">
      <c r="A202" t="s">
        <v>417</v>
      </c>
      <c r="B202" s="1">
        <f>'IPCC data'!I201*'Temperature factor'!$D$15*'Human health'!$Q$67</f>
        <v>5.3056640229145492E-4</v>
      </c>
      <c r="C202" s="1">
        <f>'IPCC data'!I201*'Temperature factor'!$D$15*'Human health'!$Q$66</f>
        <v>1.7426799231883292E-3</v>
      </c>
      <c r="D202" s="1">
        <f>IF('AGWP calculation'!C201*'Temperature factor'!$D$17*'Human health'!$Q$67&gt;B202,'AGWP calculation'!C201*'Temperature factor'!$D$17*'Human health'!$Q$67,B202)</f>
        <v>7.92421730286033E-4</v>
      </c>
      <c r="E202" s="26">
        <f>IF('AGWP calculation'!C201*'Temperature factor'!$D$17*'Human health'!$Q$66&gt;C202,'AGWP calculation'!C201*'Temperature factor'!$D$17*'Human health'!$Q$66,C202)</f>
        <v>2.6027608120369442E-3</v>
      </c>
      <c r="F202" s="1">
        <f>'IPCC data'!I201*'Temperature factor'!$D$15*Ecosystems!$A$2</f>
        <v>2.1821904083823061E-12</v>
      </c>
      <c r="G202" s="1">
        <f>'IPCC data'!I201*'Temperature factor'!$D$15*Ecosystems!$A$2</f>
        <v>2.1821904083823061E-12</v>
      </c>
      <c r="H202" s="1">
        <f>IF('AGWP calculation'!C201*'Temperature factor'!$D$17*Ecosystems!$A$2&gt;F202,'AGWP calculation'!C201*'Temperature factor'!$D$17*Ecosystems!$A$2,F202)</f>
        <v>3.2591869589849867E-12</v>
      </c>
      <c r="I202" s="26">
        <f>IF('AGWP calculation'!C201*'Temperature factor'!$D$17*Ecosystems!$A$2&gt;G202,'AGWP calculation'!C201*'Temperature factor'!$D$17*Ecosystems!$A$2,G202)</f>
        <v>3.2591869589849867E-12</v>
      </c>
      <c r="J202" s="27">
        <v>0</v>
      </c>
      <c r="K202" s="1">
        <f>'IPCC data'!I201*'Temperature factor'!$D$15*Ecosystems!$B$3</f>
        <v>6.7824837017287892E-13</v>
      </c>
      <c r="L202" s="27">
        <v>0</v>
      </c>
      <c r="M202" s="1">
        <f>IF('AGWP calculation'!C201*'Temperature factor'!$D$17*Ecosystems!$B$3&gt;K202,'AGWP calculation'!C201*'Temperature factor'!$D$17*Ecosystems!$B$3,K202)</f>
        <v>1.0129905413061446E-12</v>
      </c>
    </row>
    <row r="203" spans="1:13">
      <c r="A203" t="s">
        <v>419</v>
      </c>
      <c r="B203" s="1">
        <f>'IPCC data'!I202*'Temperature factor'!$D$15*'Human health'!$Q$67</f>
        <v>9.8411510102447272E-6</v>
      </c>
      <c r="C203" s="1">
        <f>'IPCC data'!I202*'Temperature factor'!$D$15*'Human health'!$Q$66</f>
        <v>3.2323901801073848E-5</v>
      </c>
      <c r="D203" s="1">
        <f>IF('AGWP calculation'!C202*'Temperature factor'!$D$17*'Human health'!$Q$67&gt;B203,'AGWP calculation'!C202*'Temperature factor'!$D$17*'Human health'!$Q$67,B203)</f>
        <v>1.4881672849211294E-5</v>
      </c>
      <c r="E203" s="26">
        <f>IF('AGWP calculation'!C202*'Temperature factor'!$D$17*'Human health'!$Q$66&gt;C203,'AGWP calculation'!C202*'Temperature factor'!$D$17*'Human health'!$Q$66,C203)</f>
        <v>4.8879824251538494E-5</v>
      </c>
      <c r="F203" s="1">
        <f>'IPCC data'!I202*'Temperature factor'!$D$15*Ecosystems!$A$2</f>
        <v>4.0476112413542767E-14</v>
      </c>
      <c r="G203" s="1">
        <f>'IPCC data'!I202*'Temperature factor'!$D$15*Ecosystems!$A$2</f>
        <v>4.0476112413542767E-14</v>
      </c>
      <c r="H203" s="1">
        <f>IF('AGWP calculation'!C202*'Temperature factor'!$D$17*Ecosystems!$A$2&gt;F203,'AGWP calculation'!C202*'Temperature factor'!$D$17*Ecosystems!$A$2,F203)</f>
        <v>6.1207501289146918E-14</v>
      </c>
      <c r="I203" s="26">
        <f>IF('AGWP calculation'!C202*'Temperature factor'!$D$17*Ecosystems!$A$2&gt;G203,'AGWP calculation'!C202*'Temperature factor'!$D$17*Ecosystems!$A$2,G203)</f>
        <v>6.1207501289146918E-14</v>
      </c>
      <c r="J203" s="27">
        <v>0</v>
      </c>
      <c r="K203" s="1">
        <f>'IPCC data'!I202*'Temperature factor'!$D$15*Ecosystems!$B$3</f>
        <v>1.2580413317722752E-14</v>
      </c>
      <c r="L203" s="27">
        <v>0</v>
      </c>
      <c r="M203" s="1">
        <f>IF('AGWP calculation'!C202*'Temperature factor'!$D$17*Ecosystems!$B$3&gt;K203,'AGWP calculation'!C202*'Temperature factor'!$D$17*Ecosystems!$B$3,K203)</f>
        <v>1.9023953103383502E-14</v>
      </c>
    </row>
    <row r="204" spans="1:13">
      <c r="A204" t="s">
        <v>421</v>
      </c>
      <c r="B204" s="1">
        <f>'IPCC data'!I203*'Temperature factor'!$D$15*'Human health'!$Q$67</f>
        <v>2.7769160894125342E-3</v>
      </c>
      <c r="C204" s="1">
        <f>'IPCC data'!I203*'Temperature factor'!$D$15*'Human health'!$Q$66</f>
        <v>9.1209618560421438E-3</v>
      </c>
      <c r="D204" s="1">
        <f>IF('AGWP calculation'!C203*'Temperature factor'!$D$17*'Human health'!$Q$67&gt;B204,'AGWP calculation'!C203*'Temperature factor'!$D$17*'Human health'!$Q$67,B204)</f>
        <v>5.3364112499610017E-3</v>
      </c>
      <c r="E204" s="26">
        <f>IF('AGWP calculation'!C203*'Temperature factor'!$D$17*'Human health'!$Q$66&gt;C204,'AGWP calculation'!C203*'Temperature factor'!$D$17*'Human health'!$Q$66,C204)</f>
        <v>1.7527790502789534E-2</v>
      </c>
      <c r="F204" s="1">
        <f>'IPCC data'!I203*'Temperature factor'!$D$15*Ecosystems!$A$2</f>
        <v>1.142130302451707E-11</v>
      </c>
      <c r="G204" s="1">
        <f>'IPCC data'!I203*'Temperature factor'!$D$15*Ecosystems!$A$2</f>
        <v>1.142130302451707E-11</v>
      </c>
      <c r="H204" s="1">
        <f>IF('AGWP calculation'!C203*'Temperature factor'!$D$17*Ecosystems!$A$2&gt;F204,'AGWP calculation'!C203*'Temperature factor'!$D$17*Ecosystems!$A$2,F204)</f>
        <v>2.1948365736229508E-11</v>
      </c>
      <c r="I204" s="26">
        <f>IF('AGWP calculation'!C203*'Temperature factor'!$D$17*Ecosystems!$A$2&gt;G204,'AGWP calculation'!C203*'Temperature factor'!$D$17*Ecosystems!$A$2,G204)</f>
        <v>2.1948365736229508E-11</v>
      </c>
      <c r="J204" s="27">
        <v>0</v>
      </c>
      <c r="K204" s="1">
        <f>'IPCC data'!I203*'Temperature factor'!$D$15*Ecosystems!$B$3</f>
        <v>3.5498644535661163E-12</v>
      </c>
      <c r="L204" s="27">
        <v>0</v>
      </c>
      <c r="M204" s="1">
        <f>IF('AGWP calculation'!C203*'Temperature factor'!$D$17*Ecosystems!$B$3&gt;K204,'AGWP calculation'!C203*'Temperature factor'!$D$17*Ecosystems!$B$3,K204)</f>
        <v>6.8217893504497118E-12</v>
      </c>
    </row>
    <row r="205" spans="1:13">
      <c r="A205" t="s">
        <v>423</v>
      </c>
      <c r="B205" s="1">
        <f>'IPCC data'!I204*'Temperature factor'!$D$15*'Human health'!$Q$67</f>
        <v>5.5623897014426722E-6</v>
      </c>
      <c r="C205" s="1">
        <f>'IPCC data'!I204*'Temperature factor'!$D$15*'Human health'!$Q$66</f>
        <v>1.8270031452780873E-5</v>
      </c>
      <c r="D205" s="1">
        <f>IF('AGWP calculation'!C204*'Temperature factor'!$D$17*'Human health'!$Q$67&gt;B205,'AGWP calculation'!C204*'Temperature factor'!$D$17*'Human health'!$Q$67,B205)</f>
        <v>8.2753227525988029E-6</v>
      </c>
      <c r="E205" s="26">
        <f>IF('AGWP calculation'!C204*'Temperature factor'!$D$17*'Human health'!$Q$66&gt;C205,'AGWP calculation'!C204*'Temperature factor'!$D$17*'Human health'!$Q$66,C205)</f>
        <v>2.7180836850154576E-5</v>
      </c>
      <c r="F205" s="1">
        <f>'IPCC data'!I204*'Temperature factor'!$D$15*Ecosystems!$A$2</f>
        <v>2.2877802668524176E-14</v>
      </c>
      <c r="G205" s="1">
        <f>'IPCC data'!I204*'Temperature factor'!$D$15*Ecosystems!$A$2</f>
        <v>2.2877802668524176E-14</v>
      </c>
      <c r="H205" s="1">
        <f>IF('AGWP calculation'!C204*'Temperature factor'!$D$17*Ecosystems!$A$2&gt;F205,'AGWP calculation'!C204*'Temperature factor'!$D$17*Ecosystems!$A$2,F205)</f>
        <v>3.4035946978544306E-14</v>
      </c>
      <c r="I205" s="26">
        <f>IF('AGWP calculation'!C204*'Temperature factor'!$D$17*Ecosystems!$A$2&gt;G205,'AGWP calculation'!C204*'Temperature factor'!$D$17*Ecosystems!$A$2,G205)</f>
        <v>3.4035946978544306E-14</v>
      </c>
      <c r="J205" s="27">
        <v>0</v>
      </c>
      <c r="K205" s="1">
        <f>'IPCC data'!I204*'Temperature factor'!$D$15*Ecosystems!$B$3</f>
        <v>7.1106683969737311E-15</v>
      </c>
      <c r="L205" s="27">
        <v>0</v>
      </c>
      <c r="M205" s="1">
        <f>IF('AGWP calculation'!C204*'Temperature factor'!$D$17*Ecosystems!$B$3&gt;K205,'AGWP calculation'!C204*'Temperature factor'!$D$17*Ecosystems!$B$3,K205)</f>
        <v>1.0578740277115123E-14</v>
      </c>
    </row>
    <row r="206" spans="1:13">
      <c r="A206" t="s">
        <v>425</v>
      </c>
      <c r="B206" s="1">
        <f>'IPCC data'!I205*'Temperature factor'!$D$15*'Human health'!$Q$67</f>
        <v>7.2738942249634951E-6</v>
      </c>
      <c r="C206" s="1">
        <f>'IPCC data'!I205*'Temperature factor'!$D$15*'Human health'!$Q$66</f>
        <v>2.3891579592098066E-5</v>
      </c>
      <c r="D206" s="1">
        <f>IF('AGWP calculation'!C205*'Temperature factor'!$D$17*'Human health'!$Q$67&gt;B206,'AGWP calculation'!C205*'Temperature factor'!$D$17*'Human health'!$Q$67,B206)</f>
        <v>1.0848322263911036E-5</v>
      </c>
      <c r="E206" s="26">
        <f>IF('AGWP calculation'!C205*'Temperature factor'!$D$17*'Human health'!$Q$66&gt;C206,'AGWP calculation'!C205*'Temperature factor'!$D$17*'Human health'!$Q$66,C206)</f>
        <v>3.5632021417009361E-5</v>
      </c>
      <c r="F206" s="1">
        <f>'IPCC data'!I205*'Temperature factor'!$D$15*Ecosystems!$A$2</f>
        <v>2.9917126566531617E-14</v>
      </c>
      <c r="G206" s="1">
        <f>'IPCC data'!I205*'Temperature factor'!$D$15*Ecosystems!$A$2</f>
        <v>2.9917126566531617E-14</v>
      </c>
      <c r="H206" s="1">
        <f>IF('AGWP calculation'!C205*'Temperature factor'!$D$17*Ecosystems!$A$2&gt;F206,'AGWP calculation'!C205*'Temperature factor'!$D$17*Ecosystems!$A$2,F206)</f>
        <v>4.4618552341621111E-14</v>
      </c>
      <c r="I206" s="26">
        <f>IF('AGWP calculation'!C205*'Temperature factor'!$D$17*Ecosystems!$A$2&gt;G206,'AGWP calculation'!C205*'Temperature factor'!$D$17*Ecosystems!$A$2,G206)</f>
        <v>4.4618552341621111E-14</v>
      </c>
      <c r="J206" s="27">
        <v>0</v>
      </c>
      <c r="K206" s="1">
        <f>'IPCC data'!I205*'Temperature factor'!$D$15*Ecosystems!$B$3</f>
        <v>9.2985663652733409E-15</v>
      </c>
      <c r="L206" s="27">
        <v>0</v>
      </c>
      <c r="M206" s="1">
        <f>IF('AGWP calculation'!C205*'Temperature factor'!$D$17*Ecosystems!$B$3&gt;K206,'AGWP calculation'!C205*'Temperature factor'!$D$17*Ecosystems!$B$3,K206)</f>
        <v>1.386792843050386E-14</v>
      </c>
    </row>
    <row r="207" spans="1:13">
      <c r="A207" t="s">
        <v>427</v>
      </c>
      <c r="B207" s="1">
        <f>'IPCC data'!I206*'Temperature factor'!$D$15*'Human health'!$Q$67</f>
        <v>6.8460180940832896E-6</v>
      </c>
      <c r="C207" s="1">
        <f>'IPCC data'!I206*'Temperature factor'!$D$15*'Human health'!$Q$66</f>
        <v>2.2486192557268766E-5</v>
      </c>
      <c r="D207" s="1">
        <f>IF('AGWP calculation'!C206*'Temperature factor'!$D$17*'Human health'!$Q$67&gt;B207,'AGWP calculation'!C206*'Temperature factor'!$D$17*'Human health'!$Q$67,B207)</f>
        <v>1.0361538572581692E-5</v>
      </c>
      <c r="E207" s="26">
        <f>IF('AGWP calculation'!C206*'Temperature factor'!$D$17*'Human health'!$Q$66&gt;C207,'AGWP calculation'!C206*'Temperature factor'!$D$17*'Human health'!$Q$66,C207)</f>
        <v>3.4033148661117912E-5</v>
      </c>
      <c r="F207" s="1">
        <f>'IPCC data'!I206*'Temperature factor'!$D$15*Ecosystems!$A$2</f>
        <v>2.8157295592029754E-14</v>
      </c>
      <c r="G207" s="1">
        <f>'IPCC data'!I206*'Temperature factor'!$D$15*Ecosystems!$A$2</f>
        <v>2.8157295592029754E-14</v>
      </c>
      <c r="H207" s="1">
        <f>IF('AGWP calculation'!C206*'Temperature factor'!$D$17*Ecosystems!$A$2&gt;F207,'AGWP calculation'!C206*'Temperature factor'!$D$17*Ecosystems!$A$2,F207)</f>
        <v>4.2616437813471438E-14</v>
      </c>
      <c r="I207" s="26">
        <f>IF('AGWP calculation'!C206*'Temperature factor'!$D$17*Ecosystems!$A$2&gt;G207,'AGWP calculation'!C206*'Temperature factor'!$D$17*Ecosystems!$A$2,G207)</f>
        <v>4.2616437813471438E-14</v>
      </c>
      <c r="J207" s="27">
        <v>0</v>
      </c>
      <c r="K207" s="1">
        <f>'IPCC data'!I206*'Temperature factor'!$D$15*Ecosystems!$B$3</f>
        <v>8.7515918731984377E-15</v>
      </c>
      <c r="L207" s="27">
        <v>0</v>
      </c>
      <c r="M207" s="1">
        <f>IF('AGWP calculation'!C206*'Temperature factor'!$D$17*Ecosystems!$B$3&gt;K207,'AGWP calculation'!C206*'Temperature factor'!$D$17*Ecosystems!$B$3,K207)</f>
        <v>1.3245649590673556E-14</v>
      </c>
    </row>
    <row r="208" spans="1:13">
      <c r="A208" t="s">
        <v>429</v>
      </c>
      <c r="B208" s="1">
        <f>'IPCC data'!I207*'Temperature factor'!$D$15*'Human health'!$Q$67</f>
        <v>4.278761308802056E-7</v>
      </c>
      <c r="C208" s="1">
        <f>'IPCC data'!I207*'Temperature factor'!$D$15*'Human health'!$Q$66</f>
        <v>1.4053870348292979E-6</v>
      </c>
      <c r="D208" s="1">
        <f>IF('AGWP calculation'!C207*'Temperature factor'!$D$17*'Human health'!$Q$67&gt;B208,'AGWP calculation'!C207*'Temperature factor'!$D$17*'Human health'!$Q$67,B208)</f>
        <v>4.278761308802056E-7</v>
      </c>
      <c r="E208" s="26">
        <f>IF('AGWP calculation'!C207*'Temperature factor'!$D$17*'Human health'!$Q$66&gt;C208,'AGWP calculation'!C207*'Temperature factor'!$D$17*'Human health'!$Q$66,C208)</f>
        <v>1.4053870348292979E-6</v>
      </c>
      <c r="F208" s="1">
        <f>'IPCC data'!I207*'Temperature factor'!$D$15*Ecosystems!$A$2</f>
        <v>1.7598309745018596E-15</v>
      </c>
      <c r="G208" s="1">
        <f>'IPCC data'!I207*'Temperature factor'!$D$15*Ecosystems!$A$2</f>
        <v>1.7598309745018596E-15</v>
      </c>
      <c r="H208" s="1">
        <f>IF('AGWP calculation'!C207*'Temperature factor'!$D$17*Ecosystems!$A$2&gt;F208,'AGWP calculation'!C207*'Temperature factor'!$D$17*Ecosystems!$A$2,F208)</f>
        <v>1.7598309745018596E-15</v>
      </c>
      <c r="I208" s="26">
        <f>IF('AGWP calculation'!C207*'Temperature factor'!$D$17*Ecosystems!$A$2&gt;G208,'AGWP calculation'!C207*'Temperature factor'!$D$17*Ecosystems!$A$2,G208)</f>
        <v>1.7598309745018596E-15</v>
      </c>
      <c r="J208" s="27">
        <v>0</v>
      </c>
      <c r="K208" s="1">
        <f>'IPCC data'!I207*'Temperature factor'!$D$15*Ecosystems!$B$3</f>
        <v>5.4697449207490235E-16</v>
      </c>
      <c r="L208" s="27">
        <v>0</v>
      </c>
      <c r="M208" s="1">
        <f>IF('AGWP calculation'!C207*'Temperature factor'!$D$17*Ecosystems!$B$3&gt;K208,'AGWP calculation'!C207*'Temperature factor'!$D$17*Ecosystems!$B$3,K208)</f>
        <v>5.4697449207490235E-16</v>
      </c>
    </row>
    <row r="209" spans="1:13">
      <c r="A209" t="s">
        <v>431</v>
      </c>
      <c r="B209" s="1">
        <f>'IPCC data'!I208*'Temperature factor'!$D$15*'Human health'!$Q$67</f>
        <v>0</v>
      </c>
      <c r="C209" s="1">
        <f>'IPCC data'!I208*'Temperature factor'!$D$15*'Human health'!$Q$66</f>
        <v>0</v>
      </c>
      <c r="D209" s="1">
        <f>IF('AGWP calculation'!C208*'Temperature factor'!$D$17*'Human health'!$Q$67&gt;B209,'AGWP calculation'!C208*'Temperature factor'!$D$17*'Human health'!$Q$67,B209)</f>
        <v>0</v>
      </c>
      <c r="E209" s="26">
        <f>IF('AGWP calculation'!C208*'Temperature factor'!$D$17*'Human health'!$Q$66&gt;C209,'AGWP calculation'!C208*'Temperature factor'!$D$17*'Human health'!$Q$66,C209)</f>
        <v>0</v>
      </c>
      <c r="F209" s="1">
        <f>'IPCC data'!I208*'Temperature factor'!$D$15*Ecosystems!$A$2</f>
        <v>0</v>
      </c>
      <c r="G209" s="1">
        <f>'IPCC data'!I208*'Temperature factor'!$D$15*Ecosystems!$A$2</f>
        <v>0</v>
      </c>
      <c r="H209" s="1">
        <f>IF('AGWP calculation'!C208*'Temperature factor'!$D$17*Ecosystems!$A$2&gt;F209,'AGWP calculation'!C208*'Temperature factor'!$D$17*Ecosystems!$A$2,F209)</f>
        <v>0</v>
      </c>
      <c r="I209" s="26">
        <f>IF('AGWP calculation'!C208*'Temperature factor'!$D$17*Ecosystems!$A$2&gt;G209,'AGWP calculation'!C208*'Temperature factor'!$D$17*Ecosystems!$A$2,G209)</f>
        <v>0</v>
      </c>
      <c r="J209" s="27">
        <v>0</v>
      </c>
      <c r="K209" s="1">
        <f>'IPCC data'!I208*'Temperature factor'!$D$15*Ecosystems!$B$3</f>
        <v>0</v>
      </c>
      <c r="L209" s="27">
        <v>0</v>
      </c>
      <c r="M209" s="1">
        <f>IF('AGWP calculation'!C208*'Temperature factor'!$D$17*Ecosystems!$B$3&gt;K209,'AGWP calculation'!C208*'Temperature factor'!$D$17*Ecosystems!$B$3,K209)</f>
        <v>0</v>
      </c>
    </row>
    <row r="210" spans="1:13">
      <c r="A210" t="s">
        <v>433</v>
      </c>
      <c r="B210" s="1">
        <f>'IPCC data'!I209*'Temperature factor'!$D$15*'Human health'!$Q$67</f>
        <v>0</v>
      </c>
      <c r="C210" s="1">
        <f>'IPCC data'!I209*'Temperature factor'!$D$15*'Human health'!$Q$66</f>
        <v>0</v>
      </c>
      <c r="D210" s="1">
        <f>IF('AGWP calculation'!C209*'Temperature factor'!$D$17*'Human health'!$Q$67&gt;B210,'AGWP calculation'!C209*'Temperature factor'!$D$17*'Human health'!$Q$67,B210)</f>
        <v>0</v>
      </c>
      <c r="E210" s="26">
        <f>IF('AGWP calculation'!C209*'Temperature factor'!$D$17*'Human health'!$Q$66&gt;C210,'AGWP calculation'!C209*'Temperature factor'!$D$17*'Human health'!$Q$66,C210)</f>
        <v>0</v>
      </c>
      <c r="F210" s="1">
        <f>'IPCC data'!I209*'Temperature factor'!$D$15*Ecosystems!$A$2</f>
        <v>0</v>
      </c>
      <c r="G210" s="1">
        <f>'IPCC data'!I209*'Temperature factor'!$D$15*Ecosystems!$A$2</f>
        <v>0</v>
      </c>
      <c r="H210" s="1">
        <f>IF('AGWP calculation'!C209*'Temperature factor'!$D$17*Ecosystems!$A$2&gt;F210,'AGWP calculation'!C209*'Temperature factor'!$D$17*Ecosystems!$A$2,F210)</f>
        <v>0</v>
      </c>
      <c r="I210" s="26">
        <f>IF('AGWP calculation'!C209*'Temperature factor'!$D$17*Ecosystems!$A$2&gt;G210,'AGWP calculation'!C209*'Temperature factor'!$D$17*Ecosystems!$A$2,G210)</f>
        <v>0</v>
      </c>
      <c r="J210" s="27">
        <v>0</v>
      </c>
      <c r="K210" s="1">
        <f>'IPCC data'!I209*'Temperature factor'!$D$15*Ecosystems!$B$3</f>
        <v>0</v>
      </c>
      <c r="L210" s="27">
        <v>0</v>
      </c>
      <c r="M210" s="1">
        <f>IF('AGWP calculation'!C209*'Temperature factor'!$D$17*Ecosystems!$B$3&gt;K210,'AGWP calculation'!C209*'Temperature factor'!$D$17*Ecosystems!$B$3,K210)</f>
        <v>0</v>
      </c>
    </row>
    <row r="211" spans="1:13">
      <c r="A211" t="s">
        <v>435</v>
      </c>
      <c r="B211" s="1">
        <f>'IPCC data'!I210*'Temperature factor'!$D$15*'Human health'!$Q$67</f>
        <v>4.278761308802056E-7</v>
      </c>
      <c r="C211" s="1">
        <f>'IPCC data'!I210*'Temperature factor'!$D$15*'Human health'!$Q$66</f>
        <v>1.4053870348292979E-6</v>
      </c>
      <c r="D211" s="1">
        <f>IF('AGWP calculation'!C210*'Temperature factor'!$D$17*'Human health'!$Q$67&gt;B211,'AGWP calculation'!C210*'Temperature factor'!$D$17*'Human health'!$Q$67,B211)</f>
        <v>5.6119205557539785E-7</v>
      </c>
      <c r="E211" s="26">
        <f>IF('AGWP calculation'!C210*'Temperature factor'!$D$17*'Human health'!$Q$66&gt;C211,'AGWP calculation'!C210*'Temperature factor'!$D$17*'Human health'!$Q$66,C211)</f>
        <v>1.8432718771491383E-6</v>
      </c>
      <c r="F211" s="1">
        <f>'IPCC data'!I210*'Temperature factor'!$D$15*Ecosystems!$A$2</f>
        <v>1.7598309745018596E-15</v>
      </c>
      <c r="G211" s="1">
        <f>'IPCC data'!I210*'Temperature factor'!$D$15*Ecosystems!$A$2</f>
        <v>1.7598309745018596E-15</v>
      </c>
      <c r="H211" s="1">
        <f>IF('AGWP calculation'!C210*'Temperature factor'!$D$17*Ecosystems!$A$2&gt;F211,'AGWP calculation'!C210*'Temperature factor'!$D$17*Ecosystems!$A$2,F211)</f>
        <v>2.3081520345953998E-15</v>
      </c>
      <c r="I211" s="26">
        <f>IF('AGWP calculation'!C210*'Temperature factor'!$D$17*Ecosystems!$A$2&gt;G211,'AGWP calculation'!C210*'Temperature factor'!$D$17*Ecosystems!$A$2,G211)</f>
        <v>2.3081520345953998E-15</v>
      </c>
      <c r="J211" s="27">
        <v>0</v>
      </c>
      <c r="K211" s="1">
        <f>'IPCC data'!I210*'Temperature factor'!$D$15*Ecosystems!$B$3</f>
        <v>5.4697449207490235E-16</v>
      </c>
      <c r="L211" s="27">
        <v>0</v>
      </c>
      <c r="M211" s="1">
        <f>IF('AGWP calculation'!C210*'Temperature factor'!$D$17*Ecosystems!$B$3&gt;K211,'AGWP calculation'!C210*'Temperature factor'!$D$17*Ecosystems!$B$3,K211)</f>
        <v>7.1739860534721894E-16</v>
      </c>
    </row>
    <row r="212" spans="1:13">
      <c r="A212" t="s">
        <v>437</v>
      </c>
      <c r="B212" s="1">
        <f>'IPCC data'!I211*'Temperature factor'!$D$15*'Human health'!$Q$67</f>
        <v>1.2836283926406167E-6</v>
      </c>
      <c r="C212" s="1">
        <f>'IPCC data'!I211*'Temperature factor'!$D$15*'Human health'!$Q$66</f>
        <v>4.2161611044878934E-6</v>
      </c>
      <c r="D212" s="1">
        <f>IF('AGWP calculation'!C211*'Temperature factor'!$D$17*'Human health'!$Q$67&gt;B212,'AGWP calculation'!C211*'Temperature factor'!$D$17*'Human health'!$Q$67,B212)</f>
        <v>1.9332266598508131E-6</v>
      </c>
      <c r="E212" s="26">
        <f>IF('AGWP calculation'!C211*'Temperature factor'!$D$17*'Human health'!$Q$66&gt;C212,'AGWP calculation'!C211*'Temperature factor'!$D$17*'Human health'!$Q$66,C212)</f>
        <v>6.3498089448260282E-6</v>
      </c>
      <c r="F212" s="1">
        <f>'IPCC data'!I211*'Temperature factor'!$D$15*Ecosystems!$A$2</f>
        <v>5.2794929235055791E-15</v>
      </c>
      <c r="G212" s="1">
        <f>'IPCC data'!I211*'Temperature factor'!$D$15*Ecosystems!$A$2</f>
        <v>5.2794929235055791E-15</v>
      </c>
      <c r="H212" s="1">
        <f>IF('AGWP calculation'!C211*'Temperature factor'!$D$17*Ecosystems!$A$2&gt;F212,'AGWP calculation'!C211*'Temperature factor'!$D$17*Ecosystems!$A$2,F212)</f>
        <v>7.9512548403658152E-15</v>
      </c>
      <c r="I212" s="26">
        <f>IF('AGWP calculation'!C211*'Temperature factor'!$D$17*Ecosystems!$A$2&gt;G212,'AGWP calculation'!C211*'Temperature factor'!$D$17*Ecosystems!$A$2,G212)</f>
        <v>7.9512548403658152E-15</v>
      </c>
      <c r="J212" s="27">
        <v>0</v>
      </c>
      <c r="K212" s="1">
        <f>'IPCC data'!I211*'Temperature factor'!$D$15*Ecosystems!$B$3</f>
        <v>1.6409234762247072E-15</v>
      </c>
      <c r="L212" s="27">
        <v>0</v>
      </c>
      <c r="M212" s="1">
        <f>IF('AGWP calculation'!C211*'Temperature factor'!$D$17*Ecosystems!$B$3&gt;K212,'AGWP calculation'!C211*'Temperature factor'!$D$17*Ecosystems!$B$3,K212)</f>
        <v>2.4713359638974832E-15</v>
      </c>
    </row>
    <row r="213" spans="1:13">
      <c r="A213" t="s">
        <v>439</v>
      </c>
      <c r="B213" s="1">
        <f>'IPCC data'!I212*'Temperature factor'!$D$15*'Human health'!$Q$67</f>
        <v>8.5575226176041115E-6</v>
      </c>
      <c r="C213" s="1">
        <f>'IPCC data'!I212*'Temperature factor'!$D$15*'Human health'!$Q$66</f>
        <v>2.8107740696585958E-5</v>
      </c>
      <c r="D213" s="1">
        <f>IF('AGWP calculation'!C212*'Temperature factor'!$D$17*'Human health'!$Q$67&gt;B213,'AGWP calculation'!C212*'Temperature factor'!$D$17*'Human health'!$Q$67,B213)</f>
        <v>1.2725916501895637E-5</v>
      </c>
      <c r="E213" s="26">
        <f>IF('AGWP calculation'!C212*'Temperature factor'!$D$17*'Human health'!$Q$66&gt;C213,'AGWP calculation'!C212*'Temperature factor'!$D$17*'Human health'!$Q$66,C213)</f>
        <v>4.1799102046876372E-5</v>
      </c>
      <c r="F213" s="1">
        <f>'IPCC data'!I212*'Temperature factor'!$D$15*Ecosystems!$A$2</f>
        <v>3.5196619490037195E-14</v>
      </c>
      <c r="G213" s="1">
        <f>'IPCC data'!I212*'Temperature factor'!$D$15*Ecosystems!$A$2</f>
        <v>3.5196619490037195E-14</v>
      </c>
      <c r="H213" s="1">
        <f>IF('AGWP calculation'!C212*'Temperature factor'!$D$17*Ecosystems!$A$2&gt;F213,'AGWP calculation'!C212*'Temperature factor'!$D$17*Ecosystems!$A$2,F213)</f>
        <v>5.2340994093055539E-14</v>
      </c>
      <c r="I213" s="26">
        <f>IF('AGWP calculation'!C212*'Temperature factor'!$D$17*Ecosystems!$A$2&gt;G213,'AGWP calculation'!C212*'Temperature factor'!$D$17*Ecosystems!$A$2,G213)</f>
        <v>5.2340994093055539E-14</v>
      </c>
      <c r="J213" s="27">
        <v>0</v>
      </c>
      <c r="K213" s="1">
        <f>'IPCC data'!I212*'Temperature factor'!$D$15*Ecosystems!$B$3</f>
        <v>1.0939489841498047E-14</v>
      </c>
      <c r="L213" s="27">
        <v>0</v>
      </c>
      <c r="M213" s="1">
        <f>IF('AGWP calculation'!C212*'Temperature factor'!$D$17*Ecosystems!$B$3&gt;K213,'AGWP calculation'!C212*'Temperature factor'!$D$17*Ecosystems!$B$3,K213)</f>
        <v>1.6268146812706453E-14</v>
      </c>
    </row>
    <row r="214" spans="1:13">
      <c r="A214" t="s">
        <v>441</v>
      </c>
      <c r="B214" s="1">
        <f>'IPCC data'!I213*'Temperature factor'!$D$15*'Human health'!$Q$67</f>
        <v>2.1051505639306115E-3</v>
      </c>
      <c r="C214" s="1">
        <f>'IPCC data'!I213*'Temperature factor'!$D$15*'Human health'!$Q$66</f>
        <v>6.9145042113601457E-3</v>
      </c>
      <c r="D214" s="1">
        <f>IF('AGWP calculation'!C213*'Temperature factor'!$D$17*'Human health'!$Q$67&gt;B214,'AGWP calculation'!C213*'Temperature factor'!$D$17*'Human health'!$Q$67,B214)</f>
        <v>3.2027717137214032E-3</v>
      </c>
      <c r="E214" s="26">
        <f>IF('AGWP calculation'!C213*'Temperature factor'!$D$17*'Human health'!$Q$66&gt;C214,'AGWP calculation'!C213*'Temperature factor'!$D$17*'Human health'!$Q$66,C214)</f>
        <v>1.0519712405369664E-2</v>
      </c>
      <c r="F214" s="1">
        <f>'IPCC data'!I213*'Temperature factor'!$D$15*Ecosystems!$A$2</f>
        <v>8.6583683945491502E-12</v>
      </c>
      <c r="G214" s="1">
        <f>'IPCC data'!I213*'Temperature factor'!$D$15*Ecosystems!$A$2</f>
        <v>8.6583683945491502E-12</v>
      </c>
      <c r="H214" s="1">
        <f>IF('AGWP calculation'!C213*'Temperature factor'!$D$17*Ecosystems!$A$2&gt;F214,'AGWP calculation'!C213*'Temperature factor'!$D$17*Ecosystems!$A$2,F214)</f>
        <v>1.3172823766706817E-11</v>
      </c>
      <c r="I214" s="26">
        <f>IF('AGWP calculation'!C213*'Temperature factor'!$D$17*Ecosystems!$A$2&gt;G214,'AGWP calculation'!C213*'Temperature factor'!$D$17*Ecosystems!$A$2,G214)</f>
        <v>1.3172823766706817E-11</v>
      </c>
      <c r="J214" s="27">
        <v>0</v>
      </c>
      <c r="K214" s="1">
        <f>'IPCC data'!I213*'Temperature factor'!$D$15*Ecosystems!$B$3</f>
        <v>2.6911145010085194E-12</v>
      </c>
      <c r="L214" s="27">
        <v>0</v>
      </c>
      <c r="M214" s="1">
        <f>IF('AGWP calculation'!C213*'Temperature factor'!$D$17*Ecosystems!$B$3&gt;K214,'AGWP calculation'!C213*'Temperature factor'!$D$17*Ecosystems!$B$3,K214)</f>
        <v>4.0942560355980651E-12</v>
      </c>
    </row>
    <row r="215" spans="1:13">
      <c r="A215" t="s">
        <v>443</v>
      </c>
      <c r="B215" s="1">
        <f>'IPCC data'!I214*'Temperature factor'!$D$15*'Human health'!$Q$67</f>
        <v>1.9211638276521231E-3</v>
      </c>
      <c r="C215" s="1">
        <f>'IPCC data'!I214*'Temperature factor'!$D$15*'Human health'!$Q$66</f>
        <v>6.3101877863835478E-3</v>
      </c>
      <c r="D215" s="1">
        <f>IF('AGWP calculation'!C214*'Temperature factor'!$D$17*'Human health'!$Q$67&gt;B215,'AGWP calculation'!C214*'Temperature factor'!$D$17*'Human health'!$Q$67,B215)</f>
        <v>2.9281410274419853E-3</v>
      </c>
      <c r="E215" s="26">
        <f>IF('AGWP calculation'!C214*'Temperature factor'!$D$17*'Human health'!$Q$66&gt;C215,'AGWP calculation'!C214*'Temperature factor'!$D$17*'Human health'!$Q$66,C215)</f>
        <v>9.6176700197161697E-3</v>
      </c>
      <c r="F215" s="1">
        <f>'IPCC data'!I214*'Temperature factor'!$D$15*Ecosystems!$A$2</f>
        <v>7.9016410755133509E-12</v>
      </c>
      <c r="G215" s="1">
        <f>'IPCC data'!I214*'Temperature factor'!$D$15*Ecosystems!$A$2</f>
        <v>7.9016410755133509E-12</v>
      </c>
      <c r="H215" s="1">
        <f>IF('AGWP calculation'!C214*'Temperature factor'!$D$17*Ecosystems!$A$2&gt;F215,'AGWP calculation'!C214*'Temperature factor'!$D$17*Ecosystems!$A$2,F215)</f>
        <v>1.2043282870679281E-11</v>
      </c>
      <c r="I215" s="26">
        <f>IF('AGWP calculation'!C214*'Temperature factor'!$D$17*Ecosystems!$A$2&gt;G215,'AGWP calculation'!C214*'Temperature factor'!$D$17*Ecosystems!$A$2,G215)</f>
        <v>1.2043282870679281E-11</v>
      </c>
      <c r="J215" s="27">
        <v>0</v>
      </c>
      <c r="K215" s="1">
        <f>'IPCC data'!I214*'Temperature factor'!$D$15*Ecosystems!$B$3</f>
        <v>2.4559154694163117E-12</v>
      </c>
      <c r="L215" s="27">
        <v>0</v>
      </c>
      <c r="M215" s="1">
        <f>IF('AGWP calculation'!C214*'Temperature factor'!$D$17*Ecosystems!$B$3&gt;K215,'AGWP calculation'!C214*'Temperature factor'!$D$17*Ecosystems!$B$3,K215)</f>
        <v>3.7431825138597763E-12</v>
      </c>
    </row>
    <row r="216" spans="1:13">
      <c r="A216" t="s">
        <v>445</v>
      </c>
      <c r="B216" s="1">
        <f>'IPCC data'!I215*'Temperature factor'!$D$15*'Human health'!$Q$67</f>
        <v>1.5531903550951463E-3</v>
      </c>
      <c r="C216" s="1">
        <f>'IPCC data'!I215*'Temperature factor'!$D$15*'Human health'!$Q$66</f>
        <v>5.1015549364303511E-3</v>
      </c>
      <c r="D216" s="1">
        <f>IF('AGWP calculation'!C215*'Temperature factor'!$D$17*'Human health'!$Q$67&gt;B216,'AGWP calculation'!C215*'Temperature factor'!$D$17*'Human health'!$Q$67,B216)</f>
        <v>2.368847365710408E-3</v>
      </c>
      <c r="E216" s="26">
        <f>IF('AGWP calculation'!C215*'Temperature factor'!$D$17*'Human health'!$Q$66&gt;C216,'AGWP calculation'!C215*'Temperature factor'!$D$17*'Human health'!$Q$66,C216)</f>
        <v>7.7806335408576932E-3</v>
      </c>
      <c r="F216" s="1">
        <f>'IPCC data'!I215*'Temperature factor'!$D$15*Ecosystems!$A$2</f>
        <v>6.3881864374417504E-12</v>
      </c>
      <c r="G216" s="1">
        <f>'IPCC data'!I215*'Temperature factor'!$D$15*Ecosystems!$A$2</f>
        <v>6.3881864374417504E-12</v>
      </c>
      <c r="H216" s="1">
        <f>IF('AGWP calculation'!C215*'Temperature factor'!$D$17*Ecosystems!$A$2&gt;F216,'AGWP calculation'!C215*'Temperature factor'!$D$17*Ecosystems!$A$2,F216)</f>
        <v>9.7429388254692338E-12</v>
      </c>
      <c r="I216" s="26">
        <f>IF('AGWP calculation'!C215*'Temperature factor'!$D$17*Ecosystems!$A$2&gt;G216,'AGWP calculation'!C215*'Temperature factor'!$D$17*Ecosystems!$A$2,G216)</f>
        <v>9.7429388254692338E-12</v>
      </c>
      <c r="J216" s="27">
        <v>0</v>
      </c>
      <c r="K216" s="1">
        <f>'IPCC data'!I215*'Temperature factor'!$D$15*Ecosystems!$B$3</f>
        <v>1.9855174062318955E-12</v>
      </c>
      <c r="L216" s="27">
        <v>0</v>
      </c>
      <c r="M216" s="1">
        <f>IF('AGWP calculation'!C215*'Temperature factor'!$D$17*Ecosystems!$B$3&gt;K216,'AGWP calculation'!C215*'Temperature factor'!$D$17*Ecosystems!$B$3,K216)</f>
        <v>3.0282107160242217E-12</v>
      </c>
    </row>
    <row r="217" spans="1:13">
      <c r="B217"/>
      <c r="C217"/>
      <c r="D217"/>
      <c r="E217" s="28"/>
      <c r="F217"/>
      <c r="H217"/>
      <c r="I217" s="28"/>
      <c r="J217" s="1"/>
      <c r="K217" s="1"/>
      <c r="L217" s="1"/>
      <c r="M217"/>
    </row>
    <row r="218" spans="1:13">
      <c r="B218"/>
      <c r="C218"/>
      <c r="D218"/>
      <c r="E218" s="28"/>
      <c r="F218"/>
      <c r="H218"/>
      <c r="I218" s="28"/>
      <c r="J218" s="1"/>
      <c r="K218" s="1"/>
      <c r="L218" s="1"/>
      <c r="M218"/>
    </row>
    <row r="219" spans="1:13">
      <c r="B219"/>
      <c r="C219"/>
      <c r="D219"/>
      <c r="E219" s="28"/>
      <c r="F219"/>
      <c r="H219"/>
      <c r="I219" s="28"/>
      <c r="J219" s="1"/>
      <c r="K219" s="1"/>
      <c r="L219" s="1"/>
      <c r="M219"/>
    </row>
    <row r="220" spans="1:13">
      <c r="J220" s="3"/>
      <c r="K220" s="3"/>
      <c r="L220" s="3"/>
    </row>
    <row r="221" spans="1:13">
      <c r="J221" s="3"/>
      <c r="K221" s="3"/>
      <c r="L221" s="3"/>
    </row>
    <row r="222" spans="1:13">
      <c r="J222" s="3"/>
      <c r="K222" s="3"/>
      <c r="L222" s="3"/>
    </row>
    <row r="223" spans="1:13">
      <c r="J223" s="3"/>
      <c r="K223" s="3"/>
      <c r="L223" s="3"/>
    </row>
    <row r="224" spans="1:13">
      <c r="J224" s="3"/>
      <c r="K224" s="3"/>
      <c r="L224" s="3"/>
    </row>
    <row r="225" spans="10:12">
      <c r="J225" s="3"/>
      <c r="K225" s="3"/>
      <c r="L225" s="3"/>
    </row>
  </sheetData>
  <mergeCells count="3">
    <mergeCell ref="B1:E1"/>
    <mergeCell ref="F1:I1"/>
    <mergeCell ref="J1:M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204B154B4FE4B4792C3DE7FC43E85C7" ma:contentTypeVersion="13" ma:contentTypeDescription="Create a new document." ma:contentTypeScope="" ma:versionID="2b745e021aded6b3897d60829a196217">
  <xsd:schema xmlns:xsd="http://www.w3.org/2001/XMLSchema" xmlns:xs="http://www.w3.org/2001/XMLSchema" xmlns:p="http://schemas.microsoft.com/office/2006/metadata/properties" xmlns:ns2="2c2eb49f-f89a-4f1d-ad47-2b6899504409" xmlns:ns3="b928cb52-a054-478a-ac7d-85b44cb2696f" targetNamespace="http://schemas.microsoft.com/office/2006/metadata/properties" ma:root="true" ma:fieldsID="fe4d96319ba03310fe86c43fa001a9af" ns2:_="" ns3:_="">
    <xsd:import namespace="2c2eb49f-f89a-4f1d-ad47-2b6899504409"/>
    <xsd:import namespace="b928cb52-a054-478a-ac7d-85b44cb269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2eb49f-f89a-4f1d-ad47-2b68995044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b163b37-248a-4bdb-8038-6e8df1cc47a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28cb52-a054-478a-ac7d-85b44cb2696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8308275-8f95-4f4f-9bb7-21e9bb8a3cd1}" ma:internalName="TaxCatchAll" ma:showField="CatchAllData" ma:web="b928cb52-a054-478a-ac7d-85b44cb269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c2eb49f-f89a-4f1d-ad47-2b6899504409">
      <Terms xmlns="http://schemas.microsoft.com/office/infopath/2007/PartnerControls"/>
    </lcf76f155ced4ddcb4097134ff3c332f>
    <TaxCatchAll xmlns="b928cb52-a054-478a-ac7d-85b44cb2696f" xsi:nil="true"/>
  </documentManagement>
</p:properties>
</file>

<file path=customXml/itemProps1.xml><?xml version="1.0" encoding="utf-8"?>
<ds:datastoreItem xmlns:ds="http://schemas.openxmlformats.org/officeDocument/2006/customXml" ds:itemID="{380F3C2A-F576-4899-B141-70090D879967}"/>
</file>

<file path=customXml/itemProps2.xml><?xml version="1.0" encoding="utf-8"?>
<ds:datastoreItem xmlns:ds="http://schemas.openxmlformats.org/officeDocument/2006/customXml" ds:itemID="{22B0EC57-F6D9-46E8-9BE5-917B21ABCB1A}"/>
</file>

<file path=customXml/itemProps3.xml><?xml version="1.0" encoding="utf-8"?>
<ds:datastoreItem xmlns:ds="http://schemas.openxmlformats.org/officeDocument/2006/customXml" ds:itemID="{1E037C79-AF2E-4BC3-B00E-DFD1B0CD9C53}"/>
</file>

<file path=docProps/app.xml><?xml version="1.0" encoding="utf-8"?>
<Properties xmlns="http://schemas.openxmlformats.org/officeDocument/2006/extended-properties" xmlns:vt="http://schemas.openxmlformats.org/officeDocument/2006/docPropsVTypes">
  <Application>Microsoft Excel Online</Application>
  <Manager/>
  <Company>HP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Zoran</dc:creator>
  <cp:keywords/>
  <dc:description/>
  <cp:lastModifiedBy>Qingting Liao</cp:lastModifiedBy>
  <cp:revision/>
  <dcterms:created xsi:type="dcterms:W3CDTF">2014-06-02T10:17:49Z</dcterms:created>
  <dcterms:modified xsi:type="dcterms:W3CDTF">2025-03-16T17:29:35Z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0x010100E204B154B4FE4B4792C3DE7FC43E85C7</vt:lpwstr>
  </property>
  <property fmtid="{D5CDD505-2E9C-101B-9397-08002B2CF9AE}" pid="3" name="MediaServiceImageTags">
    <vt:lpwstr/>
  </property>
</Properties>
</file>