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ancesv\Dokumente C\LC-Impact follow-up\UPDATED VERSION 2018\4-Ionizing radiation\put online\"/>
    </mc:Choice>
  </mc:AlternateContent>
  <bookViews>
    <workbookView xWindow="0" yWindow="0" windowWidth="38400" windowHeight="16560" activeTab="2"/>
  </bookViews>
  <sheets>
    <sheet name="About" sheetId="3" r:id="rId1"/>
    <sheet name="Damage factors" sheetId="4" r:id="rId2"/>
    <sheet name="Characterization factors" sheetId="5" r:id="rId3"/>
  </sheets>
  <calcPr calcId="162913"/>
</workbook>
</file>

<file path=xl/calcChain.xml><?xml version="1.0" encoding="utf-8"?>
<calcChain xmlns="http://schemas.openxmlformats.org/spreadsheetml/2006/main">
  <c r="T2" i="4" l="1"/>
  <c r="C5" i="4" s="1"/>
  <c r="U2" i="4"/>
  <c r="D15" i="4" s="1"/>
  <c r="E3" i="4"/>
  <c r="F3" i="4"/>
  <c r="H3" i="4"/>
  <c r="E4" i="4"/>
  <c r="F4" i="4"/>
  <c r="G4" i="4" s="1"/>
  <c r="H4" i="4"/>
  <c r="E5" i="4"/>
  <c r="F5" i="4"/>
  <c r="H5" i="4"/>
  <c r="E6" i="4"/>
  <c r="F6" i="4"/>
  <c r="H6" i="4"/>
  <c r="E7" i="4"/>
  <c r="F7" i="4"/>
  <c r="H7" i="4"/>
  <c r="E8" i="4"/>
  <c r="F8" i="4"/>
  <c r="H8" i="4"/>
  <c r="E9" i="4"/>
  <c r="F9" i="4"/>
  <c r="H9" i="4"/>
  <c r="E10" i="4"/>
  <c r="G10" i="4" s="1"/>
  <c r="F10" i="4"/>
  <c r="H10" i="4"/>
  <c r="E11" i="4"/>
  <c r="F11" i="4"/>
  <c r="H11" i="4"/>
  <c r="E12" i="4"/>
  <c r="F12" i="4"/>
  <c r="H12" i="4"/>
  <c r="E13" i="4"/>
  <c r="F13" i="4"/>
  <c r="H13" i="4"/>
  <c r="E14" i="4"/>
  <c r="F14" i="4"/>
  <c r="H14" i="4"/>
  <c r="E15" i="4"/>
  <c r="F15" i="4"/>
  <c r="H15" i="4"/>
  <c r="G12" i="4" l="1"/>
  <c r="G8" i="4"/>
  <c r="D13" i="4"/>
  <c r="D6" i="4"/>
  <c r="G6" i="4"/>
  <c r="G7" i="4"/>
  <c r="G13" i="4"/>
  <c r="G11" i="4"/>
  <c r="G9" i="4"/>
  <c r="D7" i="4"/>
  <c r="D8" i="4"/>
  <c r="D5" i="4"/>
  <c r="G15" i="4"/>
  <c r="C4" i="4"/>
  <c r="C3" i="4"/>
  <c r="C6" i="4"/>
  <c r="D14" i="4"/>
  <c r="D12" i="4"/>
  <c r="D11" i="4"/>
  <c r="D10" i="4"/>
  <c r="D9" i="4"/>
  <c r="D4" i="4"/>
  <c r="D3" i="4"/>
  <c r="G5" i="4"/>
  <c r="G14" i="4"/>
  <c r="G3" i="4"/>
  <c r="C17" i="4" l="1"/>
  <c r="D17" i="4"/>
  <c r="G32" i="5" l="1"/>
  <c r="G40" i="5"/>
  <c r="G54" i="5"/>
  <c r="G63" i="5"/>
  <c r="G10" i="5"/>
  <c r="G21" i="5"/>
  <c r="I64" i="5"/>
  <c r="I60" i="5"/>
  <c r="I51" i="5"/>
  <c r="I40" i="5"/>
  <c r="I36" i="5"/>
  <c r="I32" i="5"/>
  <c r="I27" i="5"/>
  <c r="I21" i="5"/>
  <c r="I16" i="5"/>
  <c r="I43" i="5"/>
  <c r="I6" i="5"/>
  <c r="G33" i="5"/>
  <c r="G41" i="5"/>
  <c r="G55" i="5"/>
  <c r="G64" i="5"/>
  <c r="G11" i="5"/>
  <c r="G22" i="5"/>
  <c r="I55" i="5"/>
  <c r="I44" i="5"/>
  <c r="I26" i="5"/>
  <c r="I15" i="5"/>
  <c r="I11" i="5"/>
  <c r="I7" i="5"/>
  <c r="I3" i="5"/>
  <c r="G5" i="5"/>
  <c r="I48" i="5"/>
  <c r="G34" i="5"/>
  <c r="G43" i="5"/>
  <c r="G56" i="5"/>
  <c r="G4" i="5"/>
  <c r="G12" i="5"/>
  <c r="G23" i="5"/>
  <c r="I63" i="5"/>
  <c r="I59" i="5"/>
  <c r="I49" i="5"/>
  <c r="I39" i="5"/>
  <c r="I35" i="5"/>
  <c r="I31" i="5"/>
  <c r="I25" i="5"/>
  <c r="I20" i="5"/>
  <c r="G35" i="5"/>
  <c r="G44" i="5"/>
  <c r="G57" i="5"/>
  <c r="G13" i="5"/>
  <c r="G28" i="5"/>
  <c r="I54" i="5"/>
  <c r="I24" i="5"/>
  <c r="G36" i="5"/>
  <c r="G45" i="5"/>
  <c r="G58" i="5"/>
  <c r="G6" i="5"/>
  <c r="G14" i="5"/>
  <c r="G3" i="5"/>
  <c r="I62" i="5"/>
  <c r="I47" i="5"/>
  <c r="I38" i="5"/>
  <c r="I34" i="5"/>
  <c r="I30" i="5"/>
  <c r="I23" i="5"/>
  <c r="I19" i="5"/>
  <c r="G37" i="5"/>
  <c r="G46" i="5"/>
  <c r="G60" i="5"/>
  <c r="G7" i="5"/>
  <c r="G15" i="5"/>
  <c r="I67" i="5"/>
  <c r="I57" i="5"/>
  <c r="I53" i="5"/>
  <c r="I46" i="5"/>
  <c r="I42" i="5"/>
  <c r="I18" i="5"/>
  <c r="I13" i="5"/>
  <c r="I9" i="5"/>
  <c r="I5" i="5"/>
  <c r="I22" i="5"/>
  <c r="G39" i="5"/>
  <c r="G62" i="5"/>
  <c r="G20" i="5"/>
  <c r="I45" i="5"/>
  <c r="I8" i="5"/>
  <c r="I14" i="5"/>
  <c r="I56" i="5"/>
  <c r="I12" i="5"/>
  <c r="I58" i="5"/>
  <c r="G30" i="5"/>
  <c r="G38" i="5"/>
  <c r="G51" i="5"/>
  <c r="G61" i="5"/>
  <c r="G8" i="5"/>
  <c r="G18" i="5"/>
  <c r="I66" i="5"/>
  <c r="I61" i="5"/>
  <c r="I52" i="5"/>
  <c r="I41" i="5"/>
  <c r="I37" i="5"/>
  <c r="I33" i="5"/>
  <c r="I28" i="5"/>
  <c r="G31" i="5"/>
  <c r="G52" i="5"/>
  <c r="G9" i="5"/>
  <c r="I65" i="5"/>
  <c r="I17" i="5"/>
  <c r="I4" i="5"/>
  <c r="I10" i="5"/>
  <c r="H5" i="5"/>
  <c r="H13" i="5"/>
  <c r="H21" i="5"/>
  <c r="H30" i="5"/>
  <c r="H38" i="5"/>
  <c r="H46" i="5"/>
  <c r="H55" i="5"/>
  <c r="H63" i="5"/>
  <c r="F56" i="5"/>
  <c r="F45" i="5"/>
  <c r="F12" i="5"/>
  <c r="H6" i="5"/>
  <c r="H14" i="5"/>
  <c r="H22" i="5"/>
  <c r="H31" i="5"/>
  <c r="H39" i="5"/>
  <c r="H47" i="5"/>
  <c r="H56" i="5"/>
  <c r="H64" i="5"/>
  <c r="F64" i="5"/>
  <c r="F60" i="5"/>
  <c r="F51" i="5"/>
  <c r="F40" i="5"/>
  <c r="F36" i="5"/>
  <c r="F32" i="5"/>
  <c r="F21" i="5"/>
  <c r="F63" i="5"/>
  <c r="F20" i="5"/>
  <c r="H7" i="5"/>
  <c r="H15" i="5"/>
  <c r="H23" i="5"/>
  <c r="H32" i="5"/>
  <c r="H40" i="5"/>
  <c r="H48" i="5"/>
  <c r="H57" i="5"/>
  <c r="H65" i="5"/>
  <c r="F55" i="5"/>
  <c r="F44" i="5"/>
  <c r="F15" i="5"/>
  <c r="F11" i="5"/>
  <c r="F7" i="5"/>
  <c r="F3" i="5"/>
  <c r="H16" i="5"/>
  <c r="H24" i="5"/>
  <c r="H33" i="5"/>
  <c r="H41" i="5"/>
  <c r="H49" i="5"/>
  <c r="H58" i="5"/>
  <c r="H66" i="5"/>
  <c r="H8" i="5"/>
  <c r="H9" i="5"/>
  <c r="H17" i="5"/>
  <c r="H25" i="5"/>
  <c r="H34" i="5"/>
  <c r="H42" i="5"/>
  <c r="H51" i="5"/>
  <c r="H59" i="5"/>
  <c r="H67" i="5"/>
  <c r="F58" i="5"/>
  <c r="F54" i="5"/>
  <c r="F43" i="5"/>
  <c r="F14" i="5"/>
  <c r="F10" i="5"/>
  <c r="F6" i="5"/>
  <c r="H10" i="5"/>
  <c r="H18" i="5"/>
  <c r="H26" i="5"/>
  <c r="H35" i="5"/>
  <c r="H43" i="5"/>
  <c r="H60" i="5"/>
  <c r="H3" i="5"/>
  <c r="F62" i="5"/>
  <c r="F38" i="5"/>
  <c r="F34" i="5"/>
  <c r="F30" i="5"/>
  <c r="F23" i="5"/>
  <c r="F18" i="5"/>
  <c r="F9" i="5"/>
  <c r="H4" i="5"/>
  <c r="H20" i="5"/>
  <c r="H28" i="5"/>
  <c r="H45" i="5"/>
  <c r="H62" i="5"/>
  <c r="F61" i="5"/>
  <c r="F37" i="5"/>
  <c r="F22" i="5"/>
  <c r="F4" i="5"/>
  <c r="F39" i="5"/>
  <c r="H52" i="5"/>
  <c r="F33" i="5"/>
  <c r="F31" i="5"/>
  <c r="H11" i="5"/>
  <c r="H19" i="5"/>
  <c r="H27" i="5"/>
  <c r="H36" i="5"/>
  <c r="H44" i="5"/>
  <c r="H53" i="5"/>
  <c r="H61" i="5"/>
  <c r="F57" i="5"/>
  <c r="F46" i="5"/>
  <c r="F13" i="5"/>
  <c r="F5" i="5"/>
  <c r="H12" i="5"/>
  <c r="H37" i="5"/>
  <c r="H54" i="5"/>
  <c r="F52" i="5"/>
  <c r="F41" i="5"/>
  <c r="F28" i="5"/>
  <c r="F8" i="5"/>
  <c r="F35" i="5"/>
</calcChain>
</file>

<file path=xl/sharedStrings.xml><?xml version="1.0" encoding="utf-8"?>
<sst xmlns="http://schemas.openxmlformats.org/spreadsheetml/2006/main" count="203" uniqueCount="111">
  <si>
    <t>Emission to air</t>
  </si>
  <si>
    <t>Man.Sv/kBq</t>
  </si>
  <si>
    <t>Am-241</t>
  </si>
  <si>
    <t>014596-10-2</t>
  </si>
  <si>
    <t>C-14</t>
  </si>
  <si>
    <t>014762-75-5</t>
  </si>
  <si>
    <t>Co-58</t>
  </si>
  <si>
    <t>013981-38-9</t>
  </si>
  <si>
    <t>Co-60</t>
  </si>
  <si>
    <t>010198-40-0</t>
  </si>
  <si>
    <t>Cs-134</t>
  </si>
  <si>
    <t>013967-70-9</t>
  </si>
  <si>
    <t>Cs-137</t>
  </si>
  <si>
    <t>010045-97-3</t>
  </si>
  <si>
    <t>H-3</t>
  </si>
  <si>
    <t>010028-17-8</t>
  </si>
  <si>
    <t>I-129</t>
  </si>
  <si>
    <t>015046-84-1</t>
  </si>
  <si>
    <t>I-131</t>
  </si>
  <si>
    <t>010043-66-0</t>
  </si>
  <si>
    <t>I-133</t>
  </si>
  <si>
    <t>014834-67-4</t>
  </si>
  <si>
    <t>Kr-85</t>
  </si>
  <si>
    <t>013983-27-2</t>
  </si>
  <si>
    <t>Pb-210</t>
  </si>
  <si>
    <t>014255-04-0</t>
  </si>
  <si>
    <t>NA</t>
  </si>
  <si>
    <t>Po-210</t>
  </si>
  <si>
    <t>013981-52-7</t>
  </si>
  <si>
    <t>Pu alpha</t>
  </si>
  <si>
    <t>007440-07-5</t>
  </si>
  <si>
    <t>Pu-238</t>
  </si>
  <si>
    <t>013981-16-3</t>
  </si>
  <si>
    <t>Pu-239</t>
  </si>
  <si>
    <t>Ra-226</t>
  </si>
  <si>
    <t>013982-63-3</t>
  </si>
  <si>
    <t>Rn-222</t>
  </si>
  <si>
    <t>014859-67-7</t>
  </si>
  <si>
    <t>Ru-106</t>
  </si>
  <si>
    <t>013967-48-1</t>
  </si>
  <si>
    <t>Sr-90</t>
  </si>
  <si>
    <t>010098-97-2</t>
  </si>
  <si>
    <t>Tc-99</t>
  </si>
  <si>
    <t>014133-76-7</t>
  </si>
  <si>
    <t>Th-230</t>
  </si>
  <si>
    <t>014269-63-7</t>
  </si>
  <si>
    <t>U-234</t>
  </si>
  <si>
    <t>013966-29-5</t>
  </si>
  <si>
    <t>U-235</t>
  </si>
  <si>
    <t>015117-96-1</t>
  </si>
  <si>
    <t>U-238</t>
  </si>
  <si>
    <t>007440-61-1</t>
  </si>
  <si>
    <t>Xe-133</t>
  </si>
  <si>
    <t>014932-42-4</t>
  </si>
  <si>
    <t>Emission to river and lakes</t>
  </si>
  <si>
    <t>Ag-110m</t>
  </si>
  <si>
    <t>014391-76-5</t>
  </si>
  <si>
    <t>Mn-54</t>
  </si>
  <si>
    <t>013966-31-9</t>
  </si>
  <si>
    <t>Sb-124</t>
  </si>
  <si>
    <t>014683-10-4</t>
  </si>
  <si>
    <t>Emission to ocean</t>
  </si>
  <si>
    <t>Cm alpha</t>
  </si>
  <si>
    <t>007440-51-9</t>
  </si>
  <si>
    <t>Sb-125</t>
  </si>
  <si>
    <t>014234-35-6</t>
  </si>
  <si>
    <t>Factors in red from Frischknecht et al. 2000</t>
  </si>
  <si>
    <t>Source: De Schryver et al. 2011</t>
  </si>
  <si>
    <t>100 year</t>
  </si>
  <si>
    <t>100.000 year</t>
  </si>
  <si>
    <t>Remainder cancer</t>
  </si>
  <si>
    <t>Thyroid cancer</t>
  </si>
  <si>
    <t>Stomach cancer</t>
  </si>
  <si>
    <t>Skin cancer</t>
  </si>
  <si>
    <t>DALY/man.sv</t>
  </si>
  <si>
    <t>CF De Schryver</t>
  </si>
  <si>
    <t>Ovary cancer</t>
  </si>
  <si>
    <t>Hereditary disease</t>
  </si>
  <si>
    <t>Oesophagus cancer</t>
  </si>
  <si>
    <t>Lung cancer</t>
  </si>
  <si>
    <t>Bone surface cancer</t>
  </si>
  <si>
    <t>Liver cancer</t>
  </si>
  <si>
    <t>Colon cancer</t>
  </si>
  <si>
    <t>Breast cancer</t>
  </si>
  <si>
    <t>Bone marrow cancer</t>
  </si>
  <si>
    <t>Bladder cancer</t>
  </si>
  <si>
    <t>Lethality fraction</t>
  </si>
  <si>
    <t>YLD</t>
  </si>
  <si>
    <t>Non-lethal</t>
  </si>
  <si>
    <t>Lethal</t>
  </si>
  <si>
    <t>1E-02 incidences/man.sv</t>
  </si>
  <si>
    <t>DDREF factor used by IAEA</t>
  </si>
  <si>
    <t>DDREF factor correction</t>
  </si>
  <si>
    <t>Total incidence</t>
  </si>
  <si>
    <t>Non-lethal incidence/man.sv</t>
  </si>
  <si>
    <t>Lethal Incidences/man.sv</t>
  </si>
  <si>
    <t>Ionizing radiation</t>
  </si>
  <si>
    <t>Daly/lethal incidence (=YLL)</t>
  </si>
  <si>
    <t>Note: Incidence rates from Frischknecht (note ICRP values (first column) refer to the risk of fatal cancer, the risk of non-fatal cancer is not given by the IAEA but calculated by Frischknecht himself)</t>
  </si>
  <si>
    <t>This Excel workbook was used to calculate the characterization factors for ionizing radiation. The sheet 'Characterization factors' contains the total exposure of the population (man.Sv/kBq) taken directly from literature. Mulitplied by the damage factor (certain and uncertain) this yields the characterization factors in DALY/kBq. The sheet 'Damage Factors' shows how the damage per type of cancer and hereditary disease is derived.</t>
  </si>
  <si>
    <t>High level of robustness</t>
  </si>
  <si>
    <t>Low level of robustness</t>
  </si>
  <si>
    <t>High</t>
  </si>
  <si>
    <t>Low</t>
  </si>
  <si>
    <t>Level of robustness</t>
  </si>
  <si>
    <t>In this study the approach used by De Schryver was recreated. Dalys per lethal incidence are based on the non-discounted values reported by De Schryver et al. Cancer incidence rates (i.e. the number of cancer cases per Man.Sv) were taken from Frischknecht (who in turn took them from the IAEA). The incidence rates provided there are based on the most cautionary estimate of the DDREF ratio (i.e. a ratio of 2), this value is used directly for the calculation of the factor with a low level of robustness (column D). For the CF with a high level of robustness  a DDREF ratio of 10 is used, meaning that the incidence rates of the different cancer types have to be multiplied by 0.2 (column C). For some cancer types the relation between radiation and incidence is not certain, these types get a value of 0 in column C. The total damage is calculated by multiplying the (non-discounted) DALYs as reported by Schryver by the lethal incidences and adding the Years of Life Disabled (YLD) caused by non-lethal incidences to this value.</t>
  </si>
  <si>
    <t>Endpoint CFs [DALY/kBq]</t>
  </si>
  <si>
    <t>certain effects, 100 yrs</t>
  </si>
  <si>
    <t>all effects, 100 yrs</t>
  </si>
  <si>
    <t>certain effects, infinite</t>
  </si>
  <si>
    <t>all effects, infinite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</si>
</sst>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0"/>
  </numFmts>
  <fonts count="6" x14ac:knownFonts="1">
    <font>
      <sz val="11"/>
      <color theme="1"/>
      <name val="Calibri"/>
      <family val="2"/>
      <scheme val="minor"/>
    </font>
    <font>
      <sz val="8"/>
      <name val="Arial"/>
      <family val="2"/>
    </font>
    <font>
      <sz val="8"/>
      <color theme="1"/>
      <name val="Arial"/>
      <family val="2"/>
    </font>
    <font>
      <sz val="8"/>
      <color rgb="FFFF0000"/>
      <name val="Arial"/>
      <family val="2"/>
    </font>
    <font>
      <sz val="11"/>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14996795556505021"/>
        <bgColor indexed="64"/>
      </patternFill>
    </fill>
    <fill>
      <patternFill patternType="solid">
        <fgColor indexed="9"/>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3">
    <xf numFmtId="0" fontId="0" fillId="0" borderId="0" xfId="0"/>
    <xf numFmtId="11" fontId="1" fillId="2" borderId="1" xfId="0" applyNumberFormat="1" applyFont="1" applyFill="1" applyBorder="1"/>
    <xf numFmtId="11" fontId="1" fillId="3" borderId="1" xfId="0" applyNumberFormat="1" applyFont="1" applyFill="1" applyBorder="1"/>
    <xf numFmtId="0" fontId="1" fillId="3" borderId="1" xfId="0" applyFont="1" applyFill="1" applyBorder="1" applyAlignment="1">
      <alignment horizontal="right"/>
    </xf>
    <xf numFmtId="11" fontId="1" fillId="3" borderId="1" xfId="0" applyNumberFormat="1" applyFont="1" applyFill="1" applyBorder="1" applyAlignment="1">
      <alignment horizontal="right"/>
    </xf>
    <xf numFmtId="2" fontId="1" fillId="3" borderId="1" xfId="0" applyNumberFormat="1" applyFont="1" applyFill="1" applyBorder="1" applyAlignment="1">
      <alignment horizontal="right"/>
    </xf>
    <xf numFmtId="0" fontId="1" fillId="3" borderId="1" xfId="0" applyFont="1" applyFill="1" applyBorder="1"/>
    <xf numFmtId="2" fontId="1" fillId="3" borderId="1" xfId="0" applyNumberFormat="1" applyFont="1" applyFill="1" applyBorder="1"/>
    <xf numFmtId="0" fontId="1" fillId="2" borderId="1" xfId="0" applyFont="1" applyFill="1" applyBorder="1" applyAlignment="1">
      <alignment horizontal="right"/>
    </xf>
    <xf numFmtId="11" fontId="1" fillId="2" borderId="1" xfId="0" applyNumberFormat="1" applyFont="1" applyFill="1" applyBorder="1" applyAlignment="1">
      <alignment horizontal="right"/>
    </xf>
    <xf numFmtId="2" fontId="1" fillId="2" borderId="1" xfId="0" applyNumberFormat="1" applyFont="1" applyFill="1" applyBorder="1" applyAlignment="1">
      <alignment horizontal="right"/>
    </xf>
    <xf numFmtId="11" fontId="2" fillId="0" borderId="0" xfId="0" applyNumberFormat="1" applyFont="1"/>
    <xf numFmtId="11" fontId="3" fillId="0" borderId="0" xfId="0" applyNumberFormat="1" applyFont="1"/>
    <xf numFmtId="0" fontId="0" fillId="0" borderId="0" xfId="0" applyFont="1"/>
    <xf numFmtId="0" fontId="2" fillId="0" borderId="0" xfId="0" applyFont="1"/>
    <xf numFmtId="11" fontId="3" fillId="0" borderId="1" xfId="0" applyNumberFormat="1" applyFont="1" applyBorder="1"/>
    <xf numFmtId="2" fontId="3" fillId="3" borderId="0" xfId="0" applyNumberFormat="1" applyFont="1" applyFill="1" applyBorder="1"/>
    <xf numFmtId="2" fontId="1" fillId="3" borderId="2" xfId="0" applyNumberFormat="1" applyFont="1" applyFill="1" applyBorder="1"/>
    <xf numFmtId="11" fontId="4" fillId="0" borderId="3" xfId="0" applyNumberFormat="1" applyFont="1" applyFill="1" applyBorder="1"/>
    <xf numFmtId="11" fontId="4" fillId="0" borderId="4" xfId="0" applyNumberFormat="1" applyFont="1" applyFill="1" applyBorder="1"/>
    <xf numFmtId="164" fontId="0" fillId="0" borderId="0" xfId="0" applyNumberFormat="1"/>
    <xf numFmtId="11" fontId="0" fillId="0" borderId="0" xfId="0" applyNumberFormat="1"/>
    <xf numFmtId="0" fontId="0" fillId="0" borderId="5" xfId="0" applyBorder="1"/>
    <xf numFmtId="0" fontId="0" fillId="0" borderId="0" xfId="0" applyFill="1" applyBorder="1"/>
    <xf numFmtId="0" fontId="0" fillId="0" borderId="0" xfId="0" applyBorder="1"/>
    <xf numFmtId="0" fontId="5" fillId="0" borderId="0" xfId="0" applyFont="1"/>
    <xf numFmtId="165" fontId="0" fillId="0" borderId="0" xfId="0" applyNumberFormat="1"/>
    <xf numFmtId="11" fontId="5" fillId="0" borderId="0" xfId="0" applyNumberFormat="1" applyFont="1"/>
    <xf numFmtId="11" fontId="0" fillId="0" borderId="5" xfId="0" applyNumberFormat="1" applyBorder="1"/>
    <xf numFmtId="0" fontId="0" fillId="0" borderId="0" xfId="0" applyAlignment="1">
      <alignment horizontal="center" wrapText="1"/>
    </xf>
    <xf numFmtId="11" fontId="0" fillId="4" borderId="0" xfId="0" applyNumberFormat="1" applyFill="1" applyAlignment="1">
      <alignment horizontal="center" vertical="top" wrapText="1"/>
    </xf>
    <xf numFmtId="0" fontId="0" fillId="5" borderId="0" xfId="0" applyFont="1" applyFill="1" applyBorder="1" applyAlignment="1">
      <alignment horizontal="center"/>
    </xf>
    <xf numFmtId="0" fontId="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
  <sheetViews>
    <sheetView workbookViewId="0">
      <selection activeCell="E18" sqref="E18"/>
    </sheetView>
  </sheetViews>
  <sheetFormatPr defaultRowHeight="15" x14ac:dyDescent="0.25"/>
  <sheetData>
    <row r="2" spans="1:18" x14ac:dyDescent="0.25">
      <c r="A2" s="29" t="s">
        <v>99</v>
      </c>
      <c r="B2" s="29"/>
      <c r="C2" s="29"/>
      <c r="D2" s="29"/>
      <c r="E2" s="29"/>
      <c r="F2" s="29"/>
      <c r="G2" s="29"/>
      <c r="H2" s="29"/>
      <c r="I2" s="29"/>
      <c r="J2" s="29"/>
      <c r="K2" s="29"/>
      <c r="L2" s="29"/>
      <c r="M2" s="29"/>
      <c r="N2" s="29"/>
      <c r="O2" s="29"/>
      <c r="P2" s="29"/>
      <c r="Q2" s="29"/>
      <c r="R2" s="29"/>
    </row>
    <row r="3" spans="1:18" x14ac:dyDescent="0.25">
      <c r="A3" s="29"/>
      <c r="B3" s="29"/>
      <c r="C3" s="29"/>
      <c r="D3" s="29"/>
      <c r="E3" s="29"/>
      <c r="F3" s="29"/>
      <c r="G3" s="29"/>
      <c r="H3" s="29"/>
      <c r="I3" s="29"/>
      <c r="J3" s="29"/>
      <c r="K3" s="29"/>
      <c r="L3" s="29"/>
      <c r="M3" s="29"/>
      <c r="N3" s="29"/>
      <c r="O3" s="29"/>
      <c r="P3" s="29"/>
      <c r="Q3" s="29"/>
      <c r="R3" s="29"/>
    </row>
    <row r="4" spans="1:18" x14ac:dyDescent="0.25">
      <c r="A4" s="29"/>
      <c r="B4" s="29"/>
      <c r="C4" s="29"/>
      <c r="D4" s="29"/>
      <c r="E4" s="29"/>
      <c r="F4" s="29"/>
      <c r="G4" s="29"/>
      <c r="H4" s="29"/>
      <c r="I4" s="29"/>
      <c r="J4" s="29"/>
      <c r="K4" s="29"/>
      <c r="L4" s="29"/>
      <c r="M4" s="29"/>
      <c r="N4" s="29"/>
      <c r="O4" s="29"/>
      <c r="P4" s="29"/>
      <c r="Q4" s="29"/>
      <c r="R4" s="29"/>
    </row>
  </sheetData>
  <mergeCells count="1">
    <mergeCell ref="A2:R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zoomScaleNormal="100" workbookViewId="0">
      <selection activeCell="C17" sqref="C17"/>
    </sheetView>
  </sheetViews>
  <sheetFormatPr defaultRowHeight="15" x14ac:dyDescent="0.25"/>
  <cols>
    <col min="1" max="1" width="19.28515625" bestFit="1" customWidth="1"/>
    <col min="2" max="2" width="24" customWidth="1"/>
    <col min="3" max="3" width="7.42578125" bestFit="1" customWidth="1"/>
    <col min="4" max="4" width="9.5703125" bestFit="1" customWidth="1"/>
    <col min="5" max="5" width="23.85546875" bestFit="1" customWidth="1"/>
    <col min="6" max="6" width="27.28515625" bestFit="1" customWidth="1"/>
    <col min="7" max="7" width="14.5703125" bestFit="1" customWidth="1"/>
    <col min="8" max="8" width="5" bestFit="1" customWidth="1"/>
    <col min="19" max="19" width="24.5703125" bestFit="1" customWidth="1"/>
  </cols>
  <sheetData>
    <row r="1" spans="1:21" x14ac:dyDescent="0.25">
      <c r="L1" t="s">
        <v>90</v>
      </c>
      <c r="S1" t="s">
        <v>104</v>
      </c>
      <c r="T1" t="s">
        <v>102</v>
      </c>
      <c r="U1" t="s">
        <v>103</v>
      </c>
    </row>
    <row r="2" spans="1:21" x14ac:dyDescent="0.25">
      <c r="A2" s="21" t="s">
        <v>96</v>
      </c>
      <c r="B2" s="21" t="s">
        <v>97</v>
      </c>
      <c r="C2" t="s">
        <v>100</v>
      </c>
      <c r="D2" t="s">
        <v>101</v>
      </c>
      <c r="E2" t="s">
        <v>95</v>
      </c>
      <c r="F2" t="s">
        <v>94</v>
      </c>
      <c r="G2" t="s">
        <v>93</v>
      </c>
      <c r="H2" t="s">
        <v>87</v>
      </c>
      <c r="J2" s="24"/>
      <c r="K2" s="24"/>
      <c r="L2" s="24" t="s">
        <v>89</v>
      </c>
      <c r="M2" s="24" t="s">
        <v>88</v>
      </c>
      <c r="N2" s="24" t="s">
        <v>87</v>
      </c>
      <c r="O2" s="23" t="s">
        <v>86</v>
      </c>
      <c r="P2" s="23"/>
      <c r="Q2" s="23"/>
      <c r="S2" t="s">
        <v>92</v>
      </c>
      <c r="T2">
        <f>10/U3</f>
        <v>5</v>
      </c>
      <c r="U2">
        <f>2/U3</f>
        <v>1</v>
      </c>
    </row>
    <row r="3" spans="1:21" x14ac:dyDescent="0.25">
      <c r="A3" t="s">
        <v>71</v>
      </c>
      <c r="B3" s="21">
        <v>11</v>
      </c>
      <c r="C3">
        <f>1/$T$2</f>
        <v>0.2</v>
      </c>
      <c r="D3">
        <f t="shared" ref="D3:D15" si="0">1/$U$2</f>
        <v>1</v>
      </c>
      <c r="E3">
        <f t="shared" ref="E3:E15" si="1">VLOOKUP(A3,$J$3:$M$15,3,FALSE)/100</f>
        <v>8.0000000000000004E-4</v>
      </c>
      <c r="F3">
        <f t="shared" ref="F3:F15" si="2">VLOOKUP(A3,$J$3:$M$15,4,FALSE)/100</f>
        <v>7.1999999999999998E-3</v>
      </c>
      <c r="G3">
        <f t="shared" ref="G3:G15" si="3">SUM(E3:F3)</f>
        <v>8.0000000000000002E-3</v>
      </c>
      <c r="H3">
        <f t="shared" ref="H3:H15" si="4">VLOOKUP(A3,$J$3:$N$15,5,FALSE)</f>
        <v>0.47</v>
      </c>
      <c r="I3" s="21"/>
      <c r="J3" s="24" t="s">
        <v>85</v>
      </c>
      <c r="K3" s="24"/>
      <c r="L3" s="24">
        <v>0.3</v>
      </c>
      <c r="M3" s="24">
        <v>0.3</v>
      </c>
      <c r="N3" s="24">
        <v>0.41</v>
      </c>
      <c r="O3" s="23">
        <v>0.5</v>
      </c>
      <c r="P3" s="24"/>
      <c r="S3" t="s">
        <v>91</v>
      </c>
      <c r="U3">
        <v>2</v>
      </c>
    </row>
    <row r="4" spans="1:21" x14ac:dyDescent="0.25">
      <c r="A4" t="s">
        <v>84</v>
      </c>
      <c r="B4" s="21">
        <v>14</v>
      </c>
      <c r="C4">
        <f>1/$T$2</f>
        <v>0.2</v>
      </c>
      <c r="D4">
        <f t="shared" si="0"/>
        <v>1</v>
      </c>
      <c r="E4">
        <f t="shared" si="1"/>
        <v>5.0000000000000001E-3</v>
      </c>
      <c r="F4">
        <f t="shared" si="2"/>
        <v>5.0000000000000002E-5</v>
      </c>
      <c r="G4">
        <f t="shared" si="3"/>
        <v>5.0499999999999998E-3</v>
      </c>
      <c r="H4">
        <f t="shared" si="4"/>
        <v>0.23</v>
      </c>
      <c r="I4" s="21"/>
      <c r="J4" s="24" t="s">
        <v>84</v>
      </c>
      <c r="K4" s="24"/>
      <c r="L4" s="24">
        <v>0.5</v>
      </c>
      <c r="M4" s="24">
        <v>5.0000000000000001E-3</v>
      </c>
      <c r="N4" s="24">
        <v>0.23</v>
      </c>
      <c r="O4" s="23">
        <v>0.99</v>
      </c>
      <c r="P4" s="24"/>
    </row>
    <row r="5" spans="1:21" x14ac:dyDescent="0.25">
      <c r="A5" t="s">
        <v>79</v>
      </c>
      <c r="B5" s="21">
        <v>16</v>
      </c>
      <c r="C5">
        <f>1/$T$2</f>
        <v>0.2</v>
      </c>
      <c r="D5">
        <f t="shared" si="0"/>
        <v>1</v>
      </c>
      <c r="E5">
        <f t="shared" si="1"/>
        <v>8.5000000000000006E-3</v>
      </c>
      <c r="F5">
        <f t="shared" si="2"/>
        <v>4.4999999999999999E-4</v>
      </c>
      <c r="G5">
        <f t="shared" si="3"/>
        <v>8.9500000000000014E-3</v>
      </c>
      <c r="H5">
        <f t="shared" si="4"/>
        <v>0.28999999999999998</v>
      </c>
      <c r="I5" s="21"/>
      <c r="J5" s="24" t="s">
        <v>80</v>
      </c>
      <c r="K5" s="24"/>
      <c r="L5" s="24">
        <v>0.05</v>
      </c>
      <c r="M5" s="24">
        <v>2.1000000000000001E-2</v>
      </c>
      <c r="N5" s="24">
        <v>0.47</v>
      </c>
      <c r="O5" s="23">
        <v>0.7</v>
      </c>
      <c r="P5" s="24"/>
    </row>
    <row r="6" spans="1:21" x14ac:dyDescent="0.25">
      <c r="A6" t="s">
        <v>83</v>
      </c>
      <c r="B6" s="21">
        <v>7.6</v>
      </c>
      <c r="C6">
        <f>1/$T$2</f>
        <v>0.2</v>
      </c>
      <c r="D6">
        <f t="shared" si="0"/>
        <v>1</v>
      </c>
      <c r="E6">
        <f t="shared" si="1"/>
        <v>2E-3</v>
      </c>
      <c r="F6">
        <f t="shared" si="2"/>
        <v>2E-3</v>
      </c>
      <c r="G6">
        <f t="shared" si="3"/>
        <v>4.0000000000000001E-3</v>
      </c>
      <c r="H6">
        <f t="shared" si="4"/>
        <v>0.36</v>
      </c>
      <c r="I6" s="21"/>
      <c r="J6" s="24" t="s">
        <v>83</v>
      </c>
      <c r="K6" s="24"/>
      <c r="L6" s="24">
        <v>0.2</v>
      </c>
      <c r="M6" s="24">
        <v>0.2</v>
      </c>
      <c r="N6" s="24">
        <v>0.36</v>
      </c>
      <c r="O6" s="23">
        <v>0.5</v>
      </c>
      <c r="P6" s="24"/>
    </row>
    <row r="7" spans="1:21" x14ac:dyDescent="0.25">
      <c r="A7" t="s">
        <v>85</v>
      </c>
      <c r="B7" s="21">
        <v>5</v>
      </c>
      <c r="C7">
        <v>0</v>
      </c>
      <c r="D7">
        <f t="shared" si="0"/>
        <v>1</v>
      </c>
      <c r="E7">
        <f t="shared" si="1"/>
        <v>3.0000000000000001E-3</v>
      </c>
      <c r="F7">
        <f t="shared" si="2"/>
        <v>3.0000000000000001E-3</v>
      </c>
      <c r="G7">
        <f t="shared" si="3"/>
        <v>6.0000000000000001E-3</v>
      </c>
      <c r="H7">
        <f t="shared" si="4"/>
        <v>0.41</v>
      </c>
      <c r="I7" s="21"/>
      <c r="J7" s="24" t="s">
        <v>82</v>
      </c>
      <c r="K7" s="24"/>
      <c r="L7" s="24">
        <v>0.85</v>
      </c>
      <c r="M7" s="24">
        <v>0.69499999999999995</v>
      </c>
      <c r="N7" s="24">
        <v>0.85</v>
      </c>
      <c r="O7" s="23">
        <v>0.55000000000000004</v>
      </c>
      <c r="P7" s="24"/>
      <c r="R7" s="23"/>
    </row>
    <row r="8" spans="1:21" x14ac:dyDescent="0.25">
      <c r="A8" t="s">
        <v>82</v>
      </c>
      <c r="B8" s="21">
        <v>8.8000000000000007</v>
      </c>
      <c r="C8">
        <v>0</v>
      </c>
      <c r="D8">
        <f t="shared" si="0"/>
        <v>1</v>
      </c>
      <c r="E8">
        <f t="shared" si="1"/>
        <v>8.5000000000000006E-3</v>
      </c>
      <c r="F8">
        <f t="shared" si="2"/>
        <v>6.9499999999999996E-3</v>
      </c>
      <c r="G8">
        <f t="shared" si="3"/>
        <v>1.545E-2</v>
      </c>
      <c r="H8">
        <f t="shared" si="4"/>
        <v>0.85</v>
      </c>
      <c r="I8" s="21"/>
      <c r="J8" s="24" t="s">
        <v>81</v>
      </c>
      <c r="K8" s="24"/>
      <c r="L8" s="24">
        <v>0.15</v>
      </c>
      <c r="M8" s="24">
        <v>8.0000000000000002E-3</v>
      </c>
      <c r="N8" s="24">
        <v>0.42</v>
      </c>
      <c r="O8" s="23">
        <v>0.95</v>
      </c>
      <c r="P8" s="24"/>
    </row>
    <row r="9" spans="1:21" x14ac:dyDescent="0.25">
      <c r="A9" t="s">
        <v>76</v>
      </c>
      <c r="B9" s="21">
        <v>13</v>
      </c>
      <c r="C9">
        <v>0</v>
      </c>
      <c r="D9">
        <f t="shared" si="0"/>
        <v>1</v>
      </c>
      <c r="E9">
        <f t="shared" si="1"/>
        <v>1E-3</v>
      </c>
      <c r="F9">
        <f t="shared" si="2"/>
        <v>4.2999999999999999E-4</v>
      </c>
      <c r="G9">
        <f t="shared" si="3"/>
        <v>1.4300000000000001E-3</v>
      </c>
      <c r="H9">
        <f t="shared" si="4"/>
        <v>0.31</v>
      </c>
      <c r="I9" s="21"/>
      <c r="J9" s="24" t="s">
        <v>79</v>
      </c>
      <c r="K9" s="24"/>
      <c r="L9" s="24">
        <v>0.85</v>
      </c>
      <c r="M9" s="24">
        <v>4.4999999999999998E-2</v>
      </c>
      <c r="N9" s="24">
        <v>0.28999999999999998</v>
      </c>
      <c r="O9" s="23">
        <v>0.95</v>
      </c>
      <c r="P9" s="24"/>
    </row>
    <row r="10" spans="1:21" x14ac:dyDescent="0.25">
      <c r="A10" t="s">
        <v>73</v>
      </c>
      <c r="B10" s="21">
        <v>6.3</v>
      </c>
      <c r="C10">
        <v>0</v>
      </c>
      <c r="D10">
        <f t="shared" si="0"/>
        <v>1</v>
      </c>
      <c r="E10">
        <f t="shared" si="1"/>
        <v>2.0000000000000001E-4</v>
      </c>
      <c r="F10">
        <f t="shared" si="2"/>
        <v>9.98E-2</v>
      </c>
      <c r="G10">
        <f t="shared" si="3"/>
        <v>0.1</v>
      </c>
      <c r="H10">
        <f t="shared" si="4"/>
        <v>0.2</v>
      </c>
      <c r="I10" s="21"/>
      <c r="J10" s="24" t="s">
        <v>78</v>
      </c>
      <c r="K10" s="24"/>
      <c r="L10" s="24">
        <v>0.3</v>
      </c>
      <c r="M10" s="24">
        <v>1.6E-2</v>
      </c>
      <c r="N10" s="24">
        <v>0.39</v>
      </c>
      <c r="O10" s="23">
        <v>0.95</v>
      </c>
      <c r="P10" s="24"/>
    </row>
    <row r="11" spans="1:21" x14ac:dyDescent="0.25">
      <c r="A11" t="s">
        <v>81</v>
      </c>
      <c r="B11" s="21">
        <v>22</v>
      </c>
      <c r="C11">
        <v>0</v>
      </c>
      <c r="D11">
        <f t="shared" si="0"/>
        <v>1</v>
      </c>
      <c r="E11">
        <f t="shared" si="1"/>
        <v>1.5E-3</v>
      </c>
      <c r="F11">
        <f t="shared" si="2"/>
        <v>8.0000000000000007E-5</v>
      </c>
      <c r="G11">
        <f t="shared" si="3"/>
        <v>1.58E-3</v>
      </c>
      <c r="H11">
        <f t="shared" si="4"/>
        <v>0.42</v>
      </c>
      <c r="I11" s="21"/>
      <c r="J11" s="24" t="s">
        <v>76</v>
      </c>
      <c r="K11" s="24"/>
      <c r="L11" s="24">
        <v>0.1</v>
      </c>
      <c r="M11" s="24">
        <v>4.2999999999999997E-2</v>
      </c>
      <c r="N11" s="24">
        <v>0.31</v>
      </c>
      <c r="O11" s="23">
        <v>0.7</v>
      </c>
      <c r="P11" s="24"/>
    </row>
    <row r="12" spans="1:21" x14ac:dyDescent="0.25">
      <c r="A12" t="s">
        <v>78</v>
      </c>
      <c r="B12" s="21">
        <v>18</v>
      </c>
      <c r="C12">
        <v>0</v>
      </c>
      <c r="D12">
        <f t="shared" si="0"/>
        <v>1</v>
      </c>
      <c r="E12">
        <f t="shared" si="1"/>
        <v>3.0000000000000001E-3</v>
      </c>
      <c r="F12">
        <f t="shared" si="2"/>
        <v>1.6000000000000001E-4</v>
      </c>
      <c r="G12">
        <f t="shared" si="3"/>
        <v>3.16E-3</v>
      </c>
      <c r="H12">
        <f t="shared" si="4"/>
        <v>0.39</v>
      </c>
      <c r="I12" s="21"/>
      <c r="J12" s="24" t="s">
        <v>73</v>
      </c>
      <c r="K12" s="24"/>
      <c r="L12" s="24">
        <v>0.02</v>
      </c>
      <c r="M12" s="24">
        <v>9.98</v>
      </c>
      <c r="N12" s="24">
        <v>0.2</v>
      </c>
      <c r="O12" s="23">
        <v>2E-3</v>
      </c>
      <c r="P12" s="24"/>
    </row>
    <row r="13" spans="1:21" x14ac:dyDescent="0.25">
      <c r="A13" t="s">
        <v>72</v>
      </c>
      <c r="B13" s="21">
        <v>14</v>
      </c>
      <c r="C13">
        <v>0</v>
      </c>
      <c r="D13">
        <f t="shared" si="0"/>
        <v>1</v>
      </c>
      <c r="E13">
        <f t="shared" si="1"/>
        <v>1.1000000000000001E-2</v>
      </c>
      <c r="F13">
        <f t="shared" si="2"/>
        <v>1.2199999999999999E-3</v>
      </c>
      <c r="G13">
        <f t="shared" si="3"/>
        <v>1.2220000000000002E-2</v>
      </c>
      <c r="H13">
        <f t="shared" si="4"/>
        <v>0.65</v>
      </c>
      <c r="I13" s="21"/>
      <c r="J13" s="24" t="s">
        <v>72</v>
      </c>
      <c r="K13" s="24"/>
      <c r="L13" s="24">
        <v>1.1000000000000001</v>
      </c>
      <c r="M13" s="24">
        <v>0.122</v>
      </c>
      <c r="N13" s="24">
        <v>0.65</v>
      </c>
      <c r="O13" s="23">
        <v>0.1</v>
      </c>
      <c r="P13" s="24"/>
    </row>
    <row r="14" spans="1:21" x14ac:dyDescent="0.25">
      <c r="A14" t="s">
        <v>80</v>
      </c>
      <c r="B14" s="21">
        <v>11</v>
      </c>
      <c r="C14">
        <v>0</v>
      </c>
      <c r="D14">
        <f t="shared" si="0"/>
        <v>1</v>
      </c>
      <c r="E14">
        <f t="shared" si="1"/>
        <v>5.0000000000000001E-4</v>
      </c>
      <c r="F14">
        <f t="shared" si="2"/>
        <v>2.1000000000000001E-4</v>
      </c>
      <c r="G14">
        <f t="shared" si="3"/>
        <v>7.1000000000000002E-4</v>
      </c>
      <c r="H14">
        <f t="shared" si="4"/>
        <v>0.47</v>
      </c>
      <c r="I14" s="21"/>
      <c r="J14" s="24" t="s">
        <v>71</v>
      </c>
      <c r="K14" s="24"/>
      <c r="L14" s="24">
        <v>0.08</v>
      </c>
      <c r="M14" s="24">
        <v>0.72</v>
      </c>
      <c r="N14" s="24">
        <v>0.47</v>
      </c>
      <c r="O14" s="23">
        <v>0.71</v>
      </c>
      <c r="P14" s="24"/>
    </row>
    <row r="15" spans="1:21" x14ac:dyDescent="0.25">
      <c r="A15" t="s">
        <v>70</v>
      </c>
      <c r="B15" s="21">
        <v>11</v>
      </c>
      <c r="C15">
        <v>0</v>
      </c>
      <c r="D15">
        <f t="shared" si="0"/>
        <v>1</v>
      </c>
      <c r="E15">
        <f t="shared" si="1"/>
        <v>5.0000000000000001E-3</v>
      </c>
      <c r="F15">
        <f t="shared" si="2"/>
        <v>2.0399999999999997E-3</v>
      </c>
      <c r="G15">
        <f t="shared" si="3"/>
        <v>7.0399999999999994E-3</v>
      </c>
      <c r="H15">
        <f t="shared" si="4"/>
        <v>0.47</v>
      </c>
      <c r="I15" s="21"/>
      <c r="J15" s="24" t="s">
        <v>70</v>
      </c>
      <c r="K15" s="24"/>
      <c r="L15" s="24">
        <v>0.5</v>
      </c>
      <c r="M15" s="24">
        <v>0.20399999999999999</v>
      </c>
      <c r="N15" s="24">
        <v>0.47</v>
      </c>
      <c r="O15" s="23">
        <v>0.5</v>
      </c>
      <c r="P15" s="24"/>
    </row>
    <row r="16" spans="1:21" x14ac:dyDescent="0.25">
      <c r="A16" s="22" t="s">
        <v>77</v>
      </c>
      <c r="B16" s="28">
        <v>57</v>
      </c>
      <c r="C16" s="22">
        <v>1</v>
      </c>
      <c r="D16" s="22">
        <v>1</v>
      </c>
      <c r="E16" s="22">
        <v>0.01</v>
      </c>
      <c r="F16" s="22">
        <v>0</v>
      </c>
      <c r="G16" s="22">
        <v>0.01</v>
      </c>
      <c r="H16" s="22">
        <v>0</v>
      </c>
      <c r="I16" s="21"/>
      <c r="J16" s="24"/>
      <c r="K16" s="24"/>
      <c r="L16" s="24"/>
      <c r="M16" s="24"/>
      <c r="N16" s="24"/>
      <c r="O16" s="24"/>
      <c r="P16" s="24"/>
    </row>
    <row r="17" spans="1:10" x14ac:dyDescent="0.25">
      <c r="A17" t="s">
        <v>75</v>
      </c>
      <c r="B17" s="27" t="s">
        <v>74</v>
      </c>
      <c r="C17" s="26">
        <f>(SUMPRODUCT(B3:B16*E3:E16,C3:C16)+SUMPRODUCT(F3:F16,H3:H16,C3:C16))</f>
        <v>0.6168492000000001</v>
      </c>
      <c r="D17" s="26">
        <f>(SUMPRODUCT(B3:B16*E3:E16,D3:D16)+SUMPRODUCT(F3:F16,H3:H16,D3:D16))</f>
        <v>1.2389832999999999</v>
      </c>
      <c r="J17" t="s">
        <v>98</v>
      </c>
    </row>
    <row r="18" spans="1:10" x14ac:dyDescent="0.25">
      <c r="B18" s="25"/>
    </row>
    <row r="19" spans="1:10" x14ac:dyDescent="0.25">
      <c r="A19" s="30" t="s">
        <v>105</v>
      </c>
      <c r="B19" s="30"/>
      <c r="C19" s="30"/>
      <c r="D19" s="30"/>
      <c r="E19" s="30"/>
      <c r="F19" s="30"/>
      <c r="G19" s="30"/>
      <c r="H19" s="30"/>
    </row>
    <row r="20" spans="1:10" x14ac:dyDescent="0.25">
      <c r="A20" s="30"/>
      <c r="B20" s="30"/>
      <c r="C20" s="30"/>
      <c r="D20" s="30"/>
      <c r="E20" s="30"/>
      <c r="F20" s="30"/>
      <c r="G20" s="30"/>
      <c r="H20" s="30"/>
    </row>
    <row r="21" spans="1:10" x14ac:dyDescent="0.25">
      <c r="A21" s="30"/>
      <c r="B21" s="30"/>
      <c r="C21" s="30"/>
      <c r="D21" s="30"/>
      <c r="E21" s="30"/>
      <c r="F21" s="30"/>
      <c r="G21" s="30"/>
      <c r="H21" s="30"/>
    </row>
    <row r="22" spans="1:10" x14ac:dyDescent="0.25">
      <c r="A22" s="30"/>
      <c r="B22" s="30"/>
      <c r="C22" s="30"/>
      <c r="D22" s="30"/>
      <c r="E22" s="30"/>
      <c r="F22" s="30"/>
      <c r="G22" s="30"/>
      <c r="H22" s="30"/>
    </row>
    <row r="23" spans="1:10" x14ac:dyDescent="0.25">
      <c r="A23" s="30"/>
      <c r="B23" s="30"/>
      <c r="C23" s="30"/>
      <c r="D23" s="30"/>
      <c r="E23" s="30"/>
      <c r="F23" s="30"/>
      <c r="G23" s="30"/>
      <c r="H23" s="30"/>
    </row>
    <row r="24" spans="1:10" x14ac:dyDescent="0.25">
      <c r="A24" s="30"/>
      <c r="B24" s="30"/>
      <c r="C24" s="30"/>
      <c r="D24" s="30"/>
      <c r="E24" s="30"/>
      <c r="F24" s="30"/>
      <c r="G24" s="30"/>
      <c r="H24" s="30"/>
    </row>
    <row r="25" spans="1:10" x14ac:dyDescent="0.25">
      <c r="A25" s="30"/>
      <c r="B25" s="30"/>
      <c r="C25" s="30"/>
      <c r="D25" s="30"/>
      <c r="E25" s="30"/>
      <c r="F25" s="30"/>
      <c r="G25" s="30"/>
      <c r="H25" s="30"/>
    </row>
    <row r="27" spans="1:10" x14ac:dyDescent="0.25">
      <c r="A27" s="21"/>
    </row>
    <row r="28" spans="1:10" x14ac:dyDescent="0.25">
      <c r="A28" s="21"/>
    </row>
    <row r="31" spans="1:10" x14ac:dyDescent="0.25">
      <c r="A31" s="21"/>
    </row>
    <row r="32" spans="1:10" x14ac:dyDescent="0.25">
      <c r="A32" s="21"/>
    </row>
    <row r="35" spans="1:1" x14ac:dyDescent="0.25">
      <c r="A35" s="21"/>
    </row>
    <row r="36" spans="1:1" x14ac:dyDescent="0.25">
      <c r="A36" s="21"/>
    </row>
    <row r="39" spans="1:1" x14ac:dyDescent="0.25">
      <c r="A39" s="21"/>
    </row>
    <row r="40" spans="1:1" x14ac:dyDescent="0.25">
      <c r="A40" s="21"/>
    </row>
    <row r="43" spans="1:1" x14ac:dyDescent="0.25">
      <c r="A43" s="21"/>
    </row>
    <row r="44" spans="1:1" x14ac:dyDescent="0.25">
      <c r="A44" s="21"/>
    </row>
    <row r="47" spans="1:1" x14ac:dyDescent="0.25">
      <c r="A47" s="21"/>
    </row>
    <row r="48" spans="1:1" x14ac:dyDescent="0.25">
      <c r="A48" s="21"/>
    </row>
    <row r="51" spans="1:1" x14ac:dyDescent="0.25">
      <c r="A51" s="21"/>
    </row>
    <row r="52" spans="1:1" x14ac:dyDescent="0.25">
      <c r="A52" s="21"/>
    </row>
    <row r="55" spans="1:1" x14ac:dyDescent="0.25">
      <c r="A55" s="21"/>
    </row>
    <row r="56" spans="1:1" x14ac:dyDescent="0.25">
      <c r="A56" s="21"/>
    </row>
  </sheetData>
  <mergeCells count="1">
    <mergeCell ref="A19:H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workbookViewId="0">
      <selection activeCell="M66" sqref="M66"/>
    </sheetView>
  </sheetViews>
  <sheetFormatPr defaultRowHeight="15" x14ac:dyDescent="0.25"/>
  <cols>
    <col min="3" max="3" width="11.5703125" bestFit="1" customWidth="1"/>
    <col min="4" max="4" width="10.28515625" bestFit="1" customWidth="1"/>
    <col min="6" max="6" width="22.7109375" bestFit="1" customWidth="1"/>
    <col min="7" max="7" width="16.85546875" bestFit="1" customWidth="1"/>
    <col min="8" max="8" width="21.7109375" bestFit="1" customWidth="1"/>
    <col min="9" max="9" width="17.5703125" bestFit="1" customWidth="1"/>
    <col min="10" max="12" width="9.42578125" bestFit="1" customWidth="1"/>
    <col min="14" max="14" width="12.28515625" bestFit="1" customWidth="1"/>
  </cols>
  <sheetData>
    <row r="1" spans="1:15" x14ac:dyDescent="0.25">
      <c r="A1" s="18" t="s">
        <v>0</v>
      </c>
      <c r="B1" s="13"/>
      <c r="C1" s="13" t="s">
        <v>1</v>
      </c>
      <c r="D1" s="13" t="s">
        <v>1</v>
      </c>
      <c r="E1" s="13"/>
      <c r="F1" s="31" t="s">
        <v>106</v>
      </c>
      <c r="G1" s="31"/>
      <c r="H1" s="31"/>
      <c r="I1" s="31"/>
      <c r="J1" s="13"/>
      <c r="K1" s="13"/>
      <c r="L1" s="13"/>
      <c r="M1" s="13"/>
      <c r="N1" s="13"/>
      <c r="O1" s="13"/>
    </row>
    <row r="2" spans="1:15" x14ac:dyDescent="0.25">
      <c r="A2" s="19"/>
      <c r="B2" s="13"/>
      <c r="C2" s="13" t="s">
        <v>68</v>
      </c>
      <c r="D2" s="13" t="s">
        <v>69</v>
      </c>
      <c r="E2" s="13"/>
      <c r="F2" s="32" t="s">
        <v>107</v>
      </c>
      <c r="G2" s="32" t="s">
        <v>108</v>
      </c>
      <c r="H2" s="32" t="s">
        <v>109</v>
      </c>
      <c r="I2" s="32" t="s">
        <v>110</v>
      </c>
      <c r="J2" s="13"/>
      <c r="K2" s="13"/>
      <c r="L2" s="13"/>
      <c r="M2" s="13"/>
      <c r="N2" s="13"/>
      <c r="O2" s="13"/>
    </row>
    <row r="3" spans="1:15" x14ac:dyDescent="0.25">
      <c r="A3" s="2" t="s">
        <v>2</v>
      </c>
      <c r="B3" s="3" t="s">
        <v>3</v>
      </c>
      <c r="C3" s="4">
        <v>5.9999999999999997E-7</v>
      </c>
      <c r="D3" s="4">
        <v>6.0999999999999998E-7</v>
      </c>
      <c r="F3" s="20">
        <f>IFERROR(C3*'Damage factors'!$C$17,"")</f>
        <v>3.7010952000000003E-7</v>
      </c>
      <c r="G3" s="20">
        <f>IFERROR(C3*'Damage factors'!$D$17,"")</f>
        <v>7.4338997999999992E-7</v>
      </c>
      <c r="H3" s="20">
        <f>IFERROR(D3*'Damage factors'!$C$17,"")</f>
        <v>3.7627801200000007E-7</v>
      </c>
      <c r="I3" s="20">
        <f>IFERROR(D3*'Damage factors'!$D$17,"")</f>
        <v>7.5577981299999997E-7</v>
      </c>
    </row>
    <row r="4" spans="1:15" x14ac:dyDescent="0.25">
      <c r="A4" s="2" t="s">
        <v>4</v>
      </c>
      <c r="B4" s="3" t="s">
        <v>5</v>
      </c>
      <c r="C4" s="4">
        <v>1.26E-8</v>
      </c>
      <c r="D4" s="4">
        <v>1.416E-7</v>
      </c>
      <c r="F4" s="20">
        <f>IFERROR(C4*'Damage factors'!$C$17,"")</f>
        <v>7.772299920000001E-9</v>
      </c>
      <c r="G4" s="20">
        <f>IFERROR(C4*'Damage factors'!$D$17,"")</f>
        <v>1.5611189579999998E-8</v>
      </c>
      <c r="H4" s="20">
        <f>IFERROR(D4*'Damage factors'!$C$17,"")</f>
        <v>8.7345846720000019E-8</v>
      </c>
      <c r="I4" s="20">
        <f>IFERROR(D4*'Damage factors'!$D$17,"")</f>
        <v>1.7544003527999998E-7</v>
      </c>
    </row>
    <row r="5" spans="1:15" x14ac:dyDescent="0.25">
      <c r="A5" s="2" t="s">
        <v>6</v>
      </c>
      <c r="B5" s="3" t="s">
        <v>7</v>
      </c>
      <c r="C5" s="4">
        <v>2.8000000000000002E-10</v>
      </c>
      <c r="D5" s="4">
        <v>2.8000000000000002E-10</v>
      </c>
      <c r="F5" s="20">
        <f>IFERROR(C5*'Damage factors'!$C$17,"")</f>
        <v>1.7271777600000003E-10</v>
      </c>
      <c r="G5" s="20">
        <f>IFERROR(C5*'Damage factors'!$D$17,"")</f>
        <v>3.4691532399999999E-10</v>
      </c>
      <c r="H5" s="20">
        <f>IFERROR(D5*'Damage factors'!$C$17,"")</f>
        <v>1.7271777600000003E-10</v>
      </c>
      <c r="I5" s="20">
        <f>IFERROR(D5*'Damage factors'!$D$17,"")</f>
        <v>3.4691532399999999E-10</v>
      </c>
      <c r="J5" s="14"/>
      <c r="K5" s="14"/>
      <c r="L5" s="14"/>
    </row>
    <row r="6" spans="1:15" x14ac:dyDescent="0.25">
      <c r="A6" s="2" t="s">
        <v>8</v>
      </c>
      <c r="B6" s="3" t="s">
        <v>9</v>
      </c>
      <c r="C6" s="4">
        <v>1.0999999999999999E-8</v>
      </c>
      <c r="D6" s="4">
        <v>1.0999999999999999E-8</v>
      </c>
      <c r="F6" s="20">
        <f>IFERROR(C6*'Damage factors'!$C$17,"")</f>
        <v>6.7853412000000004E-9</v>
      </c>
      <c r="G6" s="20">
        <f>IFERROR(C6*'Damage factors'!$D$17,"")</f>
        <v>1.3628816299999998E-8</v>
      </c>
      <c r="H6" s="20">
        <f>IFERROR(D6*'Damage factors'!$C$17,"")</f>
        <v>6.7853412000000004E-9</v>
      </c>
      <c r="I6" s="20">
        <f>IFERROR(D6*'Damage factors'!$D$17,"")</f>
        <v>1.3628816299999998E-8</v>
      </c>
      <c r="J6" s="14"/>
      <c r="K6" s="14"/>
      <c r="L6" s="14"/>
    </row>
    <row r="7" spans="1:15" x14ac:dyDescent="0.25">
      <c r="A7" s="2" t="s">
        <v>10</v>
      </c>
      <c r="B7" s="3" t="s">
        <v>11</v>
      </c>
      <c r="C7" s="4">
        <v>7.8999999999999996E-9</v>
      </c>
      <c r="D7" s="4">
        <v>7.8999999999999996E-9</v>
      </c>
      <c r="F7" s="20">
        <f>IFERROR(C7*'Damage factors'!$C$17,"")</f>
        <v>4.8731086800000003E-9</v>
      </c>
      <c r="G7" s="20">
        <f>IFERROR(C7*'Damage factors'!$D$17,"")</f>
        <v>9.7879680699999983E-9</v>
      </c>
      <c r="H7" s="20">
        <f>IFERROR(D7*'Damage factors'!$C$17,"")</f>
        <v>4.8731086800000003E-9</v>
      </c>
      <c r="I7" s="20">
        <f>IFERROR(D7*'Damage factors'!$D$17,"")</f>
        <v>9.7879680699999983E-9</v>
      </c>
      <c r="K7" s="14"/>
    </row>
    <row r="8" spans="1:15" x14ac:dyDescent="0.25">
      <c r="A8" s="2" t="s">
        <v>12</v>
      </c>
      <c r="B8" s="3" t="s">
        <v>13</v>
      </c>
      <c r="C8" s="4">
        <v>1.7999999999999999E-8</v>
      </c>
      <c r="D8" s="4">
        <v>1.7999999999999999E-8</v>
      </c>
      <c r="F8" s="20">
        <f>IFERROR(C8*'Damage factors'!$C$17,"")</f>
        <v>1.1103285600000002E-8</v>
      </c>
      <c r="G8" s="20">
        <f>IFERROR(C8*'Damage factors'!$D$17,"")</f>
        <v>2.2301699399999997E-8</v>
      </c>
      <c r="H8" s="20">
        <f>IFERROR(D8*'Damage factors'!$C$17,"")</f>
        <v>1.1103285600000002E-8</v>
      </c>
      <c r="I8" s="20">
        <f>IFERROR(D8*'Damage factors'!$D$17,"")</f>
        <v>2.2301699399999997E-8</v>
      </c>
      <c r="J8" s="11"/>
      <c r="K8" s="14"/>
      <c r="L8" s="14"/>
    </row>
    <row r="9" spans="1:15" x14ac:dyDescent="0.25">
      <c r="A9" s="2" t="s">
        <v>14</v>
      </c>
      <c r="B9" s="3" t="s">
        <v>15</v>
      </c>
      <c r="C9" s="4">
        <v>9.4199999999999998E-12</v>
      </c>
      <c r="D9" s="4">
        <v>9.4199999999999998E-12</v>
      </c>
      <c r="F9" s="20">
        <f>IFERROR(C9*'Damage factors'!$C$17,"")</f>
        <v>5.810719464000001E-12</v>
      </c>
      <c r="G9" s="20">
        <f>IFERROR(C9*'Damage factors'!$D$17,"")</f>
        <v>1.1671222685999999E-11</v>
      </c>
      <c r="H9" s="20">
        <f>IFERROR(D9*'Damage factors'!$C$17,"")</f>
        <v>5.810719464000001E-12</v>
      </c>
      <c r="I9" s="20">
        <f>IFERROR(D9*'Damage factors'!$D$17,"")</f>
        <v>1.1671222685999999E-11</v>
      </c>
      <c r="J9" s="11"/>
      <c r="K9" s="11"/>
      <c r="L9" s="11"/>
    </row>
    <row r="10" spans="1:15" x14ac:dyDescent="0.25">
      <c r="A10" s="2" t="s">
        <v>16</v>
      </c>
      <c r="B10" s="3" t="s">
        <v>17</v>
      </c>
      <c r="C10" s="4">
        <v>1.15E-7</v>
      </c>
      <c r="D10" s="4">
        <v>2.2750000000000002E-6</v>
      </c>
      <c r="F10" s="20">
        <f>IFERROR(C10*'Damage factors'!$C$17,"")</f>
        <v>7.0937658000000013E-8</v>
      </c>
      <c r="G10" s="20">
        <f>IFERROR(C10*'Damage factors'!$D$17,"")</f>
        <v>1.4248307949999999E-7</v>
      </c>
      <c r="H10" s="20">
        <f>IFERROR(D10*'Damage factors'!$C$17,"")</f>
        <v>1.4033319300000004E-6</v>
      </c>
      <c r="I10" s="20">
        <f>IFERROR(D10*'Damage factors'!$D$17,"")</f>
        <v>2.8186870074999999E-6</v>
      </c>
      <c r="J10" s="11"/>
      <c r="K10" s="11"/>
      <c r="L10" s="11"/>
    </row>
    <row r="11" spans="1:15" x14ac:dyDescent="0.25">
      <c r="A11" s="2" t="s">
        <v>18</v>
      </c>
      <c r="B11" s="3" t="s">
        <v>19</v>
      </c>
      <c r="C11" s="4">
        <v>1E-10</v>
      </c>
      <c r="D11" s="4">
        <v>1E-10</v>
      </c>
      <c r="F11" s="20">
        <f>IFERROR(C11*'Damage factors'!$C$17,"")</f>
        <v>6.168492000000001E-11</v>
      </c>
      <c r="G11" s="20">
        <f>IFERROR(C11*'Damage factors'!$D$17,"")</f>
        <v>1.2389832999999999E-10</v>
      </c>
      <c r="H11" s="20">
        <f>IFERROR(D11*'Damage factors'!$C$17,"")</f>
        <v>6.168492000000001E-11</v>
      </c>
      <c r="I11" s="20">
        <f>IFERROR(D11*'Damage factors'!$D$17,"")</f>
        <v>1.2389832999999999E-10</v>
      </c>
      <c r="J11" s="11"/>
      <c r="K11" s="11"/>
      <c r="L11" s="11"/>
    </row>
    <row r="12" spans="1:15" x14ac:dyDescent="0.25">
      <c r="A12" s="2" t="s">
        <v>20</v>
      </c>
      <c r="B12" s="3" t="s">
        <v>21</v>
      </c>
      <c r="C12" s="4">
        <v>6.2000000000000002E-12</v>
      </c>
      <c r="D12" s="4">
        <v>6.2000000000000002E-12</v>
      </c>
      <c r="F12" s="20">
        <f>IFERROR(C12*'Damage factors'!$C$17,"")</f>
        <v>3.8244650400000004E-12</v>
      </c>
      <c r="G12" s="20">
        <f>IFERROR(C12*'Damage factors'!$D$17,"")</f>
        <v>7.6816964599999995E-12</v>
      </c>
      <c r="H12" s="20">
        <f>IFERROR(D12*'Damage factors'!$C$17,"")</f>
        <v>3.8244650400000004E-12</v>
      </c>
      <c r="I12" s="20">
        <f>IFERROR(D12*'Damage factors'!$D$17,"")</f>
        <v>7.6816964599999995E-12</v>
      </c>
    </row>
    <row r="13" spans="1:15" x14ac:dyDescent="0.25">
      <c r="A13" s="2" t="s">
        <v>22</v>
      </c>
      <c r="B13" s="3" t="s">
        <v>23</v>
      </c>
      <c r="C13" s="4">
        <v>9.3300000000000004E-14</v>
      </c>
      <c r="D13" s="4">
        <v>9.3300000000000004E-14</v>
      </c>
      <c r="F13" s="20">
        <f>IFERROR(C13*'Damage factors'!$C$17,"")</f>
        <v>5.7552030360000011E-14</v>
      </c>
      <c r="G13" s="20">
        <f>IFERROR(C13*'Damage factors'!$D$17,"")</f>
        <v>1.1559714189E-13</v>
      </c>
      <c r="H13" s="20">
        <f>IFERROR(D13*'Damage factors'!$C$17,"")</f>
        <v>5.7552030360000011E-14</v>
      </c>
      <c r="I13" s="20">
        <f>IFERROR(D13*'Damage factors'!$D$17,"")</f>
        <v>1.1559714189E-13</v>
      </c>
    </row>
    <row r="14" spans="1:15" x14ac:dyDescent="0.25">
      <c r="A14" s="2" t="s">
        <v>24</v>
      </c>
      <c r="B14" s="5" t="s">
        <v>25</v>
      </c>
      <c r="C14" s="4">
        <v>1.0000000000000003E-9</v>
      </c>
      <c r="D14" s="4">
        <v>1.0000000000000003E-9</v>
      </c>
      <c r="F14" s="20">
        <f>IFERROR(C14*'Damage factors'!$C$17,"")</f>
        <v>6.1684920000000026E-10</v>
      </c>
      <c r="G14" s="20">
        <f>IFERROR(C14*'Damage factors'!$D$17,"")</f>
        <v>1.2389833000000002E-9</v>
      </c>
      <c r="H14" s="20">
        <f>IFERROR(D14*'Damage factors'!$C$17,"")</f>
        <v>6.1684920000000026E-10</v>
      </c>
      <c r="I14" s="20">
        <f>IFERROR(D14*'Damage factors'!$D$17,"")</f>
        <v>1.2389833000000002E-9</v>
      </c>
    </row>
    <row r="15" spans="1:15" x14ac:dyDescent="0.25">
      <c r="A15" s="2" t="s">
        <v>27</v>
      </c>
      <c r="B15" s="3" t="s">
        <v>28</v>
      </c>
      <c r="C15" s="4">
        <v>1.0000000000000003E-9</v>
      </c>
      <c r="D15" s="4">
        <v>1.0000000000000003E-9</v>
      </c>
      <c r="F15" s="20">
        <f>IFERROR(C15*'Damage factors'!$C$17,"")</f>
        <v>6.1684920000000026E-10</v>
      </c>
      <c r="G15" s="20">
        <f>IFERROR(C15*'Damage factors'!$D$17,"")</f>
        <v>1.2389833000000002E-9</v>
      </c>
      <c r="H15" s="20">
        <f>IFERROR(D15*'Damage factors'!$C$17,"")</f>
        <v>6.1684920000000026E-10</v>
      </c>
      <c r="I15" s="20">
        <f>IFERROR(D15*'Damage factors'!$D$17,"")</f>
        <v>1.2389833000000002E-9</v>
      </c>
    </row>
    <row r="16" spans="1:15" x14ac:dyDescent="0.25">
      <c r="A16" s="2" t="s">
        <v>29</v>
      </c>
      <c r="B16" s="3" t="s">
        <v>30</v>
      </c>
      <c r="C16" s="4" t="s">
        <v>26</v>
      </c>
      <c r="D16" s="12">
        <v>5.5000000000000003E-8</v>
      </c>
      <c r="F16" s="20">
        <v>0</v>
      </c>
      <c r="G16" s="20">
        <v>0</v>
      </c>
      <c r="H16" s="20">
        <f>IFERROR(D16*'Damage factors'!$C$17,"")</f>
        <v>3.3926706000000009E-8</v>
      </c>
      <c r="I16" s="20">
        <f>IFERROR(D16*'Damage factors'!$D$17,"")</f>
        <v>6.8144081499999996E-8</v>
      </c>
    </row>
    <row r="17" spans="1:9" x14ac:dyDescent="0.25">
      <c r="A17" s="2" t="s">
        <v>31</v>
      </c>
      <c r="B17" s="3" t="s">
        <v>32</v>
      </c>
      <c r="C17" s="4" t="s">
        <v>26</v>
      </c>
      <c r="D17" s="4">
        <v>4.3999999999999997E-8</v>
      </c>
      <c r="F17" s="20">
        <v>0</v>
      </c>
      <c r="G17" s="20">
        <v>0</v>
      </c>
      <c r="H17" s="20">
        <f>IFERROR(D17*'Damage factors'!$C$17,"")</f>
        <v>2.7141364800000002E-8</v>
      </c>
      <c r="I17" s="20">
        <f>IFERROR(D17*'Damage factors'!$D$17,"")</f>
        <v>5.4515265199999994E-8</v>
      </c>
    </row>
    <row r="18" spans="1:9" x14ac:dyDescent="0.25">
      <c r="A18" s="6" t="s">
        <v>33</v>
      </c>
      <c r="B18" s="3"/>
      <c r="C18" s="4">
        <v>3.4999999999999998E-7</v>
      </c>
      <c r="D18" s="4">
        <v>3.4999999999999998E-7</v>
      </c>
      <c r="F18" s="20">
        <f>IFERROR(C18*'Damage factors'!$C$17,"")</f>
        <v>2.1589722000000002E-7</v>
      </c>
      <c r="G18" s="20">
        <f>IFERROR(C18*'Damage factors'!$D$17,"")</f>
        <v>4.3364415499999994E-7</v>
      </c>
      <c r="H18" s="20">
        <f>IFERROR(D18*'Damage factors'!$C$17,"")</f>
        <v>2.1589722000000002E-7</v>
      </c>
      <c r="I18" s="20">
        <f>IFERROR(D18*'Damage factors'!$D$17,"")</f>
        <v>4.3364415499999994E-7</v>
      </c>
    </row>
    <row r="19" spans="1:9" x14ac:dyDescent="0.25">
      <c r="A19" s="2" t="s">
        <v>34</v>
      </c>
      <c r="B19" s="3" t="s">
        <v>35</v>
      </c>
      <c r="C19" s="4" t="s">
        <v>26</v>
      </c>
      <c r="D19" s="4">
        <v>6E-10</v>
      </c>
      <c r="F19" s="20">
        <v>0</v>
      </c>
      <c r="G19" s="20">
        <v>0</v>
      </c>
      <c r="H19" s="20">
        <f>IFERROR(D19*'Damage factors'!$C$17,"")</f>
        <v>3.7010952000000006E-10</v>
      </c>
      <c r="I19" s="20">
        <f>IFERROR(D19*'Damage factors'!$D$17,"")</f>
        <v>7.4338997999999997E-10</v>
      </c>
    </row>
    <row r="20" spans="1:9" x14ac:dyDescent="0.25">
      <c r="A20" s="2" t="s">
        <v>36</v>
      </c>
      <c r="B20" s="3" t="s">
        <v>37</v>
      </c>
      <c r="C20" s="4">
        <v>1.6E-11</v>
      </c>
      <c r="D20" s="4">
        <v>1.6E-11</v>
      </c>
      <c r="F20" s="20">
        <f>IFERROR(C20*'Damage factors'!$C$17,"")</f>
        <v>9.8695872000000014E-12</v>
      </c>
      <c r="G20" s="20">
        <f>IFERROR(C20*'Damage factors'!$D$17,"")</f>
        <v>1.9823732799999999E-11</v>
      </c>
      <c r="H20" s="20">
        <f>IFERROR(D20*'Damage factors'!$C$17,"")</f>
        <v>9.8695872000000014E-12</v>
      </c>
      <c r="I20" s="20">
        <f>IFERROR(D20*'Damage factors'!$D$17,"")</f>
        <v>1.9823732799999999E-11</v>
      </c>
    </row>
    <row r="21" spans="1:9" x14ac:dyDescent="0.25">
      <c r="A21" s="2" t="s">
        <v>38</v>
      </c>
      <c r="B21" s="3" t="s">
        <v>39</v>
      </c>
      <c r="C21" s="4">
        <v>1.1000000000000001E-9</v>
      </c>
      <c r="D21" s="4">
        <v>1.1000000000000001E-9</v>
      </c>
      <c r="F21" s="20">
        <f>IFERROR(C21*'Damage factors'!$C$17,"")</f>
        <v>6.7853412000000019E-10</v>
      </c>
      <c r="G21" s="20">
        <f>IFERROR(C21*'Damage factors'!$D$17,"")</f>
        <v>1.36288163E-9</v>
      </c>
      <c r="H21" s="20">
        <f>IFERROR(D21*'Damage factors'!$C$17,"")</f>
        <v>6.7853412000000019E-10</v>
      </c>
      <c r="I21" s="20">
        <f>IFERROR(D21*'Damage factors'!$D$17,"")</f>
        <v>1.36288163E-9</v>
      </c>
    </row>
    <row r="22" spans="1:9" x14ac:dyDescent="0.25">
      <c r="A22" s="2" t="s">
        <v>40</v>
      </c>
      <c r="B22" s="3" t="s">
        <v>41</v>
      </c>
      <c r="C22" s="4">
        <v>2.7E-8</v>
      </c>
      <c r="D22" s="4">
        <v>2.7E-8</v>
      </c>
      <c r="F22" s="20">
        <f>IFERROR(C22*'Damage factors'!$C$17,"")</f>
        <v>1.6654928400000003E-8</v>
      </c>
      <c r="G22" s="20">
        <f>IFERROR(C22*'Damage factors'!$D$17,"")</f>
        <v>3.3452549099999995E-8</v>
      </c>
      <c r="H22" s="20">
        <f>IFERROR(D22*'Damage factors'!$C$17,"")</f>
        <v>1.6654928400000003E-8</v>
      </c>
      <c r="I22" s="20">
        <f>IFERROR(D22*'Damage factors'!$D$17,"")</f>
        <v>3.3452549099999995E-8</v>
      </c>
    </row>
    <row r="23" spans="1:9" x14ac:dyDescent="0.25">
      <c r="A23" s="7" t="s">
        <v>42</v>
      </c>
      <c r="B23" s="5" t="s">
        <v>43</v>
      </c>
      <c r="C23" s="4">
        <v>1.2999999999999999E-8</v>
      </c>
      <c r="D23" s="4">
        <v>1.2999999999999999E-8</v>
      </c>
      <c r="F23" s="20">
        <f>IFERROR(C23*'Damage factors'!$C$17,"")</f>
        <v>8.0190395999999999E-9</v>
      </c>
      <c r="G23" s="20">
        <f>IFERROR(C23*'Damage factors'!$D$17,"")</f>
        <v>1.6106782899999999E-8</v>
      </c>
      <c r="H23" s="20">
        <f>IFERROR(D23*'Damage factors'!$C$17,"")</f>
        <v>8.0190395999999999E-9</v>
      </c>
      <c r="I23" s="20">
        <f>IFERROR(D23*'Damage factors'!$D$17,"")</f>
        <v>1.6106782899999999E-8</v>
      </c>
    </row>
    <row r="24" spans="1:9" x14ac:dyDescent="0.25">
      <c r="A24" s="7" t="s">
        <v>44</v>
      </c>
      <c r="B24" s="3" t="s">
        <v>45</v>
      </c>
      <c r="C24" s="4" t="s">
        <v>26</v>
      </c>
      <c r="D24" s="15">
        <v>2.9999999999999997E-8</v>
      </c>
      <c r="F24" s="20">
        <v>0</v>
      </c>
      <c r="G24" s="20">
        <v>0</v>
      </c>
      <c r="H24" s="20">
        <f>IFERROR(D24*'Damage factors'!$C$17,"")</f>
        <v>1.8505476000000002E-8</v>
      </c>
      <c r="I24" s="20">
        <f>IFERROR(D24*'Damage factors'!$D$17,"")</f>
        <v>3.716949899999999E-8</v>
      </c>
    </row>
    <row r="25" spans="1:9" x14ac:dyDescent="0.25">
      <c r="A25" s="2" t="s">
        <v>46</v>
      </c>
      <c r="B25" s="3" t="s">
        <v>47</v>
      </c>
      <c r="C25" s="4" t="s">
        <v>26</v>
      </c>
      <c r="D25" s="15">
        <v>6.4000000000000004E-8</v>
      </c>
      <c r="F25" s="20">
        <v>0</v>
      </c>
      <c r="G25" s="20">
        <v>0</v>
      </c>
      <c r="H25" s="20">
        <f>IFERROR(D25*'Damage factors'!$C$17,"")</f>
        <v>3.947834880000001E-8</v>
      </c>
      <c r="I25" s="20">
        <f>IFERROR(D25*'Damage factors'!$D$17,"")</f>
        <v>7.9294931200000001E-8</v>
      </c>
    </row>
    <row r="26" spans="1:9" x14ac:dyDescent="0.25">
      <c r="A26" s="2" t="s">
        <v>48</v>
      </c>
      <c r="B26" s="3" t="s">
        <v>49</v>
      </c>
      <c r="C26" s="4" t="s">
        <v>26</v>
      </c>
      <c r="D26" s="15">
        <v>1.4E-8</v>
      </c>
      <c r="F26" s="20">
        <v>0</v>
      </c>
      <c r="G26" s="20">
        <v>0</v>
      </c>
      <c r="H26" s="20">
        <f>IFERROR(D26*'Damage factors'!$C$17,"")</f>
        <v>8.6358888000000013E-9</v>
      </c>
      <c r="I26" s="20">
        <f>IFERROR(D26*'Damage factors'!$D$17,"")</f>
        <v>1.7345766199999997E-8</v>
      </c>
    </row>
    <row r="27" spans="1:9" x14ac:dyDescent="0.25">
      <c r="A27" s="2" t="s">
        <v>50</v>
      </c>
      <c r="B27" s="3" t="s">
        <v>51</v>
      </c>
      <c r="C27" s="4" t="s">
        <v>26</v>
      </c>
      <c r="D27" s="15">
        <v>5.4000000000000004E-9</v>
      </c>
      <c r="F27" s="20">
        <v>0</v>
      </c>
      <c r="G27" s="20">
        <v>0</v>
      </c>
      <c r="H27" s="20">
        <f>IFERROR(D27*'Damage factors'!$C$17,"")</f>
        <v>3.3309856800000009E-9</v>
      </c>
      <c r="I27" s="20">
        <f>IFERROR(D27*'Damage factors'!$D$17,"")</f>
        <v>6.6905098199999999E-9</v>
      </c>
    </row>
    <row r="28" spans="1:9" x14ac:dyDescent="0.25">
      <c r="A28" s="2" t="s">
        <v>52</v>
      </c>
      <c r="B28" s="3" t="s">
        <v>53</v>
      </c>
      <c r="C28" s="4">
        <v>9.4000000000000003E-14</v>
      </c>
      <c r="D28" s="4">
        <v>9.4000000000000003E-14</v>
      </c>
      <c r="F28" s="20">
        <f>IFERROR(C28*'Damage factors'!$C$17,"")</f>
        <v>5.7983824800000014E-14</v>
      </c>
      <c r="G28" s="20">
        <f>IFERROR(C28*'Damage factors'!$D$17,"")</f>
        <v>1.1646443020000001E-13</v>
      </c>
      <c r="H28" s="20">
        <f>IFERROR(D28*'Damage factors'!$C$17,"")</f>
        <v>5.7983824800000014E-14</v>
      </c>
      <c r="I28" s="20">
        <f>IFERROR(D28*'Damage factors'!$D$17,"")</f>
        <v>1.1646443020000001E-13</v>
      </c>
    </row>
    <row r="29" spans="1:9" x14ac:dyDescent="0.25">
      <c r="A29" s="1" t="s">
        <v>54</v>
      </c>
      <c r="B29" s="8"/>
      <c r="C29" s="9"/>
      <c r="D29" s="9"/>
      <c r="F29" s="20"/>
      <c r="G29" s="20"/>
      <c r="H29" s="20"/>
      <c r="I29" s="20"/>
    </row>
    <row r="30" spans="1:9" x14ac:dyDescent="0.25">
      <c r="A30" s="2" t="s">
        <v>55</v>
      </c>
      <c r="B30" s="3" t="s">
        <v>56</v>
      </c>
      <c r="C30" s="4">
        <v>3.3E-10</v>
      </c>
      <c r="D30" s="4">
        <v>3.3E-10</v>
      </c>
      <c r="F30" s="20">
        <f>IFERROR(C30*'Damage factors'!$C$17,"")</f>
        <v>2.0356023600000003E-10</v>
      </c>
      <c r="G30" s="20">
        <f>IFERROR(C30*'Damage factors'!$D$17,"")</f>
        <v>4.0886448899999997E-10</v>
      </c>
      <c r="H30" s="20">
        <f>IFERROR(D30*'Damage factors'!$C$17,"")</f>
        <v>2.0356023600000003E-10</v>
      </c>
      <c r="I30" s="20">
        <f>IFERROR(D30*'Damage factors'!$D$17,"")</f>
        <v>4.0886448899999997E-10</v>
      </c>
    </row>
    <row r="31" spans="1:9" x14ac:dyDescent="0.25">
      <c r="A31" s="2" t="s">
        <v>2</v>
      </c>
      <c r="B31" s="3" t="s">
        <v>3</v>
      </c>
      <c r="C31" s="4">
        <v>3.8000000000000004E-11</v>
      </c>
      <c r="D31" s="4">
        <v>4.0000000000000004E-11</v>
      </c>
      <c r="F31" s="20">
        <f>IFERROR(C31*'Damage factors'!$C$17,"")</f>
        <v>2.3440269600000006E-11</v>
      </c>
      <c r="G31" s="20">
        <f>IFERROR(C31*'Damage factors'!$D$17,"")</f>
        <v>4.70813654E-11</v>
      </c>
      <c r="H31" s="20">
        <f>IFERROR(D31*'Damage factors'!$C$17,"")</f>
        <v>2.4673968000000007E-11</v>
      </c>
      <c r="I31" s="20">
        <f>IFERROR(D31*'Damage factors'!$D$17,"")</f>
        <v>4.9559332000000003E-11</v>
      </c>
    </row>
    <row r="32" spans="1:9" x14ac:dyDescent="0.25">
      <c r="A32" s="2" t="s">
        <v>4</v>
      </c>
      <c r="B32" s="3" t="s">
        <v>5</v>
      </c>
      <c r="C32" s="4">
        <v>6.7000000000000001E-11</v>
      </c>
      <c r="D32" s="4">
        <v>1.4000000000000001E-10</v>
      </c>
      <c r="F32" s="20">
        <f>IFERROR(C32*'Damage factors'!$C$17,"")</f>
        <v>4.132889640000001E-11</v>
      </c>
      <c r="G32" s="20">
        <f>IFERROR(C32*'Damage factors'!$D$17,"")</f>
        <v>8.3011881099999996E-11</v>
      </c>
      <c r="H32" s="20">
        <f>IFERROR(D32*'Damage factors'!$C$17,"")</f>
        <v>8.6358888000000017E-11</v>
      </c>
      <c r="I32" s="20">
        <f>IFERROR(D32*'Damage factors'!$D$17,"")</f>
        <v>1.73457662E-10</v>
      </c>
    </row>
    <row r="33" spans="1:9" x14ac:dyDescent="0.25">
      <c r="A33" s="2" t="s">
        <v>6</v>
      </c>
      <c r="B33" s="3" t="s">
        <v>7</v>
      </c>
      <c r="C33" s="4">
        <v>2.7E-11</v>
      </c>
      <c r="D33" s="4">
        <v>2.7E-11</v>
      </c>
      <c r="F33" s="20">
        <f>IFERROR(C33*'Damage factors'!$C$17,"")</f>
        <v>1.6654928400000004E-11</v>
      </c>
      <c r="G33" s="20">
        <f>IFERROR(C33*'Damage factors'!$D$17,"")</f>
        <v>3.34525491E-11</v>
      </c>
      <c r="H33" s="20">
        <f>IFERROR(D33*'Damage factors'!$C$17,"")</f>
        <v>1.6654928400000004E-11</v>
      </c>
      <c r="I33" s="20">
        <f>IFERROR(D33*'Damage factors'!$D$17,"")</f>
        <v>3.34525491E-11</v>
      </c>
    </row>
    <row r="34" spans="1:9" x14ac:dyDescent="0.25">
      <c r="A34" s="2" t="s">
        <v>8</v>
      </c>
      <c r="B34" s="3" t="s">
        <v>9</v>
      </c>
      <c r="C34" s="4">
        <v>2.9000000000000002E-8</v>
      </c>
      <c r="D34" s="4">
        <v>2.9000000000000002E-8</v>
      </c>
      <c r="F34" s="20">
        <f>IFERROR(C34*'Damage factors'!$C$17,"")</f>
        <v>1.7888626800000002E-8</v>
      </c>
      <c r="G34" s="20">
        <f>IFERROR(C34*'Damage factors'!$D$17,"")</f>
        <v>3.5930515699999999E-8</v>
      </c>
      <c r="H34" s="20">
        <f>IFERROR(D34*'Damage factors'!$C$17,"")</f>
        <v>1.7888626800000002E-8</v>
      </c>
      <c r="I34" s="20">
        <f>IFERROR(D34*'Damage factors'!$D$17,"")</f>
        <v>3.5930515699999999E-8</v>
      </c>
    </row>
    <row r="35" spans="1:9" x14ac:dyDescent="0.25">
      <c r="A35" s="2" t="s">
        <v>10</v>
      </c>
      <c r="B35" s="3" t="s">
        <v>11</v>
      </c>
      <c r="C35" s="4">
        <v>9.5000000000000004E-8</v>
      </c>
      <c r="D35" s="4">
        <v>9.5000000000000004E-8</v>
      </c>
      <c r="F35" s="20">
        <f>IFERROR(C35*'Damage factors'!$C$17,"")</f>
        <v>5.8600674000000012E-8</v>
      </c>
      <c r="G35" s="20">
        <f>IFERROR(C35*'Damage factors'!$D$17,"")</f>
        <v>1.177034135E-7</v>
      </c>
      <c r="H35" s="20">
        <f>IFERROR(D35*'Damage factors'!$C$17,"")</f>
        <v>5.8600674000000012E-8</v>
      </c>
      <c r="I35" s="20">
        <f>IFERROR(D35*'Damage factors'!$D$17,"")</f>
        <v>1.177034135E-7</v>
      </c>
    </row>
    <row r="36" spans="1:9" x14ac:dyDescent="0.25">
      <c r="A36" s="7" t="s">
        <v>12</v>
      </c>
      <c r="B36" s="3" t="s">
        <v>13</v>
      </c>
      <c r="C36" s="4">
        <v>1.0999999999999999E-7</v>
      </c>
      <c r="D36" s="4">
        <v>1.0999999999999999E-7</v>
      </c>
      <c r="F36" s="20">
        <f>IFERROR(C36*'Damage factors'!$C$17,"")</f>
        <v>6.7853412000000004E-8</v>
      </c>
      <c r="G36" s="20">
        <f>IFERROR(C36*'Damage factors'!$D$17,"")</f>
        <v>1.3628816299999999E-7</v>
      </c>
      <c r="H36" s="20">
        <f>IFERROR(D36*'Damage factors'!$C$17,"")</f>
        <v>6.7853412000000004E-8</v>
      </c>
      <c r="I36" s="20">
        <f>IFERROR(D36*'Damage factors'!$D$17,"")</f>
        <v>1.3628816299999999E-7</v>
      </c>
    </row>
    <row r="37" spans="1:9" x14ac:dyDescent="0.25">
      <c r="A37" s="7" t="s">
        <v>14</v>
      </c>
      <c r="B37" s="5" t="s">
        <v>15</v>
      </c>
      <c r="C37" s="4">
        <v>4.5299999999999999E-13</v>
      </c>
      <c r="D37" s="4">
        <v>4.5299999999999999E-13</v>
      </c>
      <c r="F37" s="20">
        <f>IFERROR(C37*'Damage factors'!$C$17,"")</f>
        <v>2.7943268760000004E-13</v>
      </c>
      <c r="G37" s="20">
        <f>IFERROR(C37*'Damage factors'!$D$17,"")</f>
        <v>5.6125943489999993E-13</v>
      </c>
      <c r="H37" s="20">
        <f>IFERROR(D37*'Damage factors'!$C$17,"")</f>
        <v>2.7943268760000004E-13</v>
      </c>
      <c r="I37" s="20">
        <f>IFERROR(D37*'Damage factors'!$D$17,"")</f>
        <v>5.6125943489999993E-13</v>
      </c>
    </row>
    <row r="38" spans="1:9" x14ac:dyDescent="0.25">
      <c r="A38" s="7" t="s">
        <v>16</v>
      </c>
      <c r="B38" s="3" t="s">
        <v>17</v>
      </c>
      <c r="C38" s="4">
        <v>3.1600000000000003E-9</v>
      </c>
      <c r="D38" s="4">
        <v>1.7098999999999999E-6</v>
      </c>
      <c r="F38" s="20">
        <f>IFERROR(C38*'Damage factors'!$C$17,"")</f>
        <v>1.9492434720000004E-9</v>
      </c>
      <c r="G38" s="20">
        <f>IFERROR(C38*'Damage factors'!$D$17,"")</f>
        <v>3.915187228E-9</v>
      </c>
      <c r="H38" s="20">
        <f>IFERROR(D38*'Damage factors'!$C$17,"")</f>
        <v>1.0547504470800001E-6</v>
      </c>
      <c r="I38" s="20">
        <f>IFERROR(D38*'Damage factors'!$D$17,"")</f>
        <v>2.1185375446699996E-6</v>
      </c>
    </row>
    <row r="39" spans="1:9" x14ac:dyDescent="0.25">
      <c r="A39" s="7" t="s">
        <v>18</v>
      </c>
      <c r="B39" s="3" t="s">
        <v>19</v>
      </c>
      <c r="C39" s="4">
        <v>3.3E-10</v>
      </c>
      <c r="D39" s="4">
        <v>3.3E-10</v>
      </c>
      <c r="F39" s="20">
        <f>IFERROR(C39*'Damage factors'!$C$17,"")</f>
        <v>2.0356023600000003E-10</v>
      </c>
      <c r="G39" s="20">
        <f>IFERROR(C39*'Damage factors'!$D$17,"")</f>
        <v>4.0886448899999997E-10</v>
      </c>
      <c r="H39" s="20">
        <f>IFERROR(D39*'Damage factors'!$C$17,"")</f>
        <v>2.0356023600000003E-10</v>
      </c>
      <c r="I39" s="20">
        <f>IFERROR(D39*'Damage factors'!$D$17,"")</f>
        <v>4.0886448899999997E-10</v>
      </c>
    </row>
    <row r="40" spans="1:9" x14ac:dyDescent="0.25">
      <c r="A40" s="7" t="s">
        <v>57</v>
      </c>
      <c r="B40" s="3" t="s">
        <v>58</v>
      </c>
      <c r="C40" s="4">
        <v>2.1E-10</v>
      </c>
      <c r="D40" s="4">
        <v>2.1E-10</v>
      </c>
      <c r="F40" s="20">
        <f>IFERROR(C40*'Damage factors'!$C$17,"")</f>
        <v>1.2953833200000002E-10</v>
      </c>
      <c r="G40" s="20">
        <f>IFERROR(C40*'Damage factors'!$D$17,"")</f>
        <v>2.6018649299999997E-10</v>
      </c>
      <c r="H40" s="20">
        <f>IFERROR(D40*'Damage factors'!$C$17,"")</f>
        <v>1.2953833200000002E-10</v>
      </c>
      <c r="I40" s="20">
        <f>IFERROR(D40*'Damage factors'!$D$17,"")</f>
        <v>2.6018649299999997E-10</v>
      </c>
    </row>
    <row r="41" spans="1:9" x14ac:dyDescent="0.25">
      <c r="A41" s="7" t="s">
        <v>33</v>
      </c>
      <c r="B41" s="3"/>
      <c r="C41" s="4">
        <v>4.1000000000000007E-12</v>
      </c>
      <c r="D41" s="4">
        <v>4.5999999999999998E-12</v>
      </c>
      <c r="F41" s="20">
        <f>IFERROR(C41*'Damage factors'!$C$17,"")</f>
        <v>2.5290817200000007E-12</v>
      </c>
      <c r="G41" s="20">
        <f>IFERROR(C41*'Damage factors'!$D$17,"")</f>
        <v>5.0798315300000005E-12</v>
      </c>
      <c r="H41" s="20">
        <f>IFERROR(D41*'Damage factors'!$C$17,"")</f>
        <v>2.8375063200000002E-12</v>
      </c>
      <c r="I41" s="20">
        <f>IFERROR(D41*'Damage factors'!$D$17,"")</f>
        <v>5.6993231799999996E-12</v>
      </c>
    </row>
    <row r="42" spans="1:9" x14ac:dyDescent="0.25">
      <c r="A42" s="7" t="s">
        <v>34</v>
      </c>
      <c r="B42" s="3" t="s">
        <v>35</v>
      </c>
      <c r="C42" s="4" t="s">
        <v>26</v>
      </c>
      <c r="D42" s="4">
        <v>8.5000000000000004E-11</v>
      </c>
      <c r="F42" s="20">
        <v>0</v>
      </c>
      <c r="G42" s="20">
        <v>0</v>
      </c>
      <c r="H42" s="20">
        <f>IFERROR(D42*'Damage factors'!$C$17,"")</f>
        <v>5.2432182000000013E-11</v>
      </c>
      <c r="I42" s="20">
        <f>IFERROR(D42*'Damage factors'!$D$17,"")</f>
        <v>1.0531358049999999E-10</v>
      </c>
    </row>
    <row r="43" spans="1:9" x14ac:dyDescent="0.25">
      <c r="A43" s="7" t="s">
        <v>38</v>
      </c>
      <c r="B43" s="3" t="s">
        <v>39</v>
      </c>
      <c r="C43" s="4">
        <v>2.6000000000000002E-12</v>
      </c>
      <c r="D43" s="4">
        <v>2.6000000000000002E-12</v>
      </c>
      <c r="F43" s="20">
        <f>IFERROR(C43*'Damage factors'!$C$17,"")</f>
        <v>1.6038079200000004E-12</v>
      </c>
      <c r="G43" s="20">
        <f>IFERROR(C43*'Damage factors'!$D$17,"")</f>
        <v>3.2213565800000002E-12</v>
      </c>
      <c r="H43" s="20">
        <f>IFERROR(D43*'Damage factors'!$C$17,"")</f>
        <v>1.6038079200000004E-12</v>
      </c>
      <c r="I43" s="20">
        <f>IFERROR(D43*'Damage factors'!$D$17,"")</f>
        <v>3.2213565800000002E-12</v>
      </c>
    </row>
    <row r="44" spans="1:9" x14ac:dyDescent="0.25">
      <c r="A44" s="7" t="s">
        <v>59</v>
      </c>
      <c r="B44" s="3" t="s">
        <v>60</v>
      </c>
      <c r="C44" s="4">
        <v>5.4E-10</v>
      </c>
      <c r="D44" s="4">
        <v>5.4E-10</v>
      </c>
      <c r="F44" s="20">
        <f>IFERROR(C44*'Damage factors'!$C$17,"")</f>
        <v>3.3309856800000007E-10</v>
      </c>
      <c r="G44" s="20">
        <f>IFERROR(C44*'Damage factors'!$D$17,"")</f>
        <v>6.6905098199999999E-10</v>
      </c>
      <c r="H44" s="20">
        <f>IFERROR(D44*'Damage factors'!$C$17,"")</f>
        <v>3.3309856800000007E-10</v>
      </c>
      <c r="I44" s="20">
        <f>IFERROR(D44*'Damage factors'!$D$17,"")</f>
        <v>6.6905098199999999E-10</v>
      </c>
    </row>
    <row r="45" spans="1:9" x14ac:dyDescent="0.25">
      <c r="A45" s="7" t="s">
        <v>40</v>
      </c>
      <c r="B45" s="3" t="s">
        <v>41</v>
      </c>
      <c r="C45" s="4">
        <v>2.7E-10</v>
      </c>
      <c r="D45" s="4">
        <v>3.1000000000000002E-10</v>
      </c>
      <c r="F45" s="20">
        <f>IFERROR(C45*'Damage factors'!$C$17,"")</f>
        <v>1.6654928400000004E-10</v>
      </c>
      <c r="G45" s="20">
        <f>IFERROR(C45*'Damage factors'!$D$17,"")</f>
        <v>3.34525491E-10</v>
      </c>
      <c r="H45" s="20">
        <f>IFERROR(D45*'Damage factors'!$C$17,"")</f>
        <v>1.9122325200000003E-10</v>
      </c>
      <c r="I45" s="20">
        <f>IFERROR(D45*'Damage factors'!$D$17,"")</f>
        <v>3.8408482299999998E-10</v>
      </c>
    </row>
    <row r="46" spans="1:9" x14ac:dyDescent="0.25">
      <c r="A46" s="7" t="s">
        <v>42</v>
      </c>
      <c r="B46" s="3" t="s">
        <v>43</v>
      </c>
      <c r="C46" s="4">
        <v>3.4000000000000001E-10</v>
      </c>
      <c r="D46" s="4">
        <v>3.4000000000000001E-10</v>
      </c>
      <c r="F46" s="20">
        <f>IFERROR(C46*'Damage factors'!$C$17,"")</f>
        <v>2.0972872800000005E-10</v>
      </c>
      <c r="G46" s="20">
        <f>IFERROR(C46*'Damage factors'!$D$17,"")</f>
        <v>4.2125432199999997E-10</v>
      </c>
      <c r="H46" s="20">
        <f>IFERROR(D46*'Damage factors'!$C$17,"")</f>
        <v>2.0972872800000005E-10</v>
      </c>
      <c r="I46" s="20">
        <f>IFERROR(D46*'Damage factors'!$D$17,"")</f>
        <v>4.2125432199999997E-10</v>
      </c>
    </row>
    <row r="47" spans="1:9" x14ac:dyDescent="0.25">
      <c r="A47" s="7" t="s">
        <v>46</v>
      </c>
      <c r="B47" s="3" t="s">
        <v>47</v>
      </c>
      <c r="C47" s="4" t="s">
        <v>26</v>
      </c>
      <c r="D47" s="15">
        <v>1.6000000000000001E-9</v>
      </c>
      <c r="F47" s="20">
        <v>0</v>
      </c>
      <c r="G47" s="20">
        <v>0</v>
      </c>
      <c r="H47" s="20">
        <f>IFERROR(D47*'Damage factors'!$C$17,"")</f>
        <v>9.8695872000000016E-10</v>
      </c>
      <c r="I47" s="20">
        <f>IFERROR(D47*'Damage factors'!$D$17,"")</f>
        <v>1.9823732799999998E-9</v>
      </c>
    </row>
    <row r="48" spans="1:9" x14ac:dyDescent="0.25">
      <c r="A48" s="6" t="s">
        <v>48</v>
      </c>
      <c r="B48" s="5" t="s">
        <v>49</v>
      </c>
      <c r="C48" s="4" t="s">
        <v>26</v>
      </c>
      <c r="D48" s="15">
        <v>1.5E-9</v>
      </c>
      <c r="F48" s="20">
        <v>0</v>
      </c>
      <c r="G48" s="20">
        <v>0</v>
      </c>
      <c r="H48" s="20">
        <f>IFERROR(D48*'Damage factors'!$C$17,"")</f>
        <v>9.2527380000000013E-10</v>
      </c>
      <c r="I48" s="20">
        <f>IFERROR(D48*'Damage factors'!$D$17,"")</f>
        <v>1.8584749499999998E-9</v>
      </c>
    </row>
    <row r="49" spans="1:9" x14ac:dyDescent="0.25">
      <c r="A49" s="6" t="s">
        <v>50</v>
      </c>
      <c r="B49" s="5" t="s">
        <v>51</v>
      </c>
      <c r="C49" s="4" t="s">
        <v>26</v>
      </c>
      <c r="D49" s="15">
        <v>1.5E-9</v>
      </c>
      <c r="F49" s="20">
        <v>0</v>
      </c>
      <c r="G49" s="20">
        <v>0</v>
      </c>
      <c r="H49" s="20">
        <f>IFERROR(D49*'Damage factors'!$C$17,"")</f>
        <v>9.2527380000000013E-10</v>
      </c>
      <c r="I49" s="20">
        <f>IFERROR(D49*'Damage factors'!$D$17,"")</f>
        <v>1.8584749499999998E-9</v>
      </c>
    </row>
    <row r="50" spans="1:9" x14ac:dyDescent="0.25">
      <c r="A50" s="1" t="s">
        <v>61</v>
      </c>
      <c r="B50" s="10"/>
      <c r="C50" s="9"/>
      <c r="D50" s="9"/>
      <c r="F50" s="20"/>
      <c r="G50" s="20"/>
      <c r="H50" s="20"/>
      <c r="I50" s="20"/>
    </row>
    <row r="51" spans="1:9" x14ac:dyDescent="0.25">
      <c r="A51" s="2" t="s">
        <v>2</v>
      </c>
      <c r="B51" s="3" t="s">
        <v>3</v>
      </c>
      <c r="C51" s="4">
        <v>5.3000000000000003E-10</v>
      </c>
      <c r="D51" s="4">
        <v>5.3000000000000003E-10</v>
      </c>
      <c r="F51" s="20">
        <f>IFERROR(C51*'Damage factors'!$C$17,"")</f>
        <v>3.2693007600000005E-10</v>
      </c>
      <c r="G51" s="20">
        <f>IFERROR(C51*'Damage factors'!$D$17,"")</f>
        <v>6.5666114899999999E-10</v>
      </c>
      <c r="H51" s="20">
        <f>IFERROR(D51*'Damage factors'!$C$17,"")</f>
        <v>3.2693007600000005E-10</v>
      </c>
      <c r="I51" s="20">
        <f>IFERROR(D51*'Damage factors'!$D$17,"")</f>
        <v>6.5666114899999999E-10</v>
      </c>
    </row>
    <row r="52" spans="1:9" x14ac:dyDescent="0.25">
      <c r="A52" s="2" t="s">
        <v>4</v>
      </c>
      <c r="B52" s="3" t="s">
        <v>5</v>
      </c>
      <c r="C52" s="4">
        <v>3E-10</v>
      </c>
      <c r="D52" s="4">
        <v>3E-10</v>
      </c>
      <c r="F52" s="20">
        <f>IFERROR(C52*'Damage factors'!$C$17,"")</f>
        <v>1.8505476000000003E-10</v>
      </c>
      <c r="G52" s="20">
        <f>IFERROR(C52*'Damage factors'!$D$17,"")</f>
        <v>3.7169498999999998E-10</v>
      </c>
      <c r="H52" s="20">
        <f>IFERROR(D52*'Damage factors'!$C$17,"")</f>
        <v>1.8505476000000003E-10</v>
      </c>
      <c r="I52" s="20">
        <f>IFERROR(D52*'Damage factors'!$D$17,"")</f>
        <v>3.7169498999999998E-10</v>
      </c>
    </row>
    <row r="53" spans="1:9" x14ac:dyDescent="0.25">
      <c r="A53" s="7" t="s">
        <v>62</v>
      </c>
      <c r="B53" s="3" t="s">
        <v>63</v>
      </c>
      <c r="C53" s="4" t="s">
        <v>26</v>
      </c>
      <c r="D53" s="12">
        <v>3.8000000000000003E-8</v>
      </c>
      <c r="F53" s="20">
        <v>0</v>
      </c>
      <c r="G53" s="20">
        <v>0</v>
      </c>
      <c r="H53" s="20">
        <f>IFERROR(D53*'Damage factors'!$C$17,"")</f>
        <v>2.3440269600000007E-8</v>
      </c>
      <c r="I53" s="20">
        <f>IFERROR(D53*'Damage factors'!$D$17,"")</f>
        <v>4.7081365399999997E-8</v>
      </c>
    </row>
    <row r="54" spans="1:9" x14ac:dyDescent="0.25">
      <c r="A54" s="7" t="s">
        <v>8</v>
      </c>
      <c r="B54" s="3" t="s">
        <v>9</v>
      </c>
      <c r="C54" s="4">
        <v>2.5999999999999998E-10</v>
      </c>
      <c r="D54" s="4">
        <v>2.5999999999999998E-10</v>
      </c>
      <c r="F54" s="20">
        <f>IFERROR(C54*'Damage factors'!$C$17,"")</f>
        <v>1.6038079200000001E-10</v>
      </c>
      <c r="G54" s="20">
        <f>IFERROR(C54*'Damage factors'!$D$17,"")</f>
        <v>3.2213565799999995E-10</v>
      </c>
      <c r="H54" s="20">
        <f>IFERROR(D54*'Damage factors'!$C$17,"")</f>
        <v>1.6038079200000001E-10</v>
      </c>
      <c r="I54" s="20">
        <f>IFERROR(D54*'Damage factors'!$D$17,"")</f>
        <v>3.2213565799999995E-10</v>
      </c>
    </row>
    <row r="55" spans="1:9" x14ac:dyDescent="0.25">
      <c r="A55" s="7" t="s">
        <v>10</v>
      </c>
      <c r="B55" s="3" t="s">
        <v>11</v>
      </c>
      <c r="C55" s="4">
        <v>5.2000000000000001E-11</v>
      </c>
      <c r="D55" s="4">
        <v>5.2000000000000001E-11</v>
      </c>
      <c r="F55" s="20">
        <f>IFERROR(C55*'Damage factors'!$C$17,"")</f>
        <v>3.2076158400000006E-11</v>
      </c>
      <c r="G55" s="20">
        <f>IFERROR(C55*'Damage factors'!$D$17,"")</f>
        <v>6.4427131600000002E-11</v>
      </c>
      <c r="H55" s="20">
        <f>IFERROR(D55*'Damage factors'!$C$17,"")</f>
        <v>3.2076158400000006E-11</v>
      </c>
      <c r="I55" s="20">
        <f>IFERROR(D55*'Damage factors'!$D$17,"")</f>
        <v>6.4427131600000002E-11</v>
      </c>
    </row>
    <row r="56" spans="1:9" x14ac:dyDescent="0.25">
      <c r="A56" s="7" t="s">
        <v>12</v>
      </c>
      <c r="B56" s="3" t="s">
        <v>13</v>
      </c>
      <c r="C56" s="4">
        <v>6.3999999999999999E-11</v>
      </c>
      <c r="D56" s="4">
        <v>6.3999999999999999E-11</v>
      </c>
      <c r="F56" s="20">
        <f>IFERROR(C56*'Damage factors'!$C$17,"")</f>
        <v>3.9478348800000005E-11</v>
      </c>
      <c r="G56" s="20">
        <f>IFERROR(C56*'Damage factors'!$D$17,"")</f>
        <v>7.9294931199999995E-11</v>
      </c>
      <c r="H56" s="20">
        <f>IFERROR(D56*'Damage factors'!$C$17,"")</f>
        <v>3.9478348800000005E-11</v>
      </c>
      <c r="I56" s="20">
        <f>IFERROR(D56*'Damage factors'!$D$17,"")</f>
        <v>7.9294931199999995E-11</v>
      </c>
    </row>
    <row r="57" spans="1:9" x14ac:dyDescent="0.25">
      <c r="A57" s="7" t="s">
        <v>14</v>
      </c>
      <c r="B57" s="3" t="s">
        <v>15</v>
      </c>
      <c r="C57" s="4">
        <v>4.4600000000000001E-14</v>
      </c>
      <c r="D57" s="4">
        <v>4.4600000000000001E-14</v>
      </c>
      <c r="F57" s="20">
        <f>IFERROR(C57*'Damage factors'!$C$17,"")</f>
        <v>2.7511474320000004E-14</v>
      </c>
      <c r="G57" s="20">
        <f>IFERROR(C57*'Damage factors'!$D$17,"")</f>
        <v>5.5258655179999995E-14</v>
      </c>
      <c r="H57" s="20">
        <f>IFERROR(D57*'Damage factors'!$C$17,"")</f>
        <v>2.7511474320000004E-14</v>
      </c>
      <c r="I57" s="20">
        <f>IFERROR(D57*'Damage factors'!$D$17,"")</f>
        <v>5.5258655179999995E-14</v>
      </c>
    </row>
    <row r="58" spans="1:9" x14ac:dyDescent="0.25">
      <c r="A58" s="7" t="s">
        <v>16</v>
      </c>
      <c r="B58" s="3" t="s">
        <v>17</v>
      </c>
      <c r="C58" s="4">
        <v>3.3E-10</v>
      </c>
      <c r="D58" s="4">
        <v>1.7061999999999999E-6</v>
      </c>
      <c r="F58" s="20">
        <f>IFERROR(C58*'Damage factors'!$C$17,"")</f>
        <v>2.0356023600000003E-10</v>
      </c>
      <c r="G58" s="20">
        <f>IFERROR(C58*'Damage factors'!$D$17,"")</f>
        <v>4.0886448899999997E-10</v>
      </c>
      <c r="H58" s="20">
        <f>IFERROR(D58*'Damage factors'!$C$17,"")</f>
        <v>1.05246810504E-6</v>
      </c>
      <c r="I58" s="20">
        <f>IFERROR(D58*'Damage factors'!$D$17,"")</f>
        <v>2.1139533064599997E-6</v>
      </c>
    </row>
    <row r="59" spans="1:9" x14ac:dyDescent="0.25">
      <c r="A59" s="2" t="s">
        <v>29</v>
      </c>
      <c r="B59" s="3" t="s">
        <v>30</v>
      </c>
      <c r="C59" s="4" t="s">
        <v>26</v>
      </c>
      <c r="D59" s="12">
        <v>4.9000000000000002E-8</v>
      </c>
      <c r="F59" s="20">
        <v>0</v>
      </c>
      <c r="G59" s="20">
        <v>0</v>
      </c>
      <c r="H59" s="20">
        <f>IFERROR(D59*'Damage factors'!$C$17,"")</f>
        <v>3.0225610800000004E-8</v>
      </c>
      <c r="I59" s="20">
        <f>IFERROR(D59*'Damage factors'!$D$17,"")</f>
        <v>6.0710181699999992E-8</v>
      </c>
    </row>
    <row r="60" spans="1:9" x14ac:dyDescent="0.25">
      <c r="A60" s="7" t="s">
        <v>33</v>
      </c>
      <c r="B60" s="5"/>
      <c r="C60" s="4">
        <v>5.9000000000000003E-11</v>
      </c>
      <c r="D60" s="4">
        <v>6.2999999999999989E-11</v>
      </c>
      <c r="F60" s="20">
        <f>IFERROR(C60*'Damage factors'!$C$17,"")</f>
        <v>3.6394102800000006E-11</v>
      </c>
      <c r="G60" s="20">
        <f>IFERROR(C60*'Damage factors'!$D$17,"")</f>
        <v>7.3100014699999997E-11</v>
      </c>
      <c r="H60" s="20">
        <f>IFERROR(D60*'Damage factors'!$C$17,"")</f>
        <v>3.8861499600000002E-11</v>
      </c>
      <c r="I60" s="20">
        <f>IFERROR(D60*'Damage factors'!$D$17,"")</f>
        <v>7.8055947899999977E-11</v>
      </c>
    </row>
    <row r="61" spans="1:9" x14ac:dyDescent="0.25">
      <c r="A61" s="7" t="s">
        <v>38</v>
      </c>
      <c r="B61" s="3" t="s">
        <v>39</v>
      </c>
      <c r="C61" s="4">
        <v>1.2000000000000001E-11</v>
      </c>
      <c r="D61" s="4">
        <v>1.2000000000000001E-11</v>
      </c>
      <c r="F61" s="20">
        <f>IFERROR(C61*'Damage factors'!$C$17,"")</f>
        <v>7.402190400000001E-12</v>
      </c>
      <c r="G61" s="20">
        <f>IFERROR(C61*'Damage factors'!$D$17,"")</f>
        <v>1.4867799599999999E-11</v>
      </c>
      <c r="H61" s="20">
        <f>IFERROR(D61*'Damage factors'!$C$17,"")</f>
        <v>7.402190400000001E-12</v>
      </c>
      <c r="I61" s="20">
        <f>IFERROR(D61*'Damage factors'!$D$17,"")</f>
        <v>1.4867799599999999E-11</v>
      </c>
    </row>
    <row r="62" spans="1:9" x14ac:dyDescent="0.25">
      <c r="A62" s="7" t="s">
        <v>64</v>
      </c>
      <c r="B62" s="3" t="s">
        <v>65</v>
      </c>
      <c r="C62" s="4">
        <v>9.7999999999999994E-12</v>
      </c>
      <c r="D62" s="4">
        <v>9.7999999999999994E-12</v>
      </c>
      <c r="F62" s="20">
        <f>IFERROR(C62*'Damage factors'!$C$17,"")</f>
        <v>6.0451221600000009E-12</v>
      </c>
      <c r="G62" s="20">
        <f>IFERROR(C62*'Damage factors'!$D$17,"")</f>
        <v>1.2142036339999998E-11</v>
      </c>
      <c r="H62" s="20">
        <f>IFERROR(D62*'Damage factors'!$C$17,"")</f>
        <v>6.0451221600000009E-12</v>
      </c>
      <c r="I62" s="20">
        <f>IFERROR(D62*'Damage factors'!$D$17,"")</f>
        <v>1.2142036339999998E-11</v>
      </c>
    </row>
    <row r="63" spans="1:9" x14ac:dyDescent="0.25">
      <c r="A63" s="7" t="s">
        <v>40</v>
      </c>
      <c r="B63" s="3" t="s">
        <v>41</v>
      </c>
      <c r="C63" s="4">
        <v>5.0000000000000005E-12</v>
      </c>
      <c r="D63" s="4">
        <v>5.0000000000000005E-12</v>
      </c>
      <c r="F63" s="20">
        <f>IFERROR(C63*'Damage factors'!$C$17,"")</f>
        <v>3.0842460000000008E-12</v>
      </c>
      <c r="G63" s="20">
        <f>IFERROR(C63*'Damage factors'!$D$17,"")</f>
        <v>6.1949165000000004E-12</v>
      </c>
      <c r="H63" s="20">
        <f>IFERROR(D63*'Damage factors'!$C$17,"")</f>
        <v>3.0842460000000008E-12</v>
      </c>
      <c r="I63" s="20">
        <f>IFERROR(D63*'Damage factors'!$D$17,"")</f>
        <v>6.1949165000000004E-12</v>
      </c>
    </row>
    <row r="64" spans="1:9" x14ac:dyDescent="0.25">
      <c r="A64" s="6" t="s">
        <v>42</v>
      </c>
      <c r="B64" s="3" t="s">
        <v>43</v>
      </c>
      <c r="C64" s="4">
        <v>8.7000000000000003E-13</v>
      </c>
      <c r="D64" s="4">
        <v>1.1999999999999999E-12</v>
      </c>
      <c r="F64" s="20">
        <f>IFERROR(C64*'Damage factors'!$C$17,"")</f>
        <v>5.3665880400000015E-13</v>
      </c>
      <c r="G64" s="20">
        <f>IFERROR(C64*'Damage factors'!$D$17,"")</f>
        <v>1.0779154709999999E-12</v>
      </c>
      <c r="H64" s="20">
        <f>IFERROR(D64*'Damage factors'!$C$17,"")</f>
        <v>7.4021904000000012E-13</v>
      </c>
      <c r="I64" s="20">
        <f>IFERROR(D64*'Damage factors'!$D$17,"")</f>
        <v>1.4867799599999997E-12</v>
      </c>
    </row>
    <row r="65" spans="1:9" x14ac:dyDescent="0.25">
      <c r="A65" s="7" t="s">
        <v>46</v>
      </c>
      <c r="B65" s="3" t="s">
        <v>47</v>
      </c>
      <c r="C65" s="4" t="s">
        <v>26</v>
      </c>
      <c r="D65" s="15">
        <v>1.5E-11</v>
      </c>
      <c r="F65" s="20">
        <v>0</v>
      </c>
      <c r="G65" s="20">
        <v>0</v>
      </c>
      <c r="H65" s="20">
        <f>IFERROR(D65*'Damage factors'!$C$17,"")</f>
        <v>9.2527380000000009E-12</v>
      </c>
      <c r="I65" s="20">
        <f>IFERROR(D65*'Damage factors'!$D$17,"")</f>
        <v>1.8584749499999997E-11</v>
      </c>
    </row>
    <row r="66" spans="1:9" x14ac:dyDescent="0.25">
      <c r="A66" s="7" t="s">
        <v>48</v>
      </c>
      <c r="B66" s="3" t="s">
        <v>49</v>
      </c>
      <c r="C66" s="4" t="s">
        <v>26</v>
      </c>
      <c r="D66" s="15">
        <v>1.6E-11</v>
      </c>
      <c r="F66" s="20">
        <v>0</v>
      </c>
      <c r="G66" s="20">
        <v>0</v>
      </c>
      <c r="H66" s="20">
        <f>IFERROR(D66*'Damage factors'!$C$17,"")</f>
        <v>9.8695872000000014E-12</v>
      </c>
      <c r="I66" s="20">
        <f>IFERROR(D66*'Damage factors'!$D$17,"")</f>
        <v>1.9823732799999999E-11</v>
      </c>
    </row>
    <row r="67" spans="1:9" x14ac:dyDescent="0.25">
      <c r="A67" s="7" t="s">
        <v>50</v>
      </c>
      <c r="B67" s="5" t="s">
        <v>51</v>
      </c>
      <c r="C67" s="4" t="s">
        <v>26</v>
      </c>
      <c r="D67" s="15">
        <v>1.5E-11</v>
      </c>
      <c r="F67" s="20">
        <v>0</v>
      </c>
      <c r="G67" s="20">
        <v>0</v>
      </c>
      <c r="H67" s="20">
        <f>IFERROR(D67*'Damage factors'!$C$17,"")</f>
        <v>9.2527380000000009E-12</v>
      </c>
      <c r="I67" s="20">
        <f>IFERROR(D67*'Damage factors'!$D$17,"")</f>
        <v>1.8584749499999997E-11</v>
      </c>
    </row>
    <row r="68" spans="1:9" x14ac:dyDescent="0.25">
      <c r="A68" s="17" t="s">
        <v>67</v>
      </c>
    </row>
    <row r="69" spans="1:9" x14ac:dyDescent="0.25">
      <c r="A69" s="16" t="s">
        <v>66</v>
      </c>
    </row>
  </sheetData>
  <mergeCells count="1">
    <mergeCell ref="F1:I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04B154B4FE4B4792C3DE7FC43E85C7" ma:contentTypeVersion="13" ma:contentTypeDescription="Create a new document." ma:contentTypeScope="" ma:versionID="2b745e021aded6b3897d60829a196217">
  <xsd:schema xmlns:xsd="http://www.w3.org/2001/XMLSchema" xmlns:xs="http://www.w3.org/2001/XMLSchema" xmlns:p="http://schemas.microsoft.com/office/2006/metadata/properties" xmlns:ns2="2c2eb49f-f89a-4f1d-ad47-2b6899504409" xmlns:ns3="b928cb52-a054-478a-ac7d-85b44cb2696f" targetNamespace="http://schemas.microsoft.com/office/2006/metadata/properties" ma:root="true" ma:fieldsID="fe4d96319ba03310fe86c43fa001a9af" ns2:_="" ns3:_="">
    <xsd:import namespace="2c2eb49f-f89a-4f1d-ad47-2b6899504409"/>
    <xsd:import namespace="b928cb52-a054-478a-ac7d-85b44cb269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eb49f-f89a-4f1d-ad47-2b68995044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28cb52-a054-478a-ac7d-85b44cb2696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308275-8f95-4f4f-9bb7-21e9bb8a3cd1}" ma:internalName="TaxCatchAll" ma:showField="CatchAllData" ma:web="b928cb52-a054-478a-ac7d-85b44cb269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c2eb49f-f89a-4f1d-ad47-2b6899504409">
      <Terms xmlns="http://schemas.microsoft.com/office/infopath/2007/PartnerControls"/>
    </lcf76f155ced4ddcb4097134ff3c332f>
    <TaxCatchAll xmlns="b928cb52-a054-478a-ac7d-85b44cb2696f" xsi:nil="true"/>
  </documentManagement>
</p:properties>
</file>

<file path=customXml/itemProps1.xml><?xml version="1.0" encoding="utf-8"?>
<ds:datastoreItem xmlns:ds="http://schemas.openxmlformats.org/officeDocument/2006/customXml" ds:itemID="{A55CDD13-3A7E-4F07-B40C-213AB5AD4A78}"/>
</file>

<file path=customXml/itemProps2.xml><?xml version="1.0" encoding="utf-8"?>
<ds:datastoreItem xmlns:ds="http://schemas.openxmlformats.org/officeDocument/2006/customXml" ds:itemID="{63B91D60-E6C4-4181-BE4C-85825062E66A}"/>
</file>

<file path=customXml/itemProps3.xml><?xml version="1.0" encoding="utf-8"?>
<ds:datastoreItem xmlns:ds="http://schemas.openxmlformats.org/officeDocument/2006/customXml" ds:itemID="{1181FB77-B239-4BFC-90CA-1E124E6123E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Damage factors</vt:lpstr>
      <vt:lpstr>Characterization factors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dc:creator>
  <cp:lastModifiedBy>Francesca Verones</cp:lastModifiedBy>
  <dcterms:created xsi:type="dcterms:W3CDTF">2014-05-01T13:10:49Z</dcterms:created>
  <dcterms:modified xsi:type="dcterms:W3CDTF">2018-08-16T07:46:05Z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0x010100E204B154B4FE4B4792C3DE7FC43E85C7</vt:lpwstr>
  </property>
</Properties>
</file>